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va\Documents\VEREJNE_OBSTARAVANIE\2019\_TSK\21_AK_Adamovske_Kochanovce\TSK 21 AK IROP Adamovské Kochanovce\"/>
    </mc:Choice>
  </mc:AlternateContent>
  <bookViews>
    <workbookView xWindow="360" yWindow="525" windowWidth="19815" windowHeight="7365" firstSheet="6" activeTab="8"/>
  </bookViews>
  <sheets>
    <sheet name="Rekapitulácia stavby" sheetId="1" r:id="rId1"/>
    <sheet name="SO 01 - SO 01 Rodinný dom" sheetId="2" r:id="rId2"/>
    <sheet name="SO 01P - Vonkajšie prístr..." sheetId="3" r:id="rId3"/>
    <sheet name="SO 02 - SO 02 Rodinný dom" sheetId="4" r:id="rId4"/>
    <sheet name="SO 02P - SO 02P Vonkajšie..." sheetId="5" r:id="rId5"/>
    <sheet name="SO 03 - SO 03 Prípojka vo..." sheetId="6" r:id="rId6"/>
    <sheet name="SO 04 - SO 04 Prípojka NN" sheetId="7" r:id="rId7"/>
    <sheet name="SO 05 - SO 05 Telefónna p..." sheetId="8" r:id="rId8"/>
    <sheet name="SO 06 - SO 06 Sadové úpravy" sheetId="9" r:id="rId9"/>
    <sheet name="SO 07 - SO 07 Parkoviská ..." sheetId="10" r:id="rId10"/>
    <sheet name="SO 08 - SO 08 Oplotenie" sheetId="11" r:id="rId11"/>
  </sheets>
  <definedNames>
    <definedName name="_xlnm._FilterDatabase" localSheetId="1" hidden="1">'SO 01 - SO 01 Rodinný dom'!$C$152:$K$1499</definedName>
    <definedName name="_xlnm._FilterDatabase" localSheetId="2" hidden="1">'SO 01P - Vonkajšie prístr...'!$C$131:$K$345</definedName>
    <definedName name="_xlnm._FilterDatabase" localSheetId="3" hidden="1">'SO 02 - SO 02 Rodinný dom'!$C$153:$K$1580</definedName>
    <definedName name="_xlnm._FilterDatabase" localSheetId="4" hidden="1">'SO 02P - SO 02P Vonkajšie...'!$C$129:$K$238</definedName>
    <definedName name="_xlnm._FilterDatabase" localSheetId="5" hidden="1">'SO 03 - SO 03 Prípojka vo...'!$C$126:$K$274</definedName>
    <definedName name="_xlnm._FilterDatabase" localSheetId="6" hidden="1">'SO 04 - SO 04 Prípojka NN'!$C$119:$K$162</definedName>
    <definedName name="_xlnm._FilterDatabase" localSheetId="7" hidden="1">'SO 05 - SO 05 Telefónna p...'!$C$119:$K$188</definedName>
    <definedName name="_xlnm._FilterDatabase" localSheetId="8" hidden="1">'SO 06 - SO 06 Sadové úpravy'!$C$117:$K$123</definedName>
    <definedName name="_xlnm._FilterDatabase" localSheetId="9" hidden="1">'SO 07 - SO 07 Parkoviská ...'!$C$124:$K$349</definedName>
    <definedName name="_xlnm._FilterDatabase" localSheetId="10" hidden="1">'SO 08 - SO 08 Oplotenie'!$C$123:$K$313</definedName>
    <definedName name="_xlnm.Print_Titles" localSheetId="0">'Rekapitulácia stavby'!$92:$92</definedName>
    <definedName name="_xlnm.Print_Titles" localSheetId="1">'SO 01 - SO 01 Rodinný dom'!$152:$152</definedName>
    <definedName name="_xlnm.Print_Titles" localSheetId="2">'SO 01P - Vonkajšie prístr...'!$131:$131</definedName>
    <definedName name="_xlnm.Print_Titles" localSheetId="3">'SO 02 - SO 02 Rodinný dom'!$153:$153</definedName>
    <definedName name="_xlnm.Print_Titles" localSheetId="4">'SO 02P - SO 02P Vonkajšie...'!$129:$129</definedName>
    <definedName name="_xlnm.Print_Titles" localSheetId="5">'SO 03 - SO 03 Prípojka vo...'!$126:$126</definedName>
    <definedName name="_xlnm.Print_Titles" localSheetId="6">'SO 04 - SO 04 Prípojka NN'!$119:$119</definedName>
    <definedName name="_xlnm.Print_Titles" localSheetId="7">'SO 05 - SO 05 Telefónna p...'!$119:$119</definedName>
    <definedName name="_xlnm.Print_Titles" localSheetId="8">'SO 06 - SO 06 Sadové úpravy'!$117:$117</definedName>
    <definedName name="_xlnm.Print_Titles" localSheetId="9">'SO 07 - SO 07 Parkoviská ...'!$124:$124</definedName>
    <definedName name="_xlnm.Print_Titles" localSheetId="10">'SO 08 - SO 08 Oplotenie'!$123:$123</definedName>
    <definedName name="_xlnm.Print_Area" localSheetId="0">'Rekapitulácia stavby'!$D$4:$AO$76,'Rekapitulácia stavby'!$C$82:$AQ$105</definedName>
    <definedName name="_xlnm.Print_Area" localSheetId="1">'SO 01 - SO 01 Rodinný dom'!$C$4:$J$76,'SO 01 - SO 01 Rodinný dom'!$C$82:$J$134,'SO 01 - SO 01 Rodinný dom'!$C$140:$K$1499</definedName>
    <definedName name="_xlnm.Print_Area" localSheetId="2">'SO 01P - Vonkajšie prístr...'!$C$4:$J$76,'SO 01P - Vonkajšie prístr...'!$C$82:$J$113,'SO 01P - Vonkajšie prístr...'!$C$119:$K$345</definedName>
    <definedName name="_xlnm.Print_Area" localSheetId="3">'SO 02 - SO 02 Rodinný dom'!$C$4:$J$76,'SO 02 - SO 02 Rodinný dom'!$C$82:$J$135,'SO 02 - SO 02 Rodinný dom'!$C$141:$K$1580</definedName>
    <definedName name="_xlnm.Print_Area" localSheetId="4">'SO 02P - SO 02P Vonkajšie...'!$C$4:$J$76,'SO 02P - SO 02P Vonkajšie...'!$C$82:$J$111,'SO 02P - SO 02P Vonkajšie...'!$C$117:$K$238</definedName>
    <definedName name="_xlnm.Print_Area" localSheetId="5">'SO 03 - SO 03 Prípojka vo...'!$C$4:$J$76,'SO 03 - SO 03 Prípojka vo...'!$C$82:$J$108,'SO 03 - SO 03 Prípojka vo...'!$C$114:$K$274</definedName>
    <definedName name="_xlnm.Print_Area" localSheetId="6">'SO 04 - SO 04 Prípojka NN'!$C$4:$J$76,'SO 04 - SO 04 Prípojka NN'!$C$82:$J$101,'SO 04 - SO 04 Prípojka NN'!$C$107:$K$162</definedName>
    <definedName name="_xlnm.Print_Area" localSheetId="7">'SO 05 - SO 05 Telefónna p...'!$C$4:$J$76,'SO 05 - SO 05 Telefónna p...'!$C$82:$J$101,'SO 05 - SO 05 Telefónna p...'!$C$107:$K$188</definedName>
    <definedName name="_xlnm.Print_Area" localSheetId="8">'SO 06 - SO 06 Sadové úpravy'!$C$4:$J$76,'SO 06 - SO 06 Sadové úpravy'!$C$82:$J$99,'SO 06 - SO 06 Sadové úpravy'!$C$105:$K$123</definedName>
    <definedName name="_xlnm.Print_Area" localSheetId="9">'SO 07 - SO 07 Parkoviská ...'!$C$4:$J$76,'SO 07 - SO 07 Parkoviská ...'!$C$82:$J$106,'SO 07 - SO 07 Parkoviská ...'!$C$112:$K$349</definedName>
    <definedName name="_xlnm.Print_Area" localSheetId="10">'SO 08 - SO 08 Oplotenie'!$C$4:$J$76,'SO 08 - SO 08 Oplotenie'!$C$82:$J$105,'SO 08 - SO 08 Oplotenie'!$C$111:$K$313</definedName>
  </definedNames>
  <calcPr calcId="152511"/>
</workbook>
</file>

<file path=xl/calcChain.xml><?xml version="1.0" encoding="utf-8"?>
<calcChain xmlns="http://schemas.openxmlformats.org/spreadsheetml/2006/main">
  <c r="J37" i="11" l="1"/>
  <c r="J36" i="11"/>
  <c r="AY104" i="1"/>
  <c r="J35" i="11"/>
  <c r="AX104" i="1" s="1"/>
  <c r="BI312" i="11"/>
  <c r="BH312" i="11"/>
  <c r="BG312" i="11"/>
  <c r="BE312" i="11"/>
  <c r="T312" i="11"/>
  <c r="R312" i="11"/>
  <c r="P312" i="11"/>
  <c r="BK312" i="11"/>
  <c r="J312" i="11"/>
  <c r="BF312" i="11"/>
  <c r="BI310" i="11"/>
  <c r="BH310" i="11"/>
  <c r="BG310" i="11"/>
  <c r="BE310" i="11"/>
  <c r="T310" i="11"/>
  <c r="R310" i="11"/>
  <c r="P310" i="11"/>
  <c r="BK310" i="11"/>
  <c r="J310" i="11"/>
  <c r="BF310" i="11" s="1"/>
  <c r="BI308" i="11"/>
  <c r="BH308" i="11"/>
  <c r="BG308" i="11"/>
  <c r="BE308" i="11"/>
  <c r="T308" i="11"/>
  <c r="R308" i="11"/>
  <c r="P308" i="11"/>
  <c r="BK308" i="11"/>
  <c r="J308" i="11"/>
  <c r="BF308" i="11"/>
  <c r="BI306" i="11"/>
  <c r="BH306" i="11"/>
  <c r="BG306" i="11"/>
  <c r="BE306" i="11"/>
  <c r="T306" i="11"/>
  <c r="R306" i="11"/>
  <c r="P306" i="11"/>
  <c r="BK306" i="11"/>
  <c r="J306" i="11"/>
  <c r="BF306" i="11" s="1"/>
  <c r="BI304" i="11"/>
  <c r="BH304" i="11"/>
  <c r="BG304" i="11"/>
  <c r="BE304" i="11"/>
  <c r="T304" i="11"/>
  <c r="R304" i="11"/>
  <c r="P304" i="11"/>
  <c r="BK304" i="11"/>
  <c r="J304" i="11"/>
  <c r="BF304" i="11"/>
  <c r="BI301" i="11"/>
  <c r="BH301" i="11"/>
  <c r="BG301" i="11"/>
  <c r="BE301" i="11"/>
  <c r="T301" i="11"/>
  <c r="R301" i="11"/>
  <c r="P301" i="11"/>
  <c r="BK301" i="11"/>
  <c r="J301" i="11"/>
  <c r="BF301" i="11" s="1"/>
  <c r="BI299" i="11"/>
  <c r="BH299" i="11"/>
  <c r="BG299" i="11"/>
  <c r="BE299" i="11"/>
  <c r="T299" i="11"/>
  <c r="R299" i="11"/>
  <c r="P299" i="11"/>
  <c r="BK299" i="11"/>
  <c r="J299" i="11"/>
  <c r="BF299" i="11"/>
  <c r="BI297" i="11"/>
  <c r="BH297" i="11"/>
  <c r="BG297" i="11"/>
  <c r="BE297" i="11"/>
  <c r="T297" i="11"/>
  <c r="R297" i="11"/>
  <c r="P297" i="11"/>
  <c r="BK297" i="11"/>
  <c r="J297" i="11"/>
  <c r="BF297" i="11" s="1"/>
  <c r="BI294" i="11"/>
  <c r="BH294" i="11"/>
  <c r="BG294" i="11"/>
  <c r="BE294" i="11"/>
  <c r="T294" i="11"/>
  <c r="R294" i="11"/>
  <c r="P294" i="11"/>
  <c r="BK294" i="11"/>
  <c r="J294" i="11"/>
  <c r="BF294" i="11"/>
  <c r="BI291" i="11"/>
  <c r="BH291" i="11"/>
  <c r="BG291" i="11"/>
  <c r="BE291" i="11"/>
  <c r="T291" i="11"/>
  <c r="R291" i="11"/>
  <c r="P291" i="11"/>
  <c r="BK291" i="11"/>
  <c r="J291" i="11"/>
  <c r="BF291" i="11" s="1"/>
  <c r="BI287" i="11"/>
  <c r="BH287" i="11"/>
  <c r="BG287" i="11"/>
  <c r="BE287" i="11"/>
  <c r="T287" i="11"/>
  <c r="R287" i="11"/>
  <c r="P287" i="11"/>
  <c r="BK287" i="11"/>
  <c r="J287" i="11"/>
  <c r="BF287" i="11"/>
  <c r="BI285" i="11"/>
  <c r="BH285" i="11"/>
  <c r="BG285" i="11"/>
  <c r="BE285" i="11"/>
  <c r="T285" i="11"/>
  <c r="R285" i="11"/>
  <c r="P285" i="11"/>
  <c r="BK285" i="11"/>
  <c r="J285" i="11"/>
  <c r="BF285" i="11" s="1"/>
  <c r="BI283" i="11"/>
  <c r="BH283" i="11"/>
  <c r="BG283" i="11"/>
  <c r="BE283" i="11"/>
  <c r="T283" i="11"/>
  <c r="R283" i="11"/>
  <c r="P283" i="11"/>
  <c r="BK283" i="11"/>
  <c r="J283" i="11"/>
  <c r="BF283" i="11"/>
  <c r="BI281" i="11"/>
  <c r="BH281" i="11"/>
  <c r="BG281" i="11"/>
  <c r="BE281" i="11"/>
  <c r="T281" i="11"/>
  <c r="R281" i="11"/>
  <c r="P281" i="11"/>
  <c r="BK281" i="11"/>
  <c r="J281" i="11"/>
  <c r="BF281" i="11" s="1"/>
  <c r="BI279" i="11"/>
  <c r="BH279" i="11"/>
  <c r="BG279" i="11"/>
  <c r="BE279" i="11"/>
  <c r="T279" i="11"/>
  <c r="R279" i="11"/>
  <c r="P279" i="11"/>
  <c r="BK279" i="11"/>
  <c r="J279" i="11"/>
  <c r="BF279" i="11"/>
  <c r="BI277" i="11"/>
  <c r="BH277" i="11"/>
  <c r="BG277" i="11"/>
  <c r="BE277" i="11"/>
  <c r="T277" i="11"/>
  <c r="R277" i="11"/>
  <c r="P277" i="11"/>
  <c r="BK277" i="11"/>
  <c r="J277" i="11"/>
  <c r="BF277" i="11" s="1"/>
  <c r="BI275" i="11"/>
  <c r="BH275" i="11"/>
  <c r="BG275" i="11"/>
  <c r="BE275" i="11"/>
  <c r="T275" i="11"/>
  <c r="R275" i="11"/>
  <c r="P275" i="11"/>
  <c r="BK275" i="11"/>
  <c r="J275" i="11"/>
  <c r="BF275" i="11"/>
  <c r="BI273" i="11"/>
  <c r="BH273" i="11"/>
  <c r="BG273" i="11"/>
  <c r="BE273" i="11"/>
  <c r="T273" i="11"/>
  <c r="R273" i="11"/>
  <c r="P273" i="11"/>
  <c r="BK273" i="11"/>
  <c r="J273" i="11"/>
  <c r="BF273" i="11" s="1"/>
  <c r="BI271" i="11"/>
  <c r="BH271" i="11"/>
  <c r="BG271" i="11"/>
  <c r="BE271" i="11"/>
  <c r="T271" i="11"/>
  <c r="R271" i="11"/>
  <c r="P271" i="11"/>
  <c r="BK271" i="11"/>
  <c r="J271" i="11"/>
  <c r="BF271" i="11" s="1"/>
  <c r="BI267" i="11"/>
  <c r="BH267" i="11"/>
  <c r="BG267" i="11"/>
  <c r="BE267" i="11"/>
  <c r="T267" i="11"/>
  <c r="T266" i="11"/>
  <c r="R267" i="11"/>
  <c r="R266" i="11" s="1"/>
  <c r="P267" i="11"/>
  <c r="P266" i="11"/>
  <c r="BK267" i="11"/>
  <c r="BK266" i="11" s="1"/>
  <c r="J266" i="11" s="1"/>
  <c r="J102" i="11" s="1"/>
  <c r="J267" i="11"/>
  <c r="BF267" i="11" s="1"/>
  <c r="BI264" i="11"/>
  <c r="BH264" i="11"/>
  <c r="BG264" i="11"/>
  <c r="BE264" i="11"/>
  <c r="T264" i="11"/>
  <c r="R264" i="11"/>
  <c r="P264" i="11"/>
  <c r="BK264" i="11"/>
  <c r="J264" i="11"/>
  <c r="BF264" i="11"/>
  <c r="BI262" i="11"/>
  <c r="BH262" i="11"/>
  <c r="BG262" i="11"/>
  <c r="BE262" i="11"/>
  <c r="T262" i="11"/>
  <c r="R262" i="11"/>
  <c r="P262" i="11"/>
  <c r="BK262" i="11"/>
  <c r="J262" i="11"/>
  <c r="BF262" i="11"/>
  <c r="BI258" i="11"/>
  <c r="BH258" i="11"/>
  <c r="BG258" i="11"/>
  <c r="BE258" i="11"/>
  <c r="T258" i="11"/>
  <c r="R258" i="11"/>
  <c r="P258" i="11"/>
  <c r="BK258" i="11"/>
  <c r="J258" i="11"/>
  <c r="BF258" i="11"/>
  <c r="BI256" i="11"/>
  <c r="BH256" i="11"/>
  <c r="BG256" i="11"/>
  <c r="BE256" i="11"/>
  <c r="T256" i="11"/>
  <c r="R256" i="11"/>
  <c r="P256" i="11"/>
  <c r="P242" i="11" s="1"/>
  <c r="BK256" i="11"/>
  <c r="J256" i="11"/>
  <c r="BF256" i="11"/>
  <c r="BI250" i="11"/>
  <c r="BH250" i="11"/>
  <c r="BG250" i="11"/>
  <c r="BE250" i="11"/>
  <c r="T250" i="11"/>
  <c r="T242" i="11" s="1"/>
  <c r="R250" i="11"/>
  <c r="P250" i="11"/>
  <c r="BK250" i="11"/>
  <c r="J250" i="11"/>
  <c r="BF250" i="11"/>
  <c r="BI243" i="11"/>
  <c r="BH243" i="11"/>
  <c r="BG243" i="11"/>
  <c r="BE243" i="11"/>
  <c r="T243" i="11"/>
  <c r="R243" i="11"/>
  <c r="R242" i="11" s="1"/>
  <c r="P243" i="11"/>
  <c r="BK243" i="11"/>
  <c r="BK242" i="11"/>
  <c r="J242" i="11" s="1"/>
  <c r="J101" i="11" s="1"/>
  <c r="J243" i="11"/>
  <c r="BF243" i="11" s="1"/>
  <c r="BI240" i="11"/>
  <c r="BH240" i="11"/>
  <c r="BG240" i="11"/>
  <c r="BE240" i="11"/>
  <c r="T240" i="11"/>
  <c r="R240" i="11"/>
  <c r="P240" i="11"/>
  <c r="BK240" i="11"/>
  <c r="J240" i="11"/>
  <c r="BF240" i="11"/>
  <c r="BI238" i="11"/>
  <c r="BH238" i="11"/>
  <c r="BG238" i="11"/>
  <c r="BE238" i="11"/>
  <c r="T238" i="11"/>
  <c r="R238" i="11"/>
  <c r="P238" i="11"/>
  <c r="BK238" i="11"/>
  <c r="BK217" i="11" s="1"/>
  <c r="J217" i="11" s="1"/>
  <c r="J100" i="11" s="1"/>
  <c r="J238" i="11"/>
  <c r="BF238" i="11" s="1"/>
  <c r="BI234" i="11"/>
  <c r="BH234" i="11"/>
  <c r="BG234" i="11"/>
  <c r="BE234" i="11"/>
  <c r="T234" i="11"/>
  <c r="R234" i="11"/>
  <c r="P234" i="11"/>
  <c r="BK234" i="11"/>
  <c r="J234" i="11"/>
  <c r="BF234" i="11"/>
  <c r="BI232" i="11"/>
  <c r="BH232" i="11"/>
  <c r="BG232" i="11"/>
  <c r="BE232" i="11"/>
  <c r="T232" i="11"/>
  <c r="R232" i="11"/>
  <c r="P232" i="11"/>
  <c r="BK232" i="11"/>
  <c r="J232" i="11"/>
  <c r="BF232" i="11" s="1"/>
  <c r="BI227" i="11"/>
  <c r="BH227" i="11"/>
  <c r="BG227" i="11"/>
  <c r="BE227" i="11"/>
  <c r="T227" i="11"/>
  <c r="R227" i="11"/>
  <c r="P227" i="11"/>
  <c r="BK227" i="11"/>
  <c r="J227" i="11"/>
  <c r="BF227" i="11"/>
  <c r="BI225" i="11"/>
  <c r="BH225" i="11"/>
  <c r="BG225" i="11"/>
  <c r="BE225" i="11"/>
  <c r="T225" i="11"/>
  <c r="R225" i="11"/>
  <c r="P225" i="11"/>
  <c r="BK225" i="11"/>
  <c r="J225" i="11"/>
  <c r="BF225" i="11" s="1"/>
  <c r="BI221" i="11"/>
  <c r="BH221" i="11"/>
  <c r="BG221" i="11"/>
  <c r="BE221" i="11"/>
  <c r="T221" i="11"/>
  <c r="R221" i="11"/>
  <c r="R217" i="11" s="1"/>
  <c r="P221" i="11"/>
  <c r="BK221" i="11"/>
  <c r="J221" i="11"/>
  <c r="BF221" i="11"/>
  <c r="BI218" i="11"/>
  <c r="BH218" i="11"/>
  <c r="BG218" i="11"/>
  <c r="BE218" i="11"/>
  <c r="T218" i="11"/>
  <c r="R218" i="11"/>
  <c r="P218" i="11"/>
  <c r="BK218" i="11"/>
  <c r="J218" i="11"/>
  <c r="BF218" i="11" s="1"/>
  <c r="BI212" i="11"/>
  <c r="BH212" i="11"/>
  <c r="BG212" i="11"/>
  <c r="BE212" i="11"/>
  <c r="T212" i="11"/>
  <c r="R212" i="11"/>
  <c r="P212" i="11"/>
  <c r="BK212" i="11"/>
  <c r="J212" i="11"/>
  <c r="BF212" i="11"/>
  <c r="BI210" i="11"/>
  <c r="BH210" i="11"/>
  <c r="BG210" i="11"/>
  <c r="BE210" i="11"/>
  <c r="T210" i="11"/>
  <c r="R210" i="11"/>
  <c r="R199" i="11" s="1"/>
  <c r="P210" i="11"/>
  <c r="BK210" i="11"/>
  <c r="J210" i="11"/>
  <c r="BF210" i="11"/>
  <c r="BI205" i="11"/>
  <c r="BH205" i="11"/>
  <c r="BG205" i="11"/>
  <c r="BE205" i="11"/>
  <c r="T205" i="11"/>
  <c r="R205" i="11"/>
  <c r="P205" i="11"/>
  <c r="BK205" i="11"/>
  <c r="BK199" i="11" s="1"/>
  <c r="J199" i="11" s="1"/>
  <c r="J99" i="11" s="1"/>
  <c r="J205" i="11"/>
  <c r="BF205" i="11"/>
  <c r="BI200" i="11"/>
  <c r="BH200" i="11"/>
  <c r="BG200" i="11"/>
  <c r="BE200" i="11"/>
  <c r="T200" i="11"/>
  <c r="T199" i="11"/>
  <c r="R200" i="11"/>
  <c r="P200" i="11"/>
  <c r="P199" i="11"/>
  <c r="BK200" i="11"/>
  <c r="J200" i="11"/>
  <c r="BF200" i="11" s="1"/>
  <c r="BI186" i="11"/>
  <c r="BH186" i="11"/>
  <c r="BG186" i="11"/>
  <c r="BE186" i="11"/>
  <c r="T186" i="11"/>
  <c r="R186" i="11"/>
  <c r="P186" i="11"/>
  <c r="BK186" i="11"/>
  <c r="J186" i="11"/>
  <c r="BF186" i="11" s="1"/>
  <c r="BI184" i="11"/>
  <c r="BH184" i="11"/>
  <c r="BG184" i="11"/>
  <c r="BE184" i="11"/>
  <c r="T184" i="11"/>
  <c r="R184" i="11"/>
  <c r="P184" i="11"/>
  <c r="BK184" i="11"/>
  <c r="J184" i="11"/>
  <c r="BF184" i="11"/>
  <c r="BI156" i="11"/>
  <c r="BH156" i="11"/>
  <c r="BG156" i="11"/>
  <c r="BE156" i="11"/>
  <c r="T156" i="11"/>
  <c r="T126" i="11" s="1"/>
  <c r="R156" i="11"/>
  <c r="P156" i="11"/>
  <c r="BK156" i="11"/>
  <c r="J156" i="11"/>
  <c r="BF156" i="11" s="1"/>
  <c r="BI154" i="11"/>
  <c r="BH154" i="11"/>
  <c r="BG154" i="11"/>
  <c r="BE154" i="11"/>
  <c r="T154" i="11"/>
  <c r="R154" i="11"/>
  <c r="P154" i="11"/>
  <c r="BK154" i="11"/>
  <c r="J154" i="11"/>
  <c r="BF154" i="11"/>
  <c r="BI149" i="11"/>
  <c r="BH149" i="11"/>
  <c r="BG149" i="11"/>
  <c r="BE149" i="11"/>
  <c r="T149" i="11"/>
  <c r="R149" i="11"/>
  <c r="P149" i="11"/>
  <c r="BK149" i="11"/>
  <c r="J149" i="11"/>
  <c r="BF149" i="11" s="1"/>
  <c r="BI147" i="11"/>
  <c r="BH147" i="11"/>
  <c r="BG147" i="11"/>
  <c r="BE147" i="11"/>
  <c r="T147" i="11"/>
  <c r="R147" i="11"/>
  <c r="P147" i="11"/>
  <c r="BK147" i="11"/>
  <c r="J147" i="11"/>
  <c r="BF147" i="11"/>
  <c r="BI127" i="11"/>
  <c r="BH127" i="11"/>
  <c r="BG127" i="11"/>
  <c r="F35" i="11" s="1"/>
  <c r="BB104" i="1" s="1"/>
  <c r="BE127" i="11"/>
  <c r="T127" i="11"/>
  <c r="R127" i="11"/>
  <c r="P127" i="11"/>
  <c r="BK127" i="11"/>
  <c r="J127" i="11"/>
  <c r="BF127" i="11" s="1"/>
  <c r="J121" i="11"/>
  <c r="J120" i="11"/>
  <c r="F120" i="11"/>
  <c r="F118" i="11"/>
  <c r="E116" i="11"/>
  <c r="J92" i="11"/>
  <c r="J91" i="11"/>
  <c r="F91" i="11"/>
  <c r="F89" i="11"/>
  <c r="E87" i="11"/>
  <c r="J18" i="11"/>
  <c r="E18" i="11"/>
  <c r="F121" i="11" s="1"/>
  <c r="F92" i="11"/>
  <c r="J17" i="11"/>
  <c r="J12" i="11"/>
  <c r="J118" i="11" s="1"/>
  <c r="E7" i="11"/>
  <c r="E114" i="11"/>
  <c r="E85" i="11"/>
  <c r="J37" i="10"/>
  <c r="J36" i="10"/>
  <c r="AY103" i="1"/>
  <c r="J35" i="10"/>
  <c r="AX103" i="1"/>
  <c r="BI348" i="10"/>
  <c r="BH348" i="10"/>
  <c r="BG348" i="10"/>
  <c r="BE348" i="10"/>
  <c r="T348" i="10"/>
  <c r="R348" i="10"/>
  <c r="P348" i="10"/>
  <c r="BK348" i="10"/>
  <c r="J348" i="10"/>
  <c r="BF348" i="10"/>
  <c r="BI345" i="10"/>
  <c r="BH345" i="10"/>
  <c r="BG345" i="10"/>
  <c r="BE345" i="10"/>
  <c r="T345" i="10"/>
  <c r="R345" i="10"/>
  <c r="P345" i="10"/>
  <c r="BK345" i="10"/>
  <c r="J345" i="10"/>
  <c r="BF345" i="10"/>
  <c r="BI342" i="10"/>
  <c r="BH342" i="10"/>
  <c r="BG342" i="10"/>
  <c r="BE342" i="10"/>
  <c r="T342" i="10"/>
  <c r="R342" i="10"/>
  <c r="P342" i="10"/>
  <c r="BK342" i="10"/>
  <c r="J342" i="10"/>
  <c r="BF342" i="10"/>
  <c r="BI336" i="10"/>
  <c r="BH336" i="10"/>
  <c r="BG336" i="10"/>
  <c r="BE336" i="10"/>
  <c r="T336" i="10"/>
  <c r="T335" i="10"/>
  <c r="T334" i="10" s="1"/>
  <c r="R336" i="10"/>
  <c r="P336" i="10"/>
  <c r="P335" i="10"/>
  <c r="P334" i="10" s="1"/>
  <c r="BK336" i="10"/>
  <c r="BK335" i="10" s="1"/>
  <c r="J336" i="10"/>
  <c r="BF336" i="10"/>
  <c r="BI331" i="10"/>
  <c r="BH331" i="10"/>
  <c r="BG331" i="10"/>
  <c r="BE331" i="10"/>
  <c r="T331" i="10"/>
  <c r="T330" i="10"/>
  <c r="R331" i="10"/>
  <c r="R330" i="10"/>
  <c r="P331" i="10"/>
  <c r="P330" i="10"/>
  <c r="BK331" i="10"/>
  <c r="BK330" i="10"/>
  <c r="J330" i="10" s="1"/>
  <c r="J103" i="10" s="1"/>
  <c r="J331" i="10"/>
  <c r="BF331" i="10" s="1"/>
  <c r="BI328" i="10"/>
  <c r="BH328" i="10"/>
  <c r="BG328" i="10"/>
  <c r="BE328" i="10"/>
  <c r="T328" i="10"/>
  <c r="R328" i="10"/>
  <c r="P328" i="10"/>
  <c r="BK328" i="10"/>
  <c r="J328" i="10"/>
  <c r="BF328" i="10" s="1"/>
  <c r="BI326" i="10"/>
  <c r="BH326" i="10"/>
  <c r="BG326" i="10"/>
  <c r="BE326" i="10"/>
  <c r="T326" i="10"/>
  <c r="R326" i="10"/>
  <c r="P326" i="10"/>
  <c r="BK326" i="10"/>
  <c r="J326" i="10"/>
  <c r="BF326" i="10"/>
  <c r="BI324" i="10"/>
  <c r="BH324" i="10"/>
  <c r="BG324" i="10"/>
  <c r="BE324" i="10"/>
  <c r="T324" i="10"/>
  <c r="R324" i="10"/>
  <c r="P324" i="10"/>
  <c r="BK324" i="10"/>
  <c r="J324" i="10"/>
  <c r="BF324" i="10" s="1"/>
  <c r="BI321" i="10"/>
  <c r="BH321" i="10"/>
  <c r="BG321" i="10"/>
  <c r="BE321" i="10"/>
  <c r="T321" i="10"/>
  <c r="R321" i="10"/>
  <c r="P321" i="10"/>
  <c r="BK321" i="10"/>
  <c r="J321" i="10"/>
  <c r="BF321" i="10"/>
  <c r="BI319" i="10"/>
  <c r="BH319" i="10"/>
  <c r="BG319" i="10"/>
  <c r="BE319" i="10"/>
  <c r="T319" i="10"/>
  <c r="R319" i="10"/>
  <c r="P319" i="10"/>
  <c r="BK319" i="10"/>
  <c r="J319" i="10"/>
  <c r="BF319" i="10" s="1"/>
  <c r="BI317" i="10"/>
  <c r="BH317" i="10"/>
  <c r="BG317" i="10"/>
  <c r="BE317" i="10"/>
  <c r="T317" i="10"/>
  <c r="R317" i="10"/>
  <c r="P317" i="10"/>
  <c r="BK317" i="10"/>
  <c r="J317" i="10"/>
  <c r="BF317" i="10"/>
  <c r="BI315" i="10"/>
  <c r="BH315" i="10"/>
  <c r="BG315" i="10"/>
  <c r="BE315" i="10"/>
  <c r="T315" i="10"/>
  <c r="R315" i="10"/>
  <c r="P315" i="10"/>
  <c r="BK315" i="10"/>
  <c r="J315" i="10"/>
  <c r="BF315" i="10" s="1"/>
  <c r="BI313" i="10"/>
  <c r="BH313" i="10"/>
  <c r="BG313" i="10"/>
  <c r="BE313" i="10"/>
  <c r="T313" i="10"/>
  <c r="R313" i="10"/>
  <c r="P313" i="10"/>
  <c r="BK313" i="10"/>
  <c r="J313" i="10"/>
  <c r="BF313" i="10"/>
  <c r="BI311" i="10"/>
  <c r="BH311" i="10"/>
  <c r="BG311" i="10"/>
  <c r="BE311" i="10"/>
  <c r="T311" i="10"/>
  <c r="R311" i="10"/>
  <c r="P311" i="10"/>
  <c r="BK311" i="10"/>
  <c r="J311" i="10"/>
  <c r="BF311" i="10" s="1"/>
  <c r="BI309" i="10"/>
  <c r="BH309" i="10"/>
  <c r="BG309" i="10"/>
  <c r="BE309" i="10"/>
  <c r="T309" i="10"/>
  <c r="R309" i="10"/>
  <c r="P309" i="10"/>
  <c r="BK309" i="10"/>
  <c r="J309" i="10"/>
  <c r="BF309" i="10"/>
  <c r="BI306" i="10"/>
  <c r="BH306" i="10"/>
  <c r="BG306" i="10"/>
  <c r="BE306" i="10"/>
  <c r="T306" i="10"/>
  <c r="R306" i="10"/>
  <c r="P306" i="10"/>
  <c r="BK306" i="10"/>
  <c r="J306" i="10"/>
  <c r="BF306" i="10" s="1"/>
  <c r="BI303" i="10"/>
  <c r="BH303" i="10"/>
  <c r="BG303" i="10"/>
  <c r="BE303" i="10"/>
  <c r="T303" i="10"/>
  <c r="R303" i="10"/>
  <c r="P303" i="10"/>
  <c r="BK303" i="10"/>
  <c r="J303" i="10"/>
  <c r="BF303" i="10"/>
  <c r="BI301" i="10"/>
  <c r="BH301" i="10"/>
  <c r="BG301" i="10"/>
  <c r="BE301" i="10"/>
  <c r="T301" i="10"/>
  <c r="R301" i="10"/>
  <c r="P301" i="10"/>
  <c r="BK301" i="10"/>
  <c r="J301" i="10"/>
  <c r="BF301" i="10" s="1"/>
  <c r="BI295" i="10"/>
  <c r="BH295" i="10"/>
  <c r="BG295" i="10"/>
  <c r="BE295" i="10"/>
  <c r="T295" i="10"/>
  <c r="R295" i="10"/>
  <c r="P295" i="10"/>
  <c r="BK295" i="10"/>
  <c r="J295" i="10"/>
  <c r="BF295" i="10"/>
  <c r="BI293" i="10"/>
  <c r="BH293" i="10"/>
  <c r="BG293" i="10"/>
  <c r="BE293" i="10"/>
  <c r="T293" i="10"/>
  <c r="R293" i="10"/>
  <c r="P293" i="10"/>
  <c r="BK293" i="10"/>
  <c r="J293" i="10"/>
  <c r="BF293" i="10" s="1"/>
  <c r="BI291" i="10"/>
  <c r="BH291" i="10"/>
  <c r="BG291" i="10"/>
  <c r="BE291" i="10"/>
  <c r="T291" i="10"/>
  <c r="R291" i="10"/>
  <c r="P291" i="10"/>
  <c r="BK291" i="10"/>
  <c r="J291" i="10"/>
  <c r="BF291" i="10"/>
  <c r="BI289" i="10"/>
  <c r="BH289" i="10"/>
  <c r="BG289" i="10"/>
  <c r="BE289" i="10"/>
  <c r="T289" i="10"/>
  <c r="R289" i="10"/>
  <c r="P289" i="10"/>
  <c r="BK289" i="10"/>
  <c r="J289" i="10"/>
  <c r="BF289" i="10" s="1"/>
  <c r="BI286" i="10"/>
  <c r="BH286" i="10"/>
  <c r="BG286" i="10"/>
  <c r="BE286" i="10"/>
  <c r="T286" i="10"/>
  <c r="R286" i="10"/>
  <c r="P286" i="10"/>
  <c r="BK286" i="10"/>
  <c r="J286" i="10"/>
  <c r="BF286" i="10"/>
  <c r="BI284" i="10"/>
  <c r="BH284" i="10"/>
  <c r="BG284" i="10"/>
  <c r="BE284" i="10"/>
  <c r="T284" i="10"/>
  <c r="R284" i="10"/>
  <c r="P284" i="10"/>
  <c r="BK284" i="10"/>
  <c r="J284" i="10"/>
  <c r="BF284" i="10" s="1"/>
  <c r="BI281" i="10"/>
  <c r="BH281" i="10"/>
  <c r="BG281" i="10"/>
  <c r="BE281" i="10"/>
  <c r="T281" i="10"/>
  <c r="R281" i="10"/>
  <c r="P281" i="10"/>
  <c r="BK281" i="10"/>
  <c r="J281" i="10"/>
  <c r="BF281" i="10"/>
  <c r="BI278" i="10"/>
  <c r="BH278" i="10"/>
  <c r="BG278" i="10"/>
  <c r="BE278" i="10"/>
  <c r="T278" i="10"/>
  <c r="R278" i="10"/>
  <c r="P278" i="10"/>
  <c r="BK278" i="10"/>
  <c r="J278" i="10"/>
  <c r="BF278" i="10" s="1"/>
  <c r="BI273" i="10"/>
  <c r="BH273" i="10"/>
  <c r="BG273" i="10"/>
  <c r="BE273" i="10"/>
  <c r="T273" i="10"/>
  <c r="R273" i="10"/>
  <c r="P273" i="10"/>
  <c r="BK273" i="10"/>
  <c r="J273" i="10"/>
  <c r="BF273" i="10"/>
  <c r="BI271" i="10"/>
  <c r="BH271" i="10"/>
  <c r="BG271" i="10"/>
  <c r="BE271" i="10"/>
  <c r="T271" i="10"/>
  <c r="R271" i="10"/>
  <c r="P271" i="10"/>
  <c r="BK271" i="10"/>
  <c r="J271" i="10"/>
  <c r="BF271" i="10" s="1"/>
  <c r="BI269" i="10"/>
  <c r="BH269" i="10"/>
  <c r="BG269" i="10"/>
  <c r="BE269" i="10"/>
  <c r="T269" i="10"/>
  <c r="R269" i="10"/>
  <c r="P269" i="10"/>
  <c r="BK269" i="10"/>
  <c r="J269" i="10"/>
  <c r="BF269" i="10"/>
  <c r="BI267" i="10"/>
  <c r="BH267" i="10"/>
  <c r="BG267" i="10"/>
  <c r="BE267" i="10"/>
  <c r="T267" i="10"/>
  <c r="R267" i="10"/>
  <c r="P267" i="10"/>
  <c r="BK267" i="10"/>
  <c r="J267" i="10"/>
  <c r="BF267" i="10" s="1"/>
  <c r="BI265" i="10"/>
  <c r="BH265" i="10"/>
  <c r="BG265" i="10"/>
  <c r="BE265" i="10"/>
  <c r="T265" i="10"/>
  <c r="R265" i="10"/>
  <c r="P265" i="10"/>
  <c r="BK265" i="10"/>
  <c r="J265" i="10"/>
  <c r="BF265" i="10"/>
  <c r="BI263" i="10"/>
  <c r="BH263" i="10"/>
  <c r="BG263" i="10"/>
  <c r="BE263" i="10"/>
  <c r="T263" i="10"/>
  <c r="R263" i="10"/>
  <c r="P263" i="10"/>
  <c r="BK263" i="10"/>
  <c r="J263" i="10"/>
  <c r="BF263" i="10" s="1"/>
  <c r="BI261" i="10"/>
  <c r="BH261" i="10"/>
  <c r="BG261" i="10"/>
  <c r="BE261" i="10"/>
  <c r="T261" i="10"/>
  <c r="R261" i="10"/>
  <c r="P261" i="10"/>
  <c r="BK261" i="10"/>
  <c r="J261" i="10"/>
  <c r="BF261" i="10"/>
  <c r="BI258" i="10"/>
  <c r="BH258" i="10"/>
  <c r="BG258" i="10"/>
  <c r="BE258" i="10"/>
  <c r="T258" i="10"/>
  <c r="R258" i="10"/>
  <c r="P258" i="10"/>
  <c r="BK258" i="10"/>
  <c r="J258" i="10"/>
  <c r="BF258" i="10" s="1"/>
  <c r="BI256" i="10"/>
  <c r="BH256" i="10"/>
  <c r="BG256" i="10"/>
  <c r="BE256" i="10"/>
  <c r="T256" i="10"/>
  <c r="R256" i="10"/>
  <c r="P256" i="10"/>
  <c r="BK256" i="10"/>
  <c r="J256" i="10"/>
  <c r="BF256" i="10"/>
  <c r="BI254" i="10"/>
  <c r="BH254" i="10"/>
  <c r="BG254" i="10"/>
  <c r="BE254" i="10"/>
  <c r="T254" i="10"/>
  <c r="R254" i="10"/>
  <c r="P254" i="10"/>
  <c r="BK254" i="10"/>
  <c r="BK241" i="10" s="1"/>
  <c r="J241" i="10" s="1"/>
  <c r="J102" i="10" s="1"/>
  <c r="J254" i="10"/>
  <c r="BF254" i="10" s="1"/>
  <c r="BI252" i="10"/>
  <c r="BH252" i="10"/>
  <c r="BG252" i="10"/>
  <c r="BE252" i="10"/>
  <c r="T252" i="10"/>
  <c r="R252" i="10"/>
  <c r="P252" i="10"/>
  <c r="BK252" i="10"/>
  <c r="J252" i="10"/>
  <c r="BF252" i="10"/>
  <c r="BI247" i="10"/>
  <c r="BH247" i="10"/>
  <c r="BG247" i="10"/>
  <c r="BE247" i="10"/>
  <c r="T247" i="10"/>
  <c r="R247" i="10"/>
  <c r="P247" i="10"/>
  <c r="BK247" i="10"/>
  <c r="J247" i="10"/>
  <c r="BF247" i="10" s="1"/>
  <c r="BI244" i="10"/>
  <c r="BH244" i="10"/>
  <c r="BG244" i="10"/>
  <c r="BE244" i="10"/>
  <c r="T244" i="10"/>
  <c r="R244" i="10"/>
  <c r="R241" i="10" s="1"/>
  <c r="P244" i="10"/>
  <c r="BK244" i="10"/>
  <c r="J244" i="10"/>
  <c r="BF244" i="10"/>
  <c r="BI242" i="10"/>
  <c r="BH242" i="10"/>
  <c r="BG242" i="10"/>
  <c r="BE242" i="10"/>
  <c r="T242" i="10"/>
  <c r="R242" i="10"/>
  <c r="P242" i="10"/>
  <c r="BK242" i="10"/>
  <c r="J242" i="10"/>
  <c r="BF242" i="10" s="1"/>
  <c r="BI238" i="10"/>
  <c r="BH238" i="10"/>
  <c r="BG238" i="10"/>
  <c r="BE238" i="10"/>
  <c r="T238" i="10"/>
  <c r="R238" i="10"/>
  <c r="P238" i="10"/>
  <c r="BK238" i="10"/>
  <c r="J238" i="10"/>
  <c r="BF238" i="10"/>
  <c r="BI236" i="10"/>
  <c r="BH236" i="10"/>
  <c r="BG236" i="10"/>
  <c r="BE236" i="10"/>
  <c r="T236" i="10"/>
  <c r="R236" i="10"/>
  <c r="P236" i="10"/>
  <c r="BK236" i="10"/>
  <c r="J236" i="10"/>
  <c r="BF236" i="10" s="1"/>
  <c r="BI234" i="10"/>
  <c r="BH234" i="10"/>
  <c r="BG234" i="10"/>
  <c r="BE234" i="10"/>
  <c r="T234" i="10"/>
  <c r="R234" i="10"/>
  <c r="P234" i="10"/>
  <c r="BK234" i="10"/>
  <c r="J234" i="10"/>
  <c r="BF234" i="10"/>
  <c r="BI231" i="10"/>
  <c r="BH231" i="10"/>
  <c r="BG231" i="10"/>
  <c r="BE231" i="10"/>
  <c r="T231" i="10"/>
  <c r="R231" i="10"/>
  <c r="P231" i="10"/>
  <c r="BK231" i="10"/>
  <c r="J231" i="10"/>
  <c r="BF231" i="10" s="1"/>
  <c r="BI229" i="10"/>
  <c r="BH229" i="10"/>
  <c r="BG229" i="10"/>
  <c r="BE229" i="10"/>
  <c r="T229" i="10"/>
  <c r="R229" i="10"/>
  <c r="P229" i="10"/>
  <c r="BK229" i="10"/>
  <c r="J229" i="10"/>
  <c r="BF229" i="10"/>
  <c r="BI226" i="10"/>
  <c r="BH226" i="10"/>
  <c r="BG226" i="10"/>
  <c r="BE226" i="10"/>
  <c r="T226" i="10"/>
  <c r="R226" i="10"/>
  <c r="P226" i="10"/>
  <c r="BK226" i="10"/>
  <c r="J226" i="10"/>
  <c r="BF226" i="10" s="1"/>
  <c r="BI224" i="10"/>
  <c r="BH224" i="10"/>
  <c r="BG224" i="10"/>
  <c r="BE224" i="10"/>
  <c r="T224" i="10"/>
  <c r="R224" i="10"/>
  <c r="P224" i="10"/>
  <c r="BK224" i="10"/>
  <c r="J224" i="10"/>
  <c r="BF224" i="10"/>
  <c r="BI221" i="10"/>
  <c r="BH221" i="10"/>
  <c r="BG221" i="10"/>
  <c r="BE221" i="10"/>
  <c r="T221" i="10"/>
  <c r="R221" i="10"/>
  <c r="P221" i="10"/>
  <c r="BK221" i="10"/>
  <c r="J221" i="10"/>
  <c r="BF221" i="10" s="1"/>
  <c r="BI219" i="10"/>
  <c r="BH219" i="10"/>
  <c r="BG219" i="10"/>
  <c r="BE219" i="10"/>
  <c r="T219" i="10"/>
  <c r="R219" i="10"/>
  <c r="P219" i="10"/>
  <c r="BK219" i="10"/>
  <c r="J219" i="10"/>
  <c r="BF219" i="10"/>
  <c r="BI215" i="10"/>
  <c r="BH215" i="10"/>
  <c r="BG215" i="10"/>
  <c r="BE215" i="10"/>
  <c r="T215" i="10"/>
  <c r="R215" i="10"/>
  <c r="P215" i="10"/>
  <c r="BK215" i="10"/>
  <c r="J215" i="10"/>
  <c r="BF215" i="10" s="1"/>
  <c r="BI211" i="10"/>
  <c r="BH211" i="10"/>
  <c r="BG211" i="10"/>
  <c r="BE211" i="10"/>
  <c r="T211" i="10"/>
  <c r="R211" i="10"/>
  <c r="P211" i="10"/>
  <c r="BK211" i="10"/>
  <c r="J211" i="10"/>
  <c r="BF211" i="10"/>
  <c r="BI207" i="10"/>
  <c r="BH207" i="10"/>
  <c r="BG207" i="10"/>
  <c r="BE207" i="10"/>
  <c r="T207" i="10"/>
  <c r="R207" i="10"/>
  <c r="P207" i="10"/>
  <c r="BK207" i="10"/>
  <c r="J207" i="10"/>
  <c r="BF207" i="10" s="1"/>
  <c r="BI203" i="10"/>
  <c r="BH203" i="10"/>
  <c r="BG203" i="10"/>
  <c r="BE203" i="10"/>
  <c r="T203" i="10"/>
  <c r="R203" i="10"/>
  <c r="P203" i="10"/>
  <c r="BK203" i="10"/>
  <c r="J203" i="10"/>
  <c r="BF203" i="10"/>
  <c r="BI197" i="10"/>
  <c r="BH197" i="10"/>
  <c r="BG197" i="10"/>
  <c r="BE197" i="10"/>
  <c r="T197" i="10"/>
  <c r="R197" i="10"/>
  <c r="R189" i="10" s="1"/>
  <c r="P197" i="10"/>
  <c r="BK197" i="10"/>
  <c r="J197" i="10"/>
  <c r="BF197" i="10" s="1"/>
  <c r="BI192" i="10"/>
  <c r="BH192" i="10"/>
  <c r="BG192" i="10"/>
  <c r="BE192" i="10"/>
  <c r="T192" i="10"/>
  <c r="R192" i="10"/>
  <c r="P192" i="10"/>
  <c r="P189" i="10" s="1"/>
  <c r="BK192" i="10"/>
  <c r="BK189" i="10" s="1"/>
  <c r="J189" i="10" s="1"/>
  <c r="J101" i="10" s="1"/>
  <c r="J192" i="10"/>
  <c r="BF192" i="10"/>
  <c r="BI190" i="10"/>
  <c r="BH190" i="10"/>
  <c r="BG190" i="10"/>
  <c r="BE190" i="10"/>
  <c r="T190" i="10"/>
  <c r="R190" i="10"/>
  <c r="P190" i="10"/>
  <c r="BK190" i="10"/>
  <c r="J190" i="10"/>
  <c r="BF190" i="10" s="1"/>
  <c r="BI185" i="10"/>
  <c r="BH185" i="10"/>
  <c r="BG185" i="10"/>
  <c r="BE185" i="10"/>
  <c r="T185" i="10"/>
  <c r="T178" i="10" s="1"/>
  <c r="R185" i="10"/>
  <c r="P185" i="10"/>
  <c r="BK185" i="10"/>
  <c r="J185" i="10"/>
  <c r="BF185" i="10" s="1"/>
  <c r="BI179" i="10"/>
  <c r="BH179" i="10"/>
  <c r="BG179" i="10"/>
  <c r="BE179" i="10"/>
  <c r="T179" i="10"/>
  <c r="R179" i="10"/>
  <c r="R178" i="10" s="1"/>
  <c r="P179" i="10"/>
  <c r="P178" i="10"/>
  <c r="BK179" i="10"/>
  <c r="J179" i="10"/>
  <c r="BF179" i="10" s="1"/>
  <c r="BI172" i="10"/>
  <c r="BH172" i="10"/>
  <c r="BG172" i="10"/>
  <c r="BE172" i="10"/>
  <c r="T172" i="10"/>
  <c r="T171" i="10"/>
  <c r="R172" i="10"/>
  <c r="R171" i="10"/>
  <c r="P172" i="10"/>
  <c r="P171" i="10"/>
  <c r="BK172" i="10"/>
  <c r="BK171" i="10"/>
  <c r="J171" i="10" s="1"/>
  <c r="J99" i="10" s="1"/>
  <c r="J172" i="10"/>
  <c r="BF172" i="10" s="1"/>
  <c r="BI169" i="10"/>
  <c r="BH169" i="10"/>
  <c r="BG169" i="10"/>
  <c r="BE169" i="10"/>
  <c r="T169" i="10"/>
  <c r="R169" i="10"/>
  <c r="P169" i="10"/>
  <c r="BK169" i="10"/>
  <c r="J169" i="10"/>
  <c r="BF169" i="10" s="1"/>
  <c r="BI167" i="10"/>
  <c r="BH167" i="10"/>
  <c r="BG167" i="10"/>
  <c r="BE167" i="10"/>
  <c r="T167" i="10"/>
  <c r="R167" i="10"/>
  <c r="P167" i="10"/>
  <c r="BK167" i="10"/>
  <c r="J167" i="10"/>
  <c r="BF167" i="10"/>
  <c r="BI164" i="10"/>
  <c r="BH164" i="10"/>
  <c r="BG164" i="10"/>
  <c r="BE164" i="10"/>
  <c r="T164" i="10"/>
  <c r="R164" i="10"/>
  <c r="P164" i="10"/>
  <c r="BK164" i="10"/>
  <c r="J164" i="10"/>
  <c r="BF164" i="10" s="1"/>
  <c r="BI162" i="10"/>
  <c r="BH162" i="10"/>
  <c r="BG162" i="10"/>
  <c r="BE162" i="10"/>
  <c r="T162" i="10"/>
  <c r="R162" i="10"/>
  <c r="P162" i="10"/>
  <c r="BK162" i="10"/>
  <c r="J162" i="10"/>
  <c r="BF162" i="10"/>
  <c r="BI160" i="10"/>
  <c r="BH160" i="10"/>
  <c r="BG160" i="10"/>
  <c r="BE160" i="10"/>
  <c r="T160" i="10"/>
  <c r="R160" i="10"/>
  <c r="P160" i="10"/>
  <c r="BK160" i="10"/>
  <c r="J160" i="10"/>
  <c r="BF160" i="10" s="1"/>
  <c r="BI158" i="10"/>
  <c r="BH158" i="10"/>
  <c r="BG158" i="10"/>
  <c r="BE158" i="10"/>
  <c r="T158" i="10"/>
  <c r="R158" i="10"/>
  <c r="P158" i="10"/>
  <c r="BK158" i="10"/>
  <c r="J158" i="10"/>
  <c r="BF158" i="10"/>
  <c r="BI156" i="10"/>
  <c r="BH156" i="10"/>
  <c r="BG156" i="10"/>
  <c r="BE156" i="10"/>
  <c r="T156" i="10"/>
  <c r="R156" i="10"/>
  <c r="P156" i="10"/>
  <c r="BK156" i="10"/>
  <c r="J156" i="10"/>
  <c r="BF156" i="10" s="1"/>
  <c r="BI153" i="10"/>
  <c r="BH153" i="10"/>
  <c r="BG153" i="10"/>
  <c r="BE153" i="10"/>
  <c r="T153" i="10"/>
  <c r="R153" i="10"/>
  <c r="P153" i="10"/>
  <c r="BK153" i="10"/>
  <c r="J153" i="10"/>
  <c r="BF153" i="10"/>
  <c r="BI151" i="10"/>
  <c r="BH151" i="10"/>
  <c r="BG151" i="10"/>
  <c r="BE151" i="10"/>
  <c r="T151" i="10"/>
  <c r="R151" i="10"/>
  <c r="P151" i="10"/>
  <c r="BK151" i="10"/>
  <c r="J151" i="10"/>
  <c r="BF151" i="10" s="1"/>
  <c r="BI149" i="10"/>
  <c r="BH149" i="10"/>
  <c r="BG149" i="10"/>
  <c r="BE149" i="10"/>
  <c r="T149" i="10"/>
  <c r="R149" i="10"/>
  <c r="P149" i="10"/>
  <c r="BK149" i="10"/>
  <c r="J149" i="10"/>
  <c r="BF149" i="10"/>
  <c r="BI145" i="10"/>
  <c r="BH145" i="10"/>
  <c r="BG145" i="10"/>
  <c r="BE145" i="10"/>
  <c r="T145" i="10"/>
  <c r="R145" i="10"/>
  <c r="P145" i="10"/>
  <c r="BK145" i="10"/>
  <c r="J145" i="10"/>
  <c r="BF145" i="10" s="1"/>
  <c r="BI143" i="10"/>
  <c r="BH143" i="10"/>
  <c r="BG143" i="10"/>
  <c r="BE143" i="10"/>
  <c r="T143" i="10"/>
  <c r="R143" i="10"/>
  <c r="P143" i="10"/>
  <c r="BK143" i="10"/>
  <c r="J143" i="10"/>
  <c r="BF143" i="10"/>
  <c r="BI141" i="10"/>
  <c r="BH141" i="10"/>
  <c r="BG141" i="10"/>
  <c r="BE141" i="10"/>
  <c r="T141" i="10"/>
  <c r="R141" i="10"/>
  <c r="P141" i="10"/>
  <c r="BK141" i="10"/>
  <c r="J141" i="10"/>
  <c r="BF141" i="10" s="1"/>
  <c r="BI139" i="10"/>
  <c r="BH139" i="10"/>
  <c r="BG139" i="10"/>
  <c r="BE139" i="10"/>
  <c r="T139" i="10"/>
  <c r="R139" i="10"/>
  <c r="R127" i="10" s="1"/>
  <c r="R126" i="10" s="1"/>
  <c r="P139" i="10"/>
  <c r="BK139" i="10"/>
  <c r="J139" i="10"/>
  <c r="BF139" i="10"/>
  <c r="BI137" i="10"/>
  <c r="BH137" i="10"/>
  <c r="BG137" i="10"/>
  <c r="BE137" i="10"/>
  <c r="T137" i="10"/>
  <c r="R137" i="10"/>
  <c r="P137" i="10"/>
  <c r="BK137" i="10"/>
  <c r="J137" i="10"/>
  <c r="BF137" i="10" s="1"/>
  <c r="BI135" i="10"/>
  <c r="BH135" i="10"/>
  <c r="BG135" i="10"/>
  <c r="F35" i="10" s="1"/>
  <c r="BB103" i="1" s="1"/>
  <c r="BE135" i="10"/>
  <c r="T135" i="10"/>
  <c r="R135" i="10"/>
  <c r="P135" i="10"/>
  <c r="BK135" i="10"/>
  <c r="J135" i="10"/>
  <c r="BF135" i="10"/>
  <c r="BI132" i="10"/>
  <c r="F37" i="10" s="1"/>
  <c r="BD103" i="1" s="1"/>
  <c r="BH132" i="10"/>
  <c r="BG132" i="10"/>
  <c r="BE132" i="10"/>
  <c r="T132" i="10"/>
  <c r="R132" i="10"/>
  <c r="P132" i="10"/>
  <c r="BK132" i="10"/>
  <c r="J132" i="10"/>
  <c r="BF132" i="10" s="1"/>
  <c r="BI128" i="10"/>
  <c r="BH128" i="10"/>
  <c r="BG128" i="10"/>
  <c r="BE128" i="10"/>
  <c r="T128" i="10"/>
  <c r="R128" i="10"/>
  <c r="P128" i="10"/>
  <c r="BK128" i="10"/>
  <c r="J128" i="10"/>
  <c r="BF128" i="10" s="1"/>
  <c r="J122" i="10"/>
  <c r="J121" i="10"/>
  <c r="F121" i="10"/>
  <c r="F119" i="10"/>
  <c r="E117" i="10"/>
  <c r="J92" i="10"/>
  <c r="J91" i="10"/>
  <c r="F91" i="10"/>
  <c r="F89" i="10"/>
  <c r="E87" i="10"/>
  <c r="J18" i="10"/>
  <c r="E18" i="10"/>
  <c r="F122" i="10" s="1"/>
  <c r="F92" i="10"/>
  <c r="J17" i="10"/>
  <c r="J12" i="10"/>
  <c r="J119" i="10" s="1"/>
  <c r="E7" i="10"/>
  <c r="E85" i="10" s="1"/>
  <c r="E115" i="10"/>
  <c r="J37" i="9"/>
  <c r="J36" i="9"/>
  <c r="AY102" i="1" s="1"/>
  <c r="J35" i="9"/>
  <c r="AX102" i="1"/>
  <c r="BI122" i="9"/>
  <c r="F37" i="9" s="1"/>
  <c r="BD102" i="1" s="1"/>
  <c r="BH122" i="9"/>
  <c r="BG122" i="9"/>
  <c r="BE122" i="9"/>
  <c r="T122" i="9"/>
  <c r="R122" i="9"/>
  <c r="R120" i="9" s="1"/>
  <c r="R119" i="9" s="1"/>
  <c r="R118" i="9" s="1"/>
  <c r="P122" i="9"/>
  <c r="BK122" i="9"/>
  <c r="J122" i="9"/>
  <c r="BF122" i="9" s="1"/>
  <c r="BI121" i="9"/>
  <c r="BH121" i="9"/>
  <c r="BG121" i="9"/>
  <c r="F35" i="9" s="1"/>
  <c r="BB102" i="1" s="1"/>
  <c r="BE121" i="9"/>
  <c r="J33" i="9" s="1"/>
  <c r="AV102" i="1" s="1"/>
  <c r="T121" i="9"/>
  <c r="T120" i="9" s="1"/>
  <c r="T119" i="9" s="1"/>
  <c r="T118" i="9" s="1"/>
  <c r="R121" i="9"/>
  <c r="P121" i="9"/>
  <c r="P120" i="9"/>
  <c r="P119" i="9" s="1"/>
  <c r="P118" i="9" s="1"/>
  <c r="AU102" i="1" s="1"/>
  <c r="BK121" i="9"/>
  <c r="BK120" i="9" s="1"/>
  <c r="J121" i="9"/>
  <c r="BF121" i="9" s="1"/>
  <c r="J115" i="9"/>
  <c r="J114" i="9"/>
  <c r="F114" i="9"/>
  <c r="F112" i="9"/>
  <c r="E110" i="9"/>
  <c r="J92" i="9"/>
  <c r="J91" i="9"/>
  <c r="F91" i="9"/>
  <c r="F89" i="9"/>
  <c r="E87" i="9"/>
  <c r="J18" i="9"/>
  <c r="E18" i="9"/>
  <c r="F115" i="9" s="1"/>
  <c r="F92" i="9"/>
  <c r="J17" i="9"/>
  <c r="J12" i="9"/>
  <c r="J112" i="9" s="1"/>
  <c r="E7" i="9"/>
  <c r="E108" i="9"/>
  <c r="E85" i="9"/>
  <c r="J37" i="8"/>
  <c r="J36" i="8"/>
  <c r="AY101" i="1"/>
  <c r="J35" i="8"/>
  <c r="AX101" i="1" s="1"/>
  <c r="BI187" i="8"/>
  <c r="BH187" i="8"/>
  <c r="BG187" i="8"/>
  <c r="BE187" i="8"/>
  <c r="T187" i="8"/>
  <c r="T186" i="8"/>
  <c r="R187" i="8"/>
  <c r="R186" i="8" s="1"/>
  <c r="P187" i="8"/>
  <c r="P186" i="8"/>
  <c r="BK187" i="8"/>
  <c r="BK186" i="8" s="1"/>
  <c r="J186" i="8" s="1"/>
  <c r="J100" i="8" s="1"/>
  <c r="J187" i="8"/>
  <c r="BF187" i="8" s="1"/>
  <c r="BI184" i="8"/>
  <c r="BH184" i="8"/>
  <c r="BG184" i="8"/>
  <c r="BE184" i="8"/>
  <c r="T184" i="8"/>
  <c r="R184" i="8"/>
  <c r="P184" i="8"/>
  <c r="BK184" i="8"/>
  <c r="J184" i="8"/>
  <c r="BF184" i="8" s="1"/>
  <c r="BI182" i="8"/>
  <c r="BH182" i="8"/>
  <c r="BG182" i="8"/>
  <c r="BE182" i="8"/>
  <c r="T182" i="8"/>
  <c r="R182" i="8"/>
  <c r="P182" i="8"/>
  <c r="BK182" i="8"/>
  <c r="J182" i="8"/>
  <c r="BF182" i="8" s="1"/>
  <c r="BI180" i="8"/>
  <c r="BH180" i="8"/>
  <c r="BG180" i="8"/>
  <c r="F35" i="8" s="1"/>
  <c r="BB101" i="1" s="1"/>
  <c r="BE180" i="8"/>
  <c r="T180" i="8"/>
  <c r="R180" i="8"/>
  <c r="P180" i="8"/>
  <c r="BK180" i="8"/>
  <c r="J180" i="8"/>
  <c r="BF180" i="8"/>
  <c r="BI178" i="8"/>
  <c r="BH178" i="8"/>
  <c r="BG178" i="8"/>
  <c r="BE178" i="8"/>
  <c r="T178" i="8"/>
  <c r="R178" i="8"/>
  <c r="P178" i="8"/>
  <c r="BK178" i="8"/>
  <c r="J178" i="8"/>
  <c r="BF178" i="8" s="1"/>
  <c r="BI176" i="8"/>
  <c r="BH176" i="8"/>
  <c r="BG176" i="8"/>
  <c r="BE176" i="8"/>
  <c r="T176" i="8"/>
  <c r="R176" i="8"/>
  <c r="P176" i="8"/>
  <c r="BK176" i="8"/>
  <c r="J176" i="8"/>
  <c r="BF176" i="8"/>
  <c r="BI174" i="8"/>
  <c r="BH174" i="8"/>
  <c r="BG174" i="8"/>
  <c r="BE174" i="8"/>
  <c r="T174" i="8"/>
  <c r="R174" i="8"/>
  <c r="P174" i="8"/>
  <c r="BK174" i="8"/>
  <c r="J174" i="8"/>
  <c r="BF174" i="8" s="1"/>
  <c r="BI172" i="8"/>
  <c r="BH172" i="8"/>
  <c r="BG172" i="8"/>
  <c r="BE172" i="8"/>
  <c r="T172" i="8"/>
  <c r="R172" i="8"/>
  <c r="P172" i="8"/>
  <c r="BK172" i="8"/>
  <c r="J172" i="8"/>
  <c r="BF172" i="8"/>
  <c r="BI170" i="8"/>
  <c r="BH170" i="8"/>
  <c r="BG170" i="8"/>
  <c r="BE170" i="8"/>
  <c r="T170" i="8"/>
  <c r="R170" i="8"/>
  <c r="P170" i="8"/>
  <c r="BK170" i="8"/>
  <c r="J170" i="8"/>
  <c r="BF170" i="8" s="1"/>
  <c r="BI168" i="8"/>
  <c r="BH168" i="8"/>
  <c r="BG168" i="8"/>
  <c r="BE168" i="8"/>
  <c r="T168" i="8"/>
  <c r="T167" i="8"/>
  <c r="R168" i="8"/>
  <c r="P168" i="8"/>
  <c r="BK168" i="8"/>
  <c r="J168" i="8"/>
  <c r="BF168" i="8" s="1"/>
  <c r="BI165" i="8"/>
  <c r="BH165" i="8"/>
  <c r="BG165" i="8"/>
  <c r="BE165" i="8"/>
  <c r="T165" i="8"/>
  <c r="R165" i="8"/>
  <c r="P165" i="8"/>
  <c r="BK165" i="8"/>
  <c r="J165" i="8"/>
  <c r="BF165" i="8" s="1"/>
  <c r="BI163" i="8"/>
  <c r="BH163" i="8"/>
  <c r="BG163" i="8"/>
  <c r="BE163" i="8"/>
  <c r="T163" i="8"/>
  <c r="R163" i="8"/>
  <c r="P163" i="8"/>
  <c r="BK163" i="8"/>
  <c r="J163" i="8"/>
  <c r="BF163" i="8" s="1"/>
  <c r="BI161" i="8"/>
  <c r="BH161" i="8"/>
  <c r="BG161" i="8"/>
  <c r="BE161" i="8"/>
  <c r="T161" i="8"/>
  <c r="R161" i="8"/>
  <c r="P161" i="8"/>
  <c r="BK161" i="8"/>
  <c r="J161" i="8"/>
  <c r="BF161" i="8" s="1"/>
  <c r="BI159" i="8"/>
  <c r="BH159" i="8"/>
  <c r="BG159" i="8"/>
  <c r="BE159" i="8"/>
  <c r="T159" i="8"/>
  <c r="R159" i="8"/>
  <c r="P159" i="8"/>
  <c r="BK159" i="8"/>
  <c r="J159" i="8"/>
  <c r="BF159" i="8" s="1"/>
  <c r="BI157" i="8"/>
  <c r="BH157" i="8"/>
  <c r="BG157" i="8"/>
  <c r="BE157" i="8"/>
  <c r="T157" i="8"/>
  <c r="R157" i="8"/>
  <c r="P157" i="8"/>
  <c r="BK157" i="8"/>
  <c r="J157" i="8"/>
  <c r="BF157" i="8" s="1"/>
  <c r="BI155" i="8"/>
  <c r="BH155" i="8"/>
  <c r="BG155" i="8"/>
  <c r="BE155" i="8"/>
  <c r="T155" i="8"/>
  <c r="R155" i="8"/>
  <c r="P155" i="8"/>
  <c r="BK155" i="8"/>
  <c r="J155" i="8"/>
  <c r="BF155" i="8" s="1"/>
  <c r="BI153" i="8"/>
  <c r="BH153" i="8"/>
  <c r="BG153" i="8"/>
  <c r="BE153" i="8"/>
  <c r="T153" i="8"/>
  <c r="R153" i="8"/>
  <c r="P153" i="8"/>
  <c r="BK153" i="8"/>
  <c r="J153" i="8"/>
  <c r="BF153" i="8" s="1"/>
  <c r="BI151" i="8"/>
  <c r="BH151" i="8"/>
  <c r="BG151" i="8"/>
  <c r="BE151" i="8"/>
  <c r="T151" i="8"/>
  <c r="R151" i="8"/>
  <c r="P151" i="8"/>
  <c r="BK151" i="8"/>
  <c r="J151" i="8"/>
  <c r="BF151" i="8" s="1"/>
  <c r="BI149" i="8"/>
  <c r="BH149" i="8"/>
  <c r="BG149" i="8"/>
  <c r="BE149" i="8"/>
  <c r="T149" i="8"/>
  <c r="R149" i="8"/>
  <c r="P149" i="8"/>
  <c r="BK149" i="8"/>
  <c r="J149" i="8"/>
  <c r="BF149" i="8" s="1"/>
  <c r="BI147" i="8"/>
  <c r="BH147" i="8"/>
  <c r="BG147" i="8"/>
  <c r="BE147" i="8"/>
  <c r="T147" i="8"/>
  <c r="R147" i="8"/>
  <c r="P147" i="8"/>
  <c r="BK147" i="8"/>
  <c r="J147" i="8"/>
  <c r="BF147" i="8" s="1"/>
  <c r="BI145" i="8"/>
  <c r="BH145" i="8"/>
  <c r="BG145" i="8"/>
  <c r="BE145" i="8"/>
  <c r="T145" i="8"/>
  <c r="R145" i="8"/>
  <c r="P145" i="8"/>
  <c r="BK145" i="8"/>
  <c r="J145" i="8"/>
  <c r="BF145" i="8" s="1"/>
  <c r="BI143" i="8"/>
  <c r="BH143" i="8"/>
  <c r="BG143" i="8"/>
  <c r="BE143" i="8"/>
  <c r="T143" i="8"/>
  <c r="R143" i="8"/>
  <c r="P143" i="8"/>
  <c r="BK143" i="8"/>
  <c r="J143" i="8"/>
  <c r="BF143" i="8" s="1"/>
  <c r="BI141" i="8"/>
  <c r="BH141" i="8"/>
  <c r="BG141" i="8"/>
  <c r="BE141" i="8"/>
  <c r="T141" i="8"/>
  <c r="R141" i="8"/>
  <c r="P141" i="8"/>
  <c r="BK141" i="8"/>
  <c r="J141" i="8"/>
  <c r="BF141" i="8" s="1"/>
  <c r="BI139" i="8"/>
  <c r="BH139" i="8"/>
  <c r="BG139" i="8"/>
  <c r="BE139" i="8"/>
  <c r="T139" i="8"/>
  <c r="R139" i="8"/>
  <c r="P139" i="8"/>
  <c r="BK139" i="8"/>
  <c r="J139" i="8"/>
  <c r="BF139" i="8" s="1"/>
  <c r="BI137" i="8"/>
  <c r="BH137" i="8"/>
  <c r="BG137" i="8"/>
  <c r="BE137" i="8"/>
  <c r="T137" i="8"/>
  <c r="R137" i="8"/>
  <c r="P137" i="8"/>
  <c r="BK137" i="8"/>
  <c r="J137" i="8"/>
  <c r="BF137" i="8" s="1"/>
  <c r="BI135" i="8"/>
  <c r="BH135" i="8"/>
  <c r="BG135" i="8"/>
  <c r="BE135" i="8"/>
  <c r="T135" i="8"/>
  <c r="R135" i="8"/>
  <c r="P135" i="8"/>
  <c r="BK135" i="8"/>
  <c r="J135" i="8"/>
  <c r="BF135" i="8" s="1"/>
  <c r="BI133" i="8"/>
  <c r="BH133" i="8"/>
  <c r="BG133" i="8"/>
  <c r="BE133" i="8"/>
  <c r="T133" i="8"/>
  <c r="R133" i="8"/>
  <c r="P133" i="8"/>
  <c r="BK133" i="8"/>
  <c r="J133" i="8"/>
  <c r="BF133" i="8" s="1"/>
  <c r="BI131" i="8"/>
  <c r="BH131" i="8"/>
  <c r="BG131" i="8"/>
  <c r="BE131" i="8"/>
  <c r="T131" i="8"/>
  <c r="R131" i="8"/>
  <c r="P131" i="8"/>
  <c r="BK131" i="8"/>
  <c r="J131" i="8"/>
  <c r="BF131" i="8" s="1"/>
  <c r="BI129" i="8"/>
  <c r="BH129" i="8"/>
  <c r="BG129" i="8"/>
  <c r="BE129" i="8"/>
  <c r="T129" i="8"/>
  <c r="R129" i="8"/>
  <c r="P129" i="8"/>
  <c r="BK129" i="8"/>
  <c r="J129" i="8"/>
  <c r="BF129" i="8" s="1"/>
  <c r="BI127" i="8"/>
  <c r="BH127" i="8"/>
  <c r="BG127" i="8"/>
  <c r="BE127" i="8"/>
  <c r="T127" i="8"/>
  <c r="R127" i="8"/>
  <c r="P127" i="8"/>
  <c r="BK127" i="8"/>
  <c r="J127" i="8"/>
  <c r="BF127" i="8" s="1"/>
  <c r="BI125" i="8"/>
  <c r="BH125" i="8"/>
  <c r="BG125" i="8"/>
  <c r="BE125" i="8"/>
  <c r="T125" i="8"/>
  <c r="R125" i="8"/>
  <c r="P125" i="8"/>
  <c r="BK125" i="8"/>
  <c r="J125" i="8"/>
  <c r="BF125" i="8" s="1"/>
  <c r="BI123" i="8"/>
  <c r="BH123" i="8"/>
  <c r="BG123" i="8"/>
  <c r="BE123" i="8"/>
  <c r="T123" i="8"/>
  <c r="R123" i="8"/>
  <c r="P123" i="8"/>
  <c r="P122" i="8" s="1"/>
  <c r="BK123" i="8"/>
  <c r="J123" i="8"/>
  <c r="BF123" i="8" s="1"/>
  <c r="J117" i="8"/>
  <c r="J116" i="8"/>
  <c r="F116" i="8"/>
  <c r="F114" i="8"/>
  <c r="E112" i="8"/>
  <c r="J92" i="8"/>
  <c r="J91" i="8"/>
  <c r="F91" i="8"/>
  <c r="F89" i="8"/>
  <c r="E87" i="8"/>
  <c r="J18" i="8"/>
  <c r="E18" i="8"/>
  <c r="F117" i="8" s="1"/>
  <c r="J17" i="8"/>
  <c r="J12" i="8"/>
  <c r="J114" i="8" s="1"/>
  <c r="E7" i="8"/>
  <c r="E110" i="8" s="1"/>
  <c r="E85" i="8"/>
  <c r="J37" i="7"/>
  <c r="J36" i="7"/>
  <c r="AY100" i="1" s="1"/>
  <c r="J35" i="7"/>
  <c r="AX100" i="1"/>
  <c r="BI161" i="7"/>
  <c r="BH161" i="7"/>
  <c r="BG161" i="7"/>
  <c r="BE161" i="7"/>
  <c r="T161" i="7"/>
  <c r="T160" i="7" s="1"/>
  <c r="R161" i="7"/>
  <c r="R160" i="7" s="1"/>
  <c r="P161" i="7"/>
  <c r="P160" i="7" s="1"/>
  <c r="BK161" i="7"/>
  <c r="BK160" i="7"/>
  <c r="J160" i="7" s="1"/>
  <c r="J100" i="7" s="1"/>
  <c r="J161" i="7"/>
  <c r="BF161" i="7" s="1"/>
  <c r="BI158" i="7"/>
  <c r="BH158" i="7"/>
  <c r="BG158" i="7"/>
  <c r="BE158" i="7"/>
  <c r="T158" i="7"/>
  <c r="R158" i="7"/>
  <c r="P158" i="7"/>
  <c r="BK158" i="7"/>
  <c r="J158" i="7"/>
  <c r="BF158" i="7"/>
  <c r="BI156" i="7"/>
  <c r="BH156" i="7"/>
  <c r="BG156" i="7"/>
  <c r="BE156" i="7"/>
  <c r="T156" i="7"/>
  <c r="R156" i="7"/>
  <c r="P156" i="7"/>
  <c r="BK156" i="7"/>
  <c r="J156" i="7"/>
  <c r="BF156" i="7" s="1"/>
  <c r="BI154" i="7"/>
  <c r="BH154" i="7"/>
  <c r="BG154" i="7"/>
  <c r="BE154" i="7"/>
  <c r="T154" i="7"/>
  <c r="R154" i="7"/>
  <c r="R147" i="7" s="1"/>
  <c r="P154" i="7"/>
  <c r="BK154" i="7"/>
  <c r="J154" i="7"/>
  <c r="BF154" i="7"/>
  <c r="BI152" i="7"/>
  <c r="BH152" i="7"/>
  <c r="BG152" i="7"/>
  <c r="BE152" i="7"/>
  <c r="T152" i="7"/>
  <c r="R152" i="7"/>
  <c r="P152" i="7"/>
  <c r="BK152" i="7"/>
  <c r="BK147" i="7" s="1"/>
  <c r="J147" i="7" s="1"/>
  <c r="J99" i="7" s="1"/>
  <c r="J152" i="7"/>
  <c r="BF152" i="7" s="1"/>
  <c r="BI150" i="7"/>
  <c r="BH150" i="7"/>
  <c r="BG150" i="7"/>
  <c r="F35" i="7" s="1"/>
  <c r="BB100" i="1" s="1"/>
  <c r="BE150" i="7"/>
  <c r="T150" i="7"/>
  <c r="R150" i="7"/>
  <c r="P150" i="7"/>
  <c r="BK150" i="7"/>
  <c r="J150" i="7"/>
  <c r="BF150" i="7"/>
  <c r="BI148" i="7"/>
  <c r="F37" i="7" s="1"/>
  <c r="BD100" i="1" s="1"/>
  <c r="BH148" i="7"/>
  <c r="BG148" i="7"/>
  <c r="BE148" i="7"/>
  <c r="T148" i="7"/>
  <c r="T147" i="7" s="1"/>
  <c r="R148" i="7"/>
  <c r="P148" i="7"/>
  <c r="BK148" i="7"/>
  <c r="J148" i="7"/>
  <c r="BF148" i="7" s="1"/>
  <c r="BI145" i="7"/>
  <c r="BH145" i="7"/>
  <c r="BG145" i="7"/>
  <c r="BE145" i="7"/>
  <c r="T145" i="7"/>
  <c r="R145" i="7"/>
  <c r="P145" i="7"/>
  <c r="BK145" i="7"/>
  <c r="J145" i="7"/>
  <c r="BF145" i="7"/>
  <c r="BI143" i="7"/>
  <c r="BH143" i="7"/>
  <c r="BG143" i="7"/>
  <c r="BE143" i="7"/>
  <c r="T143" i="7"/>
  <c r="R143" i="7"/>
  <c r="P143" i="7"/>
  <c r="BK143" i="7"/>
  <c r="J143" i="7"/>
  <c r="BF143" i="7"/>
  <c r="BI141" i="7"/>
  <c r="BH141" i="7"/>
  <c r="BG141" i="7"/>
  <c r="BE141" i="7"/>
  <c r="T141" i="7"/>
  <c r="R141" i="7"/>
  <c r="P141" i="7"/>
  <c r="BK141" i="7"/>
  <c r="J141" i="7"/>
  <c r="BF141" i="7"/>
  <c r="BI139" i="7"/>
  <c r="BH139" i="7"/>
  <c r="BG139" i="7"/>
  <c r="BE139" i="7"/>
  <c r="T139" i="7"/>
  <c r="R139" i="7"/>
  <c r="P139" i="7"/>
  <c r="BK139" i="7"/>
  <c r="J139" i="7"/>
  <c r="BF139" i="7"/>
  <c r="BI137" i="7"/>
  <c r="BH137" i="7"/>
  <c r="BG137" i="7"/>
  <c r="BE137" i="7"/>
  <c r="T137" i="7"/>
  <c r="R137" i="7"/>
  <c r="P137" i="7"/>
  <c r="BK137" i="7"/>
  <c r="J137" i="7"/>
  <c r="BF137" i="7"/>
  <c r="BI135" i="7"/>
  <c r="BH135" i="7"/>
  <c r="BG135" i="7"/>
  <c r="BE135" i="7"/>
  <c r="T135" i="7"/>
  <c r="R135" i="7"/>
  <c r="P135" i="7"/>
  <c r="BK135" i="7"/>
  <c r="J135" i="7"/>
  <c r="BF135" i="7"/>
  <c r="BI133" i="7"/>
  <c r="BH133" i="7"/>
  <c r="BG133" i="7"/>
  <c r="BE133" i="7"/>
  <c r="T133" i="7"/>
  <c r="R133" i="7"/>
  <c r="P133" i="7"/>
  <c r="BK133" i="7"/>
  <c r="J133" i="7"/>
  <c r="BF133" i="7"/>
  <c r="BI131" i="7"/>
  <c r="BH131" i="7"/>
  <c r="BG131" i="7"/>
  <c r="BE131" i="7"/>
  <c r="T131" i="7"/>
  <c r="R131" i="7"/>
  <c r="P131" i="7"/>
  <c r="BK131" i="7"/>
  <c r="J131" i="7"/>
  <c r="BF131" i="7"/>
  <c r="BI129" i="7"/>
  <c r="BH129" i="7"/>
  <c r="BG129" i="7"/>
  <c r="BE129" i="7"/>
  <c r="T129" i="7"/>
  <c r="R129" i="7"/>
  <c r="P129" i="7"/>
  <c r="BK129" i="7"/>
  <c r="J129" i="7"/>
  <c r="BF129" i="7"/>
  <c r="BI127" i="7"/>
  <c r="BH127" i="7"/>
  <c r="BG127" i="7"/>
  <c r="BE127" i="7"/>
  <c r="T127" i="7"/>
  <c r="T122" i="7" s="1"/>
  <c r="R127" i="7"/>
  <c r="P127" i="7"/>
  <c r="BK127" i="7"/>
  <c r="J127" i="7"/>
  <c r="BF127" i="7"/>
  <c r="BI125" i="7"/>
  <c r="BH125" i="7"/>
  <c r="BG125" i="7"/>
  <c r="BE125" i="7"/>
  <c r="T125" i="7"/>
  <c r="R125" i="7"/>
  <c r="P125" i="7"/>
  <c r="P122" i="7" s="1"/>
  <c r="BK125" i="7"/>
  <c r="J125" i="7"/>
  <c r="BF125" i="7"/>
  <c r="BI123" i="7"/>
  <c r="BH123" i="7"/>
  <c r="BG123" i="7"/>
  <c r="BE123" i="7"/>
  <c r="T123" i="7"/>
  <c r="R123" i="7"/>
  <c r="R122" i="7" s="1"/>
  <c r="R121" i="7" s="1"/>
  <c r="P123" i="7"/>
  <c r="BK123" i="7"/>
  <c r="J123" i="7"/>
  <c r="BF123" i="7" s="1"/>
  <c r="J117" i="7"/>
  <c r="J116" i="7"/>
  <c r="F116" i="7"/>
  <c r="F114" i="7"/>
  <c r="E112" i="7"/>
  <c r="J92" i="7"/>
  <c r="J91" i="7"/>
  <c r="F91" i="7"/>
  <c r="F89" i="7"/>
  <c r="E87" i="7"/>
  <c r="J18" i="7"/>
  <c r="E18" i="7"/>
  <c r="J17" i="7"/>
  <c r="J12" i="7"/>
  <c r="J114" i="7" s="1"/>
  <c r="E7" i="7"/>
  <c r="J37" i="6"/>
  <c r="J36" i="6"/>
  <c r="AY99" i="1" s="1"/>
  <c r="J35" i="6"/>
  <c r="AX99" i="1"/>
  <c r="BI273" i="6"/>
  <c r="BH273" i="6"/>
  <c r="BG273" i="6"/>
  <c r="BE273" i="6"/>
  <c r="T273" i="6"/>
  <c r="T272" i="6" s="1"/>
  <c r="T271" i="6" s="1"/>
  <c r="R273" i="6"/>
  <c r="R272" i="6" s="1"/>
  <c r="R271" i="6" s="1"/>
  <c r="P273" i="6"/>
  <c r="P272" i="6" s="1"/>
  <c r="P271" i="6" s="1"/>
  <c r="BK273" i="6"/>
  <c r="BK272" i="6" s="1"/>
  <c r="J273" i="6"/>
  <c r="BF273" i="6"/>
  <c r="BI269" i="6"/>
  <c r="BH269" i="6"/>
  <c r="BG269" i="6"/>
  <c r="BE269" i="6"/>
  <c r="T269" i="6"/>
  <c r="R269" i="6"/>
  <c r="P269" i="6"/>
  <c r="BK269" i="6"/>
  <c r="J269" i="6"/>
  <c r="BF269" i="6" s="1"/>
  <c r="BI267" i="6"/>
  <c r="BH267" i="6"/>
  <c r="BG267" i="6"/>
  <c r="BE267" i="6"/>
  <c r="T267" i="6"/>
  <c r="R267" i="6"/>
  <c r="P267" i="6"/>
  <c r="BK267" i="6"/>
  <c r="J267" i="6"/>
  <c r="BF267" i="6"/>
  <c r="BI265" i="6"/>
  <c r="BH265" i="6"/>
  <c r="BG265" i="6"/>
  <c r="BE265" i="6"/>
  <c r="T265" i="6"/>
  <c r="R265" i="6"/>
  <c r="P265" i="6"/>
  <c r="BK265" i="6"/>
  <c r="J265" i="6"/>
  <c r="BF265" i="6" s="1"/>
  <c r="BI263" i="6"/>
  <c r="BH263" i="6"/>
  <c r="BG263" i="6"/>
  <c r="BE263" i="6"/>
  <c r="T263" i="6"/>
  <c r="R263" i="6"/>
  <c r="P263" i="6"/>
  <c r="BK263" i="6"/>
  <c r="J263" i="6"/>
  <c r="BF263" i="6"/>
  <c r="BI261" i="6"/>
  <c r="BH261" i="6"/>
  <c r="BG261" i="6"/>
  <c r="BE261" i="6"/>
  <c r="T261" i="6"/>
  <c r="R261" i="6"/>
  <c r="P261" i="6"/>
  <c r="BK261" i="6"/>
  <c r="J261" i="6"/>
  <c r="BF261" i="6" s="1"/>
  <c r="BI259" i="6"/>
  <c r="BH259" i="6"/>
  <c r="BG259" i="6"/>
  <c r="BE259" i="6"/>
  <c r="T259" i="6"/>
  <c r="R259" i="6"/>
  <c r="P259" i="6"/>
  <c r="BK259" i="6"/>
  <c r="J259" i="6"/>
  <c r="BF259" i="6" s="1"/>
  <c r="BI257" i="6"/>
  <c r="BH257" i="6"/>
  <c r="BG257" i="6"/>
  <c r="BE257" i="6"/>
  <c r="T257" i="6"/>
  <c r="R257" i="6"/>
  <c r="P257" i="6"/>
  <c r="BK257" i="6"/>
  <c r="J257" i="6"/>
  <c r="BF257" i="6" s="1"/>
  <c r="BI255" i="6"/>
  <c r="BH255" i="6"/>
  <c r="BG255" i="6"/>
  <c r="BE255" i="6"/>
  <c r="T255" i="6"/>
  <c r="R255" i="6"/>
  <c r="P255" i="6"/>
  <c r="BK255" i="6"/>
  <c r="J255" i="6"/>
  <c r="BF255" i="6"/>
  <c r="BI253" i="6"/>
  <c r="BH253" i="6"/>
  <c r="BG253" i="6"/>
  <c r="BE253" i="6"/>
  <c r="T253" i="6"/>
  <c r="R253" i="6"/>
  <c r="P253" i="6"/>
  <c r="BK253" i="6"/>
  <c r="J253" i="6"/>
  <c r="BF253" i="6" s="1"/>
  <c r="BI251" i="6"/>
  <c r="BH251" i="6"/>
  <c r="BG251" i="6"/>
  <c r="BE251" i="6"/>
  <c r="T251" i="6"/>
  <c r="T250" i="6" s="1"/>
  <c r="T249" i="6" s="1"/>
  <c r="R251" i="6"/>
  <c r="P251" i="6"/>
  <c r="P250" i="6"/>
  <c r="P249" i="6" s="1"/>
  <c r="BK251" i="6"/>
  <c r="J251" i="6"/>
  <c r="BF251" i="6" s="1"/>
  <c r="BI247" i="6"/>
  <c r="BH247" i="6"/>
  <c r="BG247" i="6"/>
  <c r="BE247" i="6"/>
  <c r="T247" i="6"/>
  <c r="R247" i="6"/>
  <c r="P247" i="6"/>
  <c r="BK247" i="6"/>
  <c r="J247" i="6"/>
  <c r="BF247" i="6" s="1"/>
  <c r="BI245" i="6"/>
  <c r="BH245" i="6"/>
  <c r="BG245" i="6"/>
  <c r="BE245" i="6"/>
  <c r="T245" i="6"/>
  <c r="R245" i="6"/>
  <c r="R244" i="6" s="1"/>
  <c r="P245" i="6"/>
  <c r="P244" i="6" s="1"/>
  <c r="BK245" i="6"/>
  <c r="BK244" i="6" s="1"/>
  <c r="J244" i="6" s="1"/>
  <c r="J103" i="6" s="1"/>
  <c r="J245" i="6"/>
  <c r="BF245" i="6" s="1"/>
  <c r="BI242" i="6"/>
  <c r="BH242" i="6"/>
  <c r="BG242" i="6"/>
  <c r="BE242" i="6"/>
  <c r="T242" i="6"/>
  <c r="R242" i="6"/>
  <c r="P242" i="6"/>
  <c r="BK242" i="6"/>
  <c r="J242" i="6"/>
  <c r="BF242" i="6"/>
  <c r="BI240" i="6"/>
  <c r="BH240" i="6"/>
  <c r="BG240" i="6"/>
  <c r="BE240" i="6"/>
  <c r="T240" i="6"/>
  <c r="R240" i="6"/>
  <c r="P240" i="6"/>
  <c r="BK240" i="6"/>
  <c r="J240" i="6"/>
  <c r="BF240" i="6"/>
  <c r="BI238" i="6"/>
  <c r="BH238" i="6"/>
  <c r="BG238" i="6"/>
  <c r="BE238" i="6"/>
  <c r="T238" i="6"/>
  <c r="R238" i="6"/>
  <c r="R233" i="6" s="1"/>
  <c r="P238" i="6"/>
  <c r="BK238" i="6"/>
  <c r="J238" i="6"/>
  <c r="BF238" i="6"/>
  <c r="BI236" i="6"/>
  <c r="BH236" i="6"/>
  <c r="BG236" i="6"/>
  <c r="BE236" i="6"/>
  <c r="T236" i="6"/>
  <c r="R236" i="6"/>
  <c r="P236" i="6"/>
  <c r="BK236" i="6"/>
  <c r="BK233" i="6" s="1"/>
  <c r="J233" i="6" s="1"/>
  <c r="J102" i="6" s="1"/>
  <c r="J236" i="6"/>
  <c r="BF236" i="6"/>
  <c r="BI234" i="6"/>
  <c r="BH234" i="6"/>
  <c r="BG234" i="6"/>
  <c r="BE234" i="6"/>
  <c r="T234" i="6"/>
  <c r="T233" i="6"/>
  <c r="R234" i="6"/>
  <c r="P234" i="6"/>
  <c r="P233" i="6"/>
  <c r="BK234" i="6"/>
  <c r="J234" i="6"/>
  <c r="BF234" i="6" s="1"/>
  <c r="BI231" i="6"/>
  <c r="BH231" i="6"/>
  <c r="BG231" i="6"/>
  <c r="BE231" i="6"/>
  <c r="T231" i="6"/>
  <c r="R231" i="6"/>
  <c r="P231" i="6"/>
  <c r="BK231" i="6"/>
  <c r="J231" i="6"/>
  <c r="BF231" i="6" s="1"/>
  <c r="BI229" i="6"/>
  <c r="BH229" i="6"/>
  <c r="BG229" i="6"/>
  <c r="BE229" i="6"/>
  <c r="T229" i="6"/>
  <c r="R229" i="6"/>
  <c r="P229" i="6"/>
  <c r="BK229" i="6"/>
  <c r="J229" i="6"/>
  <c r="BF229" i="6" s="1"/>
  <c r="BI227" i="6"/>
  <c r="BH227" i="6"/>
  <c r="BG227" i="6"/>
  <c r="BE227" i="6"/>
  <c r="T227" i="6"/>
  <c r="R227" i="6"/>
  <c r="P227" i="6"/>
  <c r="BK227" i="6"/>
  <c r="J227" i="6"/>
  <c r="BF227" i="6" s="1"/>
  <c r="BI225" i="6"/>
  <c r="BH225" i="6"/>
  <c r="BG225" i="6"/>
  <c r="BE225" i="6"/>
  <c r="T225" i="6"/>
  <c r="R225" i="6"/>
  <c r="P225" i="6"/>
  <c r="BK225" i="6"/>
  <c r="J225" i="6"/>
  <c r="BF225" i="6" s="1"/>
  <c r="BI223" i="6"/>
  <c r="BH223" i="6"/>
  <c r="BG223" i="6"/>
  <c r="BE223" i="6"/>
  <c r="T223" i="6"/>
  <c r="R223" i="6"/>
  <c r="P223" i="6"/>
  <c r="BK223" i="6"/>
  <c r="J223" i="6"/>
  <c r="BF223" i="6" s="1"/>
  <c r="BI221" i="6"/>
  <c r="BH221" i="6"/>
  <c r="BG221" i="6"/>
  <c r="BE221" i="6"/>
  <c r="T221" i="6"/>
  <c r="R221" i="6"/>
  <c r="P221" i="6"/>
  <c r="BK221" i="6"/>
  <c r="J221" i="6"/>
  <c r="BF221" i="6" s="1"/>
  <c r="BI219" i="6"/>
  <c r="BH219" i="6"/>
  <c r="BG219" i="6"/>
  <c r="BE219" i="6"/>
  <c r="T219" i="6"/>
  <c r="R219" i="6"/>
  <c r="P219" i="6"/>
  <c r="BK219" i="6"/>
  <c r="J219" i="6"/>
  <c r="BF219" i="6" s="1"/>
  <c r="BI217" i="6"/>
  <c r="BH217" i="6"/>
  <c r="BG217" i="6"/>
  <c r="BE217" i="6"/>
  <c r="T217" i="6"/>
  <c r="R217" i="6"/>
  <c r="P217" i="6"/>
  <c r="BK217" i="6"/>
  <c r="J217" i="6"/>
  <c r="BF217" i="6" s="1"/>
  <c r="BI215" i="6"/>
  <c r="BH215" i="6"/>
  <c r="BG215" i="6"/>
  <c r="BE215" i="6"/>
  <c r="T215" i="6"/>
  <c r="R215" i="6"/>
  <c r="P215" i="6"/>
  <c r="BK215" i="6"/>
  <c r="J215" i="6"/>
  <c r="BF215" i="6" s="1"/>
  <c r="BI213" i="6"/>
  <c r="BH213" i="6"/>
  <c r="BG213" i="6"/>
  <c r="BE213" i="6"/>
  <c r="T213" i="6"/>
  <c r="R213" i="6"/>
  <c r="P213" i="6"/>
  <c r="BK213" i="6"/>
  <c r="J213" i="6"/>
  <c r="BF213" i="6" s="1"/>
  <c r="BI211" i="6"/>
  <c r="BH211" i="6"/>
  <c r="BG211" i="6"/>
  <c r="BE211" i="6"/>
  <c r="T211" i="6"/>
  <c r="R211" i="6"/>
  <c r="P211" i="6"/>
  <c r="BK211" i="6"/>
  <c r="J211" i="6"/>
  <c r="BF211" i="6" s="1"/>
  <c r="BI209" i="6"/>
  <c r="BH209" i="6"/>
  <c r="BG209" i="6"/>
  <c r="BE209" i="6"/>
  <c r="T209" i="6"/>
  <c r="R209" i="6"/>
  <c r="P209" i="6"/>
  <c r="BK209" i="6"/>
  <c r="J209" i="6"/>
  <c r="BF209" i="6" s="1"/>
  <c r="BI207" i="6"/>
  <c r="BH207" i="6"/>
  <c r="BG207" i="6"/>
  <c r="BE207" i="6"/>
  <c r="T207" i="6"/>
  <c r="R207" i="6"/>
  <c r="P207" i="6"/>
  <c r="BK207" i="6"/>
  <c r="J207" i="6"/>
  <c r="BF207" i="6" s="1"/>
  <c r="BI205" i="6"/>
  <c r="BH205" i="6"/>
  <c r="BG205" i="6"/>
  <c r="BE205" i="6"/>
  <c r="T205" i="6"/>
  <c r="R205" i="6"/>
  <c r="P205" i="6"/>
  <c r="BK205" i="6"/>
  <c r="J205" i="6"/>
  <c r="BF205" i="6" s="1"/>
  <c r="BI203" i="6"/>
  <c r="BH203" i="6"/>
  <c r="BG203" i="6"/>
  <c r="BE203" i="6"/>
  <c r="T203" i="6"/>
  <c r="R203" i="6"/>
  <c r="P203" i="6"/>
  <c r="BK203" i="6"/>
  <c r="J203" i="6"/>
  <c r="BF203" i="6" s="1"/>
  <c r="BI201" i="6"/>
  <c r="BH201" i="6"/>
  <c r="BG201" i="6"/>
  <c r="BE201" i="6"/>
  <c r="T201" i="6"/>
  <c r="R201" i="6"/>
  <c r="P201" i="6"/>
  <c r="BK201" i="6"/>
  <c r="J201" i="6"/>
  <c r="BF201" i="6" s="1"/>
  <c r="BI199" i="6"/>
  <c r="BH199" i="6"/>
  <c r="BG199" i="6"/>
  <c r="BE199" i="6"/>
  <c r="T199" i="6"/>
  <c r="R199" i="6"/>
  <c r="P199" i="6"/>
  <c r="BK199" i="6"/>
  <c r="J199" i="6"/>
  <c r="BF199" i="6" s="1"/>
  <c r="BI197" i="6"/>
  <c r="BH197" i="6"/>
  <c r="BG197" i="6"/>
  <c r="BE197" i="6"/>
  <c r="T197" i="6"/>
  <c r="R197" i="6"/>
  <c r="P197" i="6"/>
  <c r="BK197" i="6"/>
  <c r="J197" i="6"/>
  <c r="BF197" i="6" s="1"/>
  <c r="BI195" i="6"/>
  <c r="BH195" i="6"/>
  <c r="BG195" i="6"/>
  <c r="BE195" i="6"/>
  <c r="T195" i="6"/>
  <c r="R195" i="6"/>
  <c r="P195" i="6"/>
  <c r="BK195" i="6"/>
  <c r="J195" i="6"/>
  <c r="BF195" i="6" s="1"/>
  <c r="BI193" i="6"/>
  <c r="BH193" i="6"/>
  <c r="BG193" i="6"/>
  <c r="BE193" i="6"/>
  <c r="T193" i="6"/>
  <c r="R193" i="6"/>
  <c r="P193" i="6"/>
  <c r="BK193" i="6"/>
  <c r="J193" i="6"/>
  <c r="BF193" i="6" s="1"/>
  <c r="BI191" i="6"/>
  <c r="BH191" i="6"/>
  <c r="BG191" i="6"/>
  <c r="BE191" i="6"/>
  <c r="T191" i="6"/>
  <c r="R191" i="6"/>
  <c r="P191" i="6"/>
  <c r="BK191" i="6"/>
  <c r="J191" i="6"/>
  <c r="BF191" i="6" s="1"/>
  <c r="BI189" i="6"/>
  <c r="BH189" i="6"/>
  <c r="BG189" i="6"/>
  <c r="BE189" i="6"/>
  <c r="T189" i="6"/>
  <c r="R189" i="6"/>
  <c r="P189" i="6"/>
  <c r="BK189" i="6"/>
  <c r="J189" i="6"/>
  <c r="BF189" i="6" s="1"/>
  <c r="BI187" i="6"/>
  <c r="BH187" i="6"/>
  <c r="BG187" i="6"/>
  <c r="BE187" i="6"/>
  <c r="T187" i="6"/>
  <c r="R187" i="6"/>
  <c r="P187" i="6"/>
  <c r="BK187" i="6"/>
  <c r="J187" i="6"/>
  <c r="BF187" i="6" s="1"/>
  <c r="BI185" i="6"/>
  <c r="BH185" i="6"/>
  <c r="BG185" i="6"/>
  <c r="BE185" i="6"/>
  <c r="T185" i="6"/>
  <c r="R185" i="6"/>
  <c r="P185" i="6"/>
  <c r="BK185" i="6"/>
  <c r="J185" i="6"/>
  <c r="BF185" i="6" s="1"/>
  <c r="BI183" i="6"/>
  <c r="BH183" i="6"/>
  <c r="BG183" i="6"/>
  <c r="BE183" i="6"/>
  <c r="T183" i="6"/>
  <c r="R183" i="6"/>
  <c r="P183" i="6"/>
  <c r="BK183" i="6"/>
  <c r="J183" i="6"/>
  <c r="BF183" i="6" s="1"/>
  <c r="BI181" i="6"/>
  <c r="BH181" i="6"/>
  <c r="BG181" i="6"/>
  <c r="BE181" i="6"/>
  <c r="T181" i="6"/>
  <c r="R181" i="6"/>
  <c r="P181" i="6"/>
  <c r="BK181" i="6"/>
  <c r="J181" i="6"/>
  <c r="BF181" i="6" s="1"/>
  <c r="BI179" i="6"/>
  <c r="BH179" i="6"/>
  <c r="BG179" i="6"/>
  <c r="BE179" i="6"/>
  <c r="T179" i="6"/>
  <c r="R179" i="6"/>
  <c r="P179" i="6"/>
  <c r="BK179" i="6"/>
  <c r="J179" i="6"/>
  <c r="BF179" i="6" s="1"/>
  <c r="BI177" i="6"/>
  <c r="BH177" i="6"/>
  <c r="BG177" i="6"/>
  <c r="BE177" i="6"/>
  <c r="T177" i="6"/>
  <c r="R177" i="6"/>
  <c r="P177" i="6"/>
  <c r="BK177" i="6"/>
  <c r="J177" i="6"/>
  <c r="BF177" i="6" s="1"/>
  <c r="BI175" i="6"/>
  <c r="BH175" i="6"/>
  <c r="BG175" i="6"/>
  <c r="BE175" i="6"/>
  <c r="T175" i="6"/>
  <c r="R175" i="6"/>
  <c r="P175" i="6"/>
  <c r="BK175" i="6"/>
  <c r="J175" i="6"/>
  <c r="BF175" i="6" s="1"/>
  <c r="BI173" i="6"/>
  <c r="BH173" i="6"/>
  <c r="BG173" i="6"/>
  <c r="BE173" i="6"/>
  <c r="T173" i="6"/>
  <c r="R173" i="6"/>
  <c r="P173" i="6"/>
  <c r="BK173" i="6"/>
  <c r="J173" i="6"/>
  <c r="BF173" i="6" s="1"/>
  <c r="BI171" i="6"/>
  <c r="BH171" i="6"/>
  <c r="BG171" i="6"/>
  <c r="BE171" i="6"/>
  <c r="T171" i="6"/>
  <c r="R171" i="6"/>
  <c r="P171" i="6"/>
  <c r="BK171" i="6"/>
  <c r="J171" i="6"/>
  <c r="BF171" i="6" s="1"/>
  <c r="BI169" i="6"/>
  <c r="BH169" i="6"/>
  <c r="BG169" i="6"/>
  <c r="BE169" i="6"/>
  <c r="T169" i="6"/>
  <c r="R169" i="6"/>
  <c r="P169" i="6"/>
  <c r="BK169" i="6"/>
  <c r="J169" i="6"/>
  <c r="BF169" i="6" s="1"/>
  <c r="BI167" i="6"/>
  <c r="BH167" i="6"/>
  <c r="BG167" i="6"/>
  <c r="BE167" i="6"/>
  <c r="T167" i="6"/>
  <c r="R167" i="6"/>
  <c r="P167" i="6"/>
  <c r="BK167" i="6"/>
  <c r="J167" i="6"/>
  <c r="BF167" i="6" s="1"/>
  <c r="BI165" i="6"/>
  <c r="BH165" i="6"/>
  <c r="BG165" i="6"/>
  <c r="BE165" i="6"/>
  <c r="T165" i="6"/>
  <c r="R165" i="6"/>
  <c r="P165" i="6"/>
  <c r="BK165" i="6"/>
  <c r="J165" i="6"/>
  <c r="BF165" i="6" s="1"/>
  <c r="BI163" i="6"/>
  <c r="BH163" i="6"/>
  <c r="BG163" i="6"/>
  <c r="BE163" i="6"/>
  <c r="T163" i="6"/>
  <c r="R163" i="6"/>
  <c r="P163" i="6"/>
  <c r="BK163" i="6"/>
  <c r="J163" i="6"/>
  <c r="BF163" i="6" s="1"/>
  <c r="BI161" i="6"/>
  <c r="BH161" i="6"/>
  <c r="BG161" i="6"/>
  <c r="BE161" i="6"/>
  <c r="T161" i="6"/>
  <c r="R161" i="6"/>
  <c r="P161" i="6"/>
  <c r="BK161" i="6"/>
  <c r="J161" i="6"/>
  <c r="BF161" i="6" s="1"/>
  <c r="BI159" i="6"/>
  <c r="BH159" i="6"/>
  <c r="BG159" i="6"/>
  <c r="BE159" i="6"/>
  <c r="T159" i="6"/>
  <c r="R159" i="6"/>
  <c r="R158" i="6" s="1"/>
  <c r="P159" i="6"/>
  <c r="BK159" i="6"/>
  <c r="BK158" i="6" s="1"/>
  <c r="J158" i="6" s="1"/>
  <c r="J101" i="6" s="1"/>
  <c r="J159" i="6"/>
  <c r="BF159" i="6" s="1"/>
  <c r="BI156" i="6"/>
  <c r="BH156" i="6"/>
  <c r="BG156" i="6"/>
  <c r="BE156" i="6"/>
  <c r="T156" i="6"/>
  <c r="R156" i="6"/>
  <c r="P156" i="6"/>
  <c r="BK156" i="6"/>
  <c r="J156" i="6"/>
  <c r="BF156" i="6"/>
  <c r="BI154" i="6"/>
  <c r="BH154" i="6"/>
  <c r="BG154" i="6"/>
  <c r="BE154" i="6"/>
  <c r="T154" i="6"/>
  <c r="R154" i="6"/>
  <c r="P154" i="6"/>
  <c r="BK154" i="6"/>
  <c r="J154" i="6"/>
  <c r="BF154" i="6"/>
  <c r="BI152" i="6"/>
  <c r="BH152" i="6"/>
  <c r="BG152" i="6"/>
  <c r="BE152" i="6"/>
  <c r="T152" i="6"/>
  <c r="T151" i="6"/>
  <c r="R152" i="6"/>
  <c r="R151" i="6"/>
  <c r="P152" i="6"/>
  <c r="P151" i="6"/>
  <c r="BK152" i="6"/>
  <c r="BK151" i="6"/>
  <c r="J151" i="6" s="1"/>
  <c r="J100" i="6" s="1"/>
  <c r="J152" i="6"/>
  <c r="BF152" i="6" s="1"/>
  <c r="BI149" i="6"/>
  <c r="BH149" i="6"/>
  <c r="BG149" i="6"/>
  <c r="BE149" i="6"/>
  <c r="T149" i="6"/>
  <c r="R149" i="6"/>
  <c r="P149" i="6"/>
  <c r="BK149" i="6"/>
  <c r="J149" i="6"/>
  <c r="BF149" i="6" s="1"/>
  <c r="BI147" i="6"/>
  <c r="BH147" i="6"/>
  <c r="BG147" i="6"/>
  <c r="BE147" i="6"/>
  <c r="T147" i="6"/>
  <c r="T146" i="6" s="1"/>
  <c r="R147" i="6"/>
  <c r="R146" i="6" s="1"/>
  <c r="P147" i="6"/>
  <c r="P146" i="6" s="1"/>
  <c r="BK147" i="6"/>
  <c r="BK146" i="6" s="1"/>
  <c r="J146" i="6" s="1"/>
  <c r="J99" i="6" s="1"/>
  <c r="J147" i="6"/>
  <c r="BF147" i="6" s="1"/>
  <c r="BI144" i="6"/>
  <c r="BH144" i="6"/>
  <c r="BG144" i="6"/>
  <c r="BE144" i="6"/>
  <c r="T144" i="6"/>
  <c r="R144" i="6"/>
  <c r="P144" i="6"/>
  <c r="BK144" i="6"/>
  <c r="J144" i="6"/>
  <c r="BF144" i="6"/>
  <c r="BI142" i="6"/>
  <c r="BH142" i="6"/>
  <c r="BG142" i="6"/>
  <c r="BE142" i="6"/>
  <c r="T142" i="6"/>
  <c r="R142" i="6"/>
  <c r="P142" i="6"/>
  <c r="BK142" i="6"/>
  <c r="J142" i="6"/>
  <c r="BF142" i="6"/>
  <c r="BI140" i="6"/>
  <c r="BH140" i="6"/>
  <c r="BG140" i="6"/>
  <c r="BE140" i="6"/>
  <c r="T140" i="6"/>
  <c r="R140" i="6"/>
  <c r="P140" i="6"/>
  <c r="BK140" i="6"/>
  <c r="J140" i="6"/>
  <c r="BF140" i="6"/>
  <c r="BI138" i="6"/>
  <c r="BH138" i="6"/>
  <c r="BG138" i="6"/>
  <c r="BE138" i="6"/>
  <c r="T138" i="6"/>
  <c r="R138" i="6"/>
  <c r="P138" i="6"/>
  <c r="BK138" i="6"/>
  <c r="J138" i="6"/>
  <c r="BF138" i="6"/>
  <c r="BI136" i="6"/>
  <c r="BH136" i="6"/>
  <c r="BG136" i="6"/>
  <c r="BE136" i="6"/>
  <c r="T136" i="6"/>
  <c r="R136" i="6"/>
  <c r="P136" i="6"/>
  <c r="BK136" i="6"/>
  <c r="J136" i="6"/>
  <c r="BF136" i="6"/>
  <c r="BI134" i="6"/>
  <c r="BH134" i="6"/>
  <c r="BG134" i="6"/>
  <c r="BE134" i="6"/>
  <c r="T134" i="6"/>
  <c r="R134" i="6"/>
  <c r="R129" i="6" s="1"/>
  <c r="R128" i="6" s="1"/>
  <c r="P134" i="6"/>
  <c r="BK134" i="6"/>
  <c r="J134" i="6"/>
  <c r="BF134" i="6"/>
  <c r="BI132" i="6"/>
  <c r="BH132" i="6"/>
  <c r="BG132" i="6"/>
  <c r="BE132" i="6"/>
  <c r="T132" i="6"/>
  <c r="R132" i="6"/>
  <c r="P132" i="6"/>
  <c r="BK132" i="6"/>
  <c r="J132" i="6"/>
  <c r="BF132" i="6"/>
  <c r="BI130" i="6"/>
  <c r="F37" i="6"/>
  <c r="BD99" i="1" s="1"/>
  <c r="BH130" i="6"/>
  <c r="BG130" i="6"/>
  <c r="BE130" i="6"/>
  <c r="T130" i="6"/>
  <c r="T129" i="6"/>
  <c r="R130" i="6"/>
  <c r="P130" i="6"/>
  <c r="P129" i="6"/>
  <c r="BK130" i="6"/>
  <c r="J130" i="6"/>
  <c r="BF130" i="6" s="1"/>
  <c r="J124" i="6"/>
  <c r="J123" i="6"/>
  <c r="F123" i="6"/>
  <c r="F121" i="6"/>
  <c r="E119" i="6"/>
  <c r="J92" i="6"/>
  <c r="J91" i="6"/>
  <c r="F91" i="6"/>
  <c r="F89" i="6"/>
  <c r="E87" i="6"/>
  <c r="J18" i="6"/>
  <c r="E18" i="6"/>
  <c r="J17" i="6"/>
  <c r="J12" i="6"/>
  <c r="J121" i="6" s="1"/>
  <c r="J89" i="6"/>
  <c r="E7" i="6"/>
  <c r="E117" i="6"/>
  <c r="E85" i="6"/>
  <c r="J37" i="5"/>
  <c r="J36" i="5"/>
  <c r="AY98" i="1"/>
  <c r="J35" i="5"/>
  <c r="AX98" i="1"/>
  <c r="BI233" i="5"/>
  <c r="BH233" i="5"/>
  <c r="BG233" i="5"/>
  <c r="BE233" i="5"/>
  <c r="T233" i="5"/>
  <c r="T232" i="5"/>
  <c r="T231" i="5" s="1"/>
  <c r="R233" i="5"/>
  <c r="R232" i="5" s="1"/>
  <c r="R231" i="5" s="1"/>
  <c r="P233" i="5"/>
  <c r="P232" i="5" s="1"/>
  <c r="P231" i="5" s="1"/>
  <c r="BK233" i="5"/>
  <c r="BK232" i="5" s="1"/>
  <c r="J233" i="5"/>
  <c r="BF233" i="5"/>
  <c r="BI229" i="5"/>
  <c r="BH229" i="5"/>
  <c r="BG229" i="5"/>
  <c r="BE229" i="5"/>
  <c r="T229" i="5"/>
  <c r="R229" i="5"/>
  <c r="P229" i="5"/>
  <c r="BK229" i="5"/>
  <c r="J229" i="5"/>
  <c r="BF229" i="5"/>
  <c r="BI227" i="5"/>
  <c r="BH227" i="5"/>
  <c r="BG227" i="5"/>
  <c r="BE227" i="5"/>
  <c r="T227" i="5"/>
  <c r="R227" i="5"/>
  <c r="P227" i="5"/>
  <c r="BK227" i="5"/>
  <c r="J227" i="5"/>
  <c r="BF227" i="5"/>
  <c r="BI225" i="5"/>
  <c r="BH225" i="5"/>
  <c r="BG225" i="5"/>
  <c r="BE225" i="5"/>
  <c r="T225" i="5"/>
  <c r="R225" i="5"/>
  <c r="P225" i="5"/>
  <c r="BK225" i="5"/>
  <c r="J225" i="5"/>
  <c r="BF225" i="5"/>
  <c r="BI223" i="5"/>
  <c r="BH223" i="5"/>
  <c r="BG223" i="5"/>
  <c r="BE223" i="5"/>
  <c r="T223" i="5"/>
  <c r="R223" i="5"/>
  <c r="P223" i="5"/>
  <c r="BK223" i="5"/>
  <c r="J223" i="5"/>
  <c r="BF223" i="5"/>
  <c r="BI217" i="5"/>
  <c r="BH217" i="5"/>
  <c r="BG217" i="5"/>
  <c r="BE217" i="5"/>
  <c r="T217" i="5"/>
  <c r="T216" i="5"/>
  <c r="R217" i="5"/>
  <c r="R216" i="5"/>
  <c r="P217" i="5"/>
  <c r="P216" i="5"/>
  <c r="BK217" i="5"/>
  <c r="BK216" i="5"/>
  <c r="J216" i="5" s="1"/>
  <c r="J108" i="5" s="1"/>
  <c r="J217" i="5"/>
  <c r="BF217" i="5" s="1"/>
  <c r="BI214" i="5"/>
  <c r="BH214" i="5"/>
  <c r="BG214" i="5"/>
  <c r="BE214" i="5"/>
  <c r="T214" i="5"/>
  <c r="R214" i="5"/>
  <c r="P214" i="5"/>
  <c r="BK214" i="5"/>
  <c r="J214" i="5"/>
  <c r="BF214" i="5" s="1"/>
  <c r="BI209" i="5"/>
  <c r="BH209" i="5"/>
  <c r="BG209" i="5"/>
  <c r="BE209" i="5"/>
  <c r="T209" i="5"/>
  <c r="T208" i="5" s="1"/>
  <c r="R209" i="5"/>
  <c r="R208" i="5" s="1"/>
  <c r="P209" i="5"/>
  <c r="P208" i="5" s="1"/>
  <c r="BK209" i="5"/>
  <c r="BK208" i="5" s="1"/>
  <c r="J208" i="5" s="1"/>
  <c r="J107" i="5" s="1"/>
  <c r="J209" i="5"/>
  <c r="BF209" i="5" s="1"/>
  <c r="BI206" i="5"/>
  <c r="BH206" i="5"/>
  <c r="BG206" i="5"/>
  <c r="BE206" i="5"/>
  <c r="T206" i="5"/>
  <c r="R206" i="5"/>
  <c r="P206" i="5"/>
  <c r="BK206" i="5"/>
  <c r="J206" i="5"/>
  <c r="BF206" i="5"/>
  <c r="BI204" i="5"/>
  <c r="BH204" i="5"/>
  <c r="BG204" i="5"/>
  <c r="BE204" i="5"/>
  <c r="T204" i="5"/>
  <c r="R204" i="5"/>
  <c r="P204" i="5"/>
  <c r="BK204" i="5"/>
  <c r="J204" i="5"/>
  <c r="BF204" i="5"/>
  <c r="BI201" i="5"/>
  <c r="BH201" i="5"/>
  <c r="BG201" i="5"/>
  <c r="BE201" i="5"/>
  <c r="T201" i="5"/>
  <c r="T200" i="5"/>
  <c r="R201" i="5"/>
  <c r="P201" i="5"/>
  <c r="P200" i="5" s="1"/>
  <c r="P199" i="5" s="1"/>
  <c r="BK201" i="5"/>
  <c r="J201" i="5"/>
  <c r="BF201" i="5"/>
  <c r="BI197" i="5"/>
  <c r="BH197" i="5"/>
  <c r="BG197" i="5"/>
  <c r="BE197" i="5"/>
  <c r="T197" i="5"/>
  <c r="T196" i="5"/>
  <c r="R197" i="5"/>
  <c r="R196" i="5"/>
  <c r="P197" i="5"/>
  <c r="P196" i="5"/>
  <c r="BK197" i="5"/>
  <c r="BK196" i="5"/>
  <c r="J196" i="5" s="1"/>
  <c r="J104" i="5" s="1"/>
  <c r="J197" i="5"/>
  <c r="BF197" i="5" s="1"/>
  <c r="BI193" i="5"/>
  <c r="BH193" i="5"/>
  <c r="BG193" i="5"/>
  <c r="BE193" i="5"/>
  <c r="T193" i="5"/>
  <c r="T192" i="5" s="1"/>
  <c r="R193" i="5"/>
  <c r="R192" i="5" s="1"/>
  <c r="P193" i="5"/>
  <c r="P192" i="5" s="1"/>
  <c r="BK193" i="5"/>
  <c r="BK192" i="5" s="1"/>
  <c r="J192" i="5" s="1"/>
  <c r="J103" i="5" s="1"/>
  <c r="J193" i="5"/>
  <c r="BF193" i="5" s="1"/>
  <c r="BI188" i="5"/>
  <c r="BH188" i="5"/>
  <c r="BG188" i="5"/>
  <c r="BE188" i="5"/>
  <c r="T188" i="5"/>
  <c r="T187" i="5"/>
  <c r="R188" i="5"/>
  <c r="R187" i="5"/>
  <c r="P188" i="5"/>
  <c r="P187" i="5"/>
  <c r="BK188" i="5"/>
  <c r="BK187" i="5"/>
  <c r="J187" i="5" s="1"/>
  <c r="J102" i="5" s="1"/>
  <c r="J188" i="5"/>
  <c r="BF188" i="5" s="1"/>
  <c r="BI183" i="5"/>
  <c r="BH183" i="5"/>
  <c r="BG183" i="5"/>
  <c r="BE183" i="5"/>
  <c r="T183" i="5"/>
  <c r="R183" i="5"/>
  <c r="P183" i="5"/>
  <c r="BK183" i="5"/>
  <c r="J183" i="5"/>
  <c r="BF183" i="5" s="1"/>
  <c r="BI179" i="5"/>
  <c r="BH179" i="5"/>
  <c r="BG179" i="5"/>
  <c r="BE179" i="5"/>
  <c r="T179" i="5"/>
  <c r="T178" i="5" s="1"/>
  <c r="R179" i="5"/>
  <c r="R178" i="5" s="1"/>
  <c r="P179" i="5"/>
  <c r="P178" i="5" s="1"/>
  <c r="BK179" i="5"/>
  <c r="BK178" i="5" s="1"/>
  <c r="J178" i="5" s="1"/>
  <c r="J101" i="5" s="1"/>
  <c r="J179" i="5"/>
  <c r="BF179" i="5" s="1"/>
  <c r="BI175" i="5"/>
  <c r="BH175" i="5"/>
  <c r="BG175" i="5"/>
  <c r="BE175" i="5"/>
  <c r="T175" i="5"/>
  <c r="T174" i="5"/>
  <c r="R175" i="5"/>
  <c r="R174" i="5"/>
  <c r="P175" i="5"/>
  <c r="P174" i="5"/>
  <c r="BK175" i="5"/>
  <c r="BK174" i="5"/>
  <c r="J174" i="5" s="1"/>
  <c r="J100" i="5" s="1"/>
  <c r="J175" i="5"/>
  <c r="BF175" i="5" s="1"/>
  <c r="BI171" i="5"/>
  <c r="BH171" i="5"/>
  <c r="BG171" i="5"/>
  <c r="BE171" i="5"/>
  <c r="T171" i="5"/>
  <c r="R171" i="5"/>
  <c r="P171" i="5"/>
  <c r="BK171" i="5"/>
  <c r="J171" i="5"/>
  <c r="BF171" i="5" s="1"/>
  <c r="BI168" i="5"/>
  <c r="BH168" i="5"/>
  <c r="BG168" i="5"/>
  <c r="BE168" i="5"/>
  <c r="T168" i="5"/>
  <c r="R168" i="5"/>
  <c r="P168" i="5"/>
  <c r="BK168" i="5"/>
  <c r="J168" i="5"/>
  <c r="BF168" i="5" s="1"/>
  <c r="BI158" i="5"/>
  <c r="F37" i="5" s="1"/>
  <c r="BD98" i="1" s="1"/>
  <c r="BH158" i="5"/>
  <c r="BG158" i="5"/>
  <c r="BE158" i="5"/>
  <c r="T158" i="5"/>
  <c r="T157" i="5" s="1"/>
  <c r="R158" i="5"/>
  <c r="R157" i="5" s="1"/>
  <c r="P158" i="5"/>
  <c r="P157" i="5" s="1"/>
  <c r="BK158" i="5"/>
  <c r="BK157" i="5" s="1"/>
  <c r="J157" i="5" s="1"/>
  <c r="J99" i="5" s="1"/>
  <c r="J158" i="5"/>
  <c r="BF158" i="5" s="1"/>
  <c r="BI154" i="5"/>
  <c r="BH154" i="5"/>
  <c r="BG154" i="5"/>
  <c r="BE154" i="5"/>
  <c r="T154" i="5"/>
  <c r="R154" i="5"/>
  <c r="P154" i="5"/>
  <c r="BK154" i="5"/>
  <c r="J154" i="5"/>
  <c r="BF154" i="5"/>
  <c r="BI151" i="5"/>
  <c r="BH151" i="5"/>
  <c r="BG151" i="5"/>
  <c r="BE151" i="5"/>
  <c r="T151" i="5"/>
  <c r="R151" i="5"/>
  <c r="P151" i="5"/>
  <c r="BK151" i="5"/>
  <c r="J151" i="5"/>
  <c r="BF151" i="5"/>
  <c r="BI147" i="5"/>
  <c r="BH147" i="5"/>
  <c r="BG147" i="5"/>
  <c r="BE147" i="5"/>
  <c r="T147" i="5"/>
  <c r="R147" i="5"/>
  <c r="P147" i="5"/>
  <c r="BK147" i="5"/>
  <c r="J147" i="5"/>
  <c r="BF147" i="5"/>
  <c r="BI142" i="5"/>
  <c r="BH142" i="5"/>
  <c r="BG142" i="5"/>
  <c r="BE142" i="5"/>
  <c r="T142" i="5"/>
  <c r="R142" i="5"/>
  <c r="P142" i="5"/>
  <c r="BK142" i="5"/>
  <c r="J142" i="5"/>
  <c r="BF142" i="5"/>
  <c r="BI140" i="5"/>
  <c r="BH140" i="5"/>
  <c r="BG140" i="5"/>
  <c r="BE140" i="5"/>
  <c r="T140" i="5"/>
  <c r="R140" i="5"/>
  <c r="P140" i="5"/>
  <c r="BK140" i="5"/>
  <c r="J140" i="5"/>
  <c r="BF140" i="5"/>
  <c r="BI136" i="5"/>
  <c r="BH136" i="5"/>
  <c r="BG136" i="5"/>
  <c r="BE136" i="5"/>
  <c r="T136" i="5"/>
  <c r="R136" i="5"/>
  <c r="R132" i="5" s="1"/>
  <c r="R131" i="5" s="1"/>
  <c r="P136" i="5"/>
  <c r="BK136" i="5"/>
  <c r="J136" i="5"/>
  <c r="BF136" i="5"/>
  <c r="BI133" i="5"/>
  <c r="BH133" i="5"/>
  <c r="BG133" i="5"/>
  <c r="BE133" i="5"/>
  <c r="T133" i="5"/>
  <c r="T132" i="5"/>
  <c r="R133" i="5"/>
  <c r="P133" i="5"/>
  <c r="P132" i="5"/>
  <c r="BK133" i="5"/>
  <c r="J133" i="5"/>
  <c r="BF133" i="5" s="1"/>
  <c r="J127" i="5"/>
  <c r="J126" i="5"/>
  <c r="F126" i="5"/>
  <c r="F124" i="5"/>
  <c r="E122" i="5"/>
  <c r="J92" i="5"/>
  <c r="J91" i="5"/>
  <c r="F91" i="5"/>
  <c r="F89" i="5"/>
  <c r="E87" i="5"/>
  <c r="J18" i="5"/>
  <c r="E18" i="5"/>
  <c r="F127" i="5" s="1"/>
  <c r="J17" i="5"/>
  <c r="J12" i="5"/>
  <c r="J124" i="5" s="1"/>
  <c r="J89" i="5"/>
  <c r="E7" i="5"/>
  <c r="E85" i="5" s="1"/>
  <c r="E120" i="5"/>
  <c r="J37" i="4"/>
  <c r="J36" i="4"/>
  <c r="AY97" i="1" s="1"/>
  <c r="J35" i="4"/>
  <c r="AX97" i="1" s="1"/>
  <c r="BI1579" i="4"/>
  <c r="BH1579" i="4"/>
  <c r="BG1579" i="4"/>
  <c r="BE1579" i="4"/>
  <c r="T1579" i="4"/>
  <c r="T1578" i="4" s="1"/>
  <c r="R1579" i="4"/>
  <c r="R1578" i="4" s="1"/>
  <c r="P1579" i="4"/>
  <c r="P1578" i="4" s="1"/>
  <c r="BK1579" i="4"/>
  <c r="BK1578" i="4" s="1"/>
  <c r="J1578" i="4" s="1"/>
  <c r="J134" i="4" s="1"/>
  <c r="J1579" i="4"/>
  <c r="BF1579" i="4" s="1"/>
  <c r="BI1576" i="4"/>
  <c r="BH1576" i="4"/>
  <c r="BG1576" i="4"/>
  <c r="BE1576" i="4"/>
  <c r="T1576" i="4"/>
  <c r="T1575" i="4" s="1"/>
  <c r="R1576" i="4"/>
  <c r="R1575" i="4" s="1"/>
  <c r="P1576" i="4"/>
  <c r="P1575" i="4" s="1"/>
  <c r="BK1576" i="4"/>
  <c r="BK1575" i="4" s="1"/>
  <c r="J1575" i="4" s="1"/>
  <c r="J133" i="4" s="1"/>
  <c r="J1576" i="4"/>
  <c r="BF1576" i="4" s="1"/>
  <c r="BI1573" i="4"/>
  <c r="BH1573" i="4"/>
  <c r="BG1573" i="4"/>
  <c r="BE1573" i="4"/>
  <c r="T1573" i="4"/>
  <c r="T1572" i="4" s="1"/>
  <c r="R1573" i="4"/>
  <c r="R1572" i="4" s="1"/>
  <c r="P1573" i="4"/>
  <c r="P1572" i="4" s="1"/>
  <c r="BK1573" i="4"/>
  <c r="BK1572" i="4" s="1"/>
  <c r="J1572" i="4" s="1"/>
  <c r="J132" i="4" s="1"/>
  <c r="J1573" i="4"/>
  <c r="BF1573" i="4" s="1"/>
  <c r="BI1570" i="4"/>
  <c r="BH1570" i="4"/>
  <c r="BG1570" i="4"/>
  <c r="BE1570" i="4"/>
  <c r="T1570" i="4"/>
  <c r="T1569" i="4" s="1"/>
  <c r="R1570" i="4"/>
  <c r="R1569" i="4" s="1"/>
  <c r="P1570" i="4"/>
  <c r="P1569" i="4" s="1"/>
  <c r="BK1570" i="4"/>
  <c r="BK1569" i="4" s="1"/>
  <c r="J1569" i="4" s="1"/>
  <c r="J131" i="4" s="1"/>
  <c r="J1570" i="4"/>
  <c r="BF1570" i="4" s="1"/>
  <c r="BI1567" i="4"/>
  <c r="BH1567" i="4"/>
  <c r="BG1567" i="4"/>
  <c r="BE1567" i="4"/>
  <c r="T1567" i="4"/>
  <c r="R1567" i="4"/>
  <c r="P1567" i="4"/>
  <c r="BK1567" i="4"/>
  <c r="J1567" i="4"/>
  <c r="BF1567" i="4" s="1"/>
  <c r="BI1565" i="4"/>
  <c r="BH1565" i="4"/>
  <c r="BG1565" i="4"/>
  <c r="BE1565" i="4"/>
  <c r="T1565" i="4"/>
  <c r="R1565" i="4"/>
  <c r="P1565" i="4"/>
  <c r="BK1565" i="4"/>
  <c r="J1565" i="4"/>
  <c r="BF1565" i="4" s="1"/>
  <c r="BI1563" i="4"/>
  <c r="BH1563" i="4"/>
  <c r="BG1563" i="4"/>
  <c r="BE1563" i="4"/>
  <c r="T1563" i="4"/>
  <c r="R1563" i="4"/>
  <c r="P1563" i="4"/>
  <c r="BK1563" i="4"/>
  <c r="J1563" i="4"/>
  <c r="BF1563" i="4" s="1"/>
  <c r="BI1561" i="4"/>
  <c r="BH1561" i="4"/>
  <c r="BG1561" i="4"/>
  <c r="BE1561" i="4"/>
  <c r="T1561" i="4"/>
  <c r="R1561" i="4"/>
  <c r="P1561" i="4"/>
  <c r="BK1561" i="4"/>
  <c r="J1561" i="4"/>
  <c r="BF1561" i="4" s="1"/>
  <c r="BI1559" i="4"/>
  <c r="BH1559" i="4"/>
  <c r="BG1559" i="4"/>
  <c r="BE1559" i="4"/>
  <c r="T1559" i="4"/>
  <c r="R1559" i="4"/>
  <c r="P1559" i="4"/>
  <c r="BK1559" i="4"/>
  <c r="J1559" i="4"/>
  <c r="BF1559" i="4" s="1"/>
  <c r="BI1557" i="4"/>
  <c r="BH1557" i="4"/>
  <c r="BG1557" i="4"/>
  <c r="BE1557" i="4"/>
  <c r="T1557" i="4"/>
  <c r="R1557" i="4"/>
  <c r="P1557" i="4"/>
  <c r="BK1557" i="4"/>
  <c r="J1557" i="4"/>
  <c r="BF1557" i="4" s="1"/>
  <c r="BI1555" i="4"/>
  <c r="BH1555" i="4"/>
  <c r="BG1555" i="4"/>
  <c r="BE1555" i="4"/>
  <c r="T1555" i="4"/>
  <c r="R1555" i="4"/>
  <c r="P1555" i="4"/>
  <c r="BK1555" i="4"/>
  <c r="J1555" i="4"/>
  <c r="BF1555" i="4" s="1"/>
  <c r="BI1553" i="4"/>
  <c r="BH1553" i="4"/>
  <c r="BG1553" i="4"/>
  <c r="BE1553" i="4"/>
  <c r="T1553" i="4"/>
  <c r="R1553" i="4"/>
  <c r="P1553" i="4"/>
  <c r="BK1553" i="4"/>
  <c r="J1553" i="4"/>
  <c r="BF1553" i="4" s="1"/>
  <c r="BI1551" i="4"/>
  <c r="BH1551" i="4"/>
  <c r="BG1551" i="4"/>
  <c r="BE1551" i="4"/>
  <c r="T1551" i="4"/>
  <c r="R1551" i="4"/>
  <c r="P1551" i="4"/>
  <c r="BK1551" i="4"/>
  <c r="J1551" i="4"/>
  <c r="BF1551" i="4" s="1"/>
  <c r="BI1549" i="4"/>
  <c r="BH1549" i="4"/>
  <c r="BG1549" i="4"/>
  <c r="BE1549" i="4"/>
  <c r="T1549" i="4"/>
  <c r="R1549" i="4"/>
  <c r="P1549" i="4"/>
  <c r="BK1549" i="4"/>
  <c r="J1549" i="4"/>
  <c r="BF1549" i="4" s="1"/>
  <c r="BI1547" i="4"/>
  <c r="BH1547" i="4"/>
  <c r="BG1547" i="4"/>
  <c r="BE1547" i="4"/>
  <c r="T1547" i="4"/>
  <c r="R1547" i="4"/>
  <c r="P1547" i="4"/>
  <c r="BK1547" i="4"/>
  <c r="J1547" i="4"/>
  <c r="BF1547" i="4" s="1"/>
  <c r="BI1545" i="4"/>
  <c r="BH1545" i="4"/>
  <c r="BG1545" i="4"/>
  <c r="BE1545" i="4"/>
  <c r="T1545" i="4"/>
  <c r="R1545" i="4"/>
  <c r="P1545" i="4"/>
  <c r="BK1545" i="4"/>
  <c r="J1545" i="4"/>
  <c r="BF1545" i="4" s="1"/>
  <c r="BI1543" i="4"/>
  <c r="BH1543" i="4"/>
  <c r="BG1543" i="4"/>
  <c r="BE1543" i="4"/>
  <c r="T1543" i="4"/>
  <c r="R1543" i="4"/>
  <c r="P1543" i="4"/>
  <c r="BK1543" i="4"/>
  <c r="J1543" i="4"/>
  <c r="BF1543" i="4" s="1"/>
  <c r="BI1541" i="4"/>
  <c r="BH1541" i="4"/>
  <c r="BG1541" i="4"/>
  <c r="BE1541" i="4"/>
  <c r="T1541" i="4"/>
  <c r="R1541" i="4"/>
  <c r="R1540" i="4" s="1"/>
  <c r="P1541" i="4"/>
  <c r="BK1541" i="4"/>
  <c r="BK1540" i="4" s="1"/>
  <c r="J1540" i="4" s="1"/>
  <c r="J130" i="4" s="1"/>
  <c r="J1541" i="4"/>
  <c r="BF1541" i="4" s="1"/>
  <c r="BI1538" i="4"/>
  <c r="BH1538" i="4"/>
  <c r="BG1538" i="4"/>
  <c r="BE1538" i="4"/>
  <c r="T1538" i="4"/>
  <c r="R1538" i="4"/>
  <c r="P1538" i="4"/>
  <c r="BK1538" i="4"/>
  <c r="J1538" i="4"/>
  <c r="BF1538" i="4" s="1"/>
  <c r="BI1536" i="4"/>
  <c r="BH1536" i="4"/>
  <c r="BG1536" i="4"/>
  <c r="BE1536" i="4"/>
  <c r="T1536" i="4"/>
  <c r="R1536" i="4"/>
  <c r="P1536" i="4"/>
  <c r="BK1536" i="4"/>
  <c r="J1536" i="4"/>
  <c r="BF1536" i="4" s="1"/>
  <c r="BI1534" i="4"/>
  <c r="BH1534" i="4"/>
  <c r="BG1534" i="4"/>
  <c r="BE1534" i="4"/>
  <c r="T1534" i="4"/>
  <c r="R1534" i="4"/>
  <c r="P1534" i="4"/>
  <c r="BK1534" i="4"/>
  <c r="J1534" i="4"/>
  <c r="BF1534" i="4" s="1"/>
  <c r="BI1532" i="4"/>
  <c r="BH1532" i="4"/>
  <c r="BG1532" i="4"/>
  <c r="BE1532" i="4"/>
  <c r="T1532" i="4"/>
  <c r="R1532" i="4"/>
  <c r="P1532" i="4"/>
  <c r="BK1532" i="4"/>
  <c r="J1532" i="4"/>
  <c r="BF1532" i="4" s="1"/>
  <c r="BI1530" i="4"/>
  <c r="BH1530" i="4"/>
  <c r="BG1530" i="4"/>
  <c r="BE1530" i="4"/>
  <c r="T1530" i="4"/>
  <c r="R1530" i="4"/>
  <c r="P1530" i="4"/>
  <c r="BK1530" i="4"/>
  <c r="J1530" i="4"/>
  <c r="BF1530" i="4" s="1"/>
  <c r="BI1528" i="4"/>
  <c r="BH1528" i="4"/>
  <c r="BG1528" i="4"/>
  <c r="BE1528" i="4"/>
  <c r="T1528" i="4"/>
  <c r="R1528" i="4"/>
  <c r="P1528" i="4"/>
  <c r="BK1528" i="4"/>
  <c r="J1528" i="4"/>
  <c r="BF1528" i="4" s="1"/>
  <c r="BI1526" i="4"/>
  <c r="BH1526" i="4"/>
  <c r="BG1526" i="4"/>
  <c r="BE1526" i="4"/>
  <c r="T1526" i="4"/>
  <c r="R1526" i="4"/>
  <c r="P1526" i="4"/>
  <c r="BK1526" i="4"/>
  <c r="J1526" i="4"/>
  <c r="BF1526" i="4" s="1"/>
  <c r="BI1524" i="4"/>
  <c r="BH1524" i="4"/>
  <c r="BG1524" i="4"/>
  <c r="BE1524" i="4"/>
  <c r="T1524" i="4"/>
  <c r="R1524" i="4"/>
  <c r="P1524" i="4"/>
  <c r="BK1524" i="4"/>
  <c r="J1524" i="4"/>
  <c r="BF1524" i="4" s="1"/>
  <c r="BI1522" i="4"/>
  <c r="BH1522" i="4"/>
  <c r="BG1522" i="4"/>
  <c r="BE1522" i="4"/>
  <c r="T1522" i="4"/>
  <c r="R1522" i="4"/>
  <c r="P1522" i="4"/>
  <c r="BK1522" i="4"/>
  <c r="J1522" i="4"/>
  <c r="BF1522" i="4" s="1"/>
  <c r="BI1520" i="4"/>
  <c r="BH1520" i="4"/>
  <c r="BG1520" i="4"/>
  <c r="BE1520" i="4"/>
  <c r="T1520" i="4"/>
  <c r="R1520" i="4"/>
  <c r="P1520" i="4"/>
  <c r="BK1520" i="4"/>
  <c r="J1520" i="4"/>
  <c r="BF1520" i="4" s="1"/>
  <c r="BI1518" i="4"/>
  <c r="BH1518" i="4"/>
  <c r="BG1518" i="4"/>
  <c r="BE1518" i="4"/>
  <c r="T1518" i="4"/>
  <c r="R1518" i="4"/>
  <c r="P1518" i="4"/>
  <c r="BK1518" i="4"/>
  <c r="J1518" i="4"/>
  <c r="BF1518" i="4" s="1"/>
  <c r="BI1516" i="4"/>
  <c r="BH1516" i="4"/>
  <c r="BG1516" i="4"/>
  <c r="BE1516" i="4"/>
  <c r="T1516" i="4"/>
  <c r="R1516" i="4"/>
  <c r="P1516" i="4"/>
  <c r="BK1516" i="4"/>
  <c r="J1516" i="4"/>
  <c r="BF1516" i="4" s="1"/>
  <c r="BI1514" i="4"/>
  <c r="BH1514" i="4"/>
  <c r="BG1514" i="4"/>
  <c r="BE1514" i="4"/>
  <c r="T1514" i="4"/>
  <c r="R1514" i="4"/>
  <c r="P1514" i="4"/>
  <c r="BK1514" i="4"/>
  <c r="J1514" i="4"/>
  <c r="BF1514" i="4" s="1"/>
  <c r="BI1512" i="4"/>
  <c r="BH1512" i="4"/>
  <c r="BG1512" i="4"/>
  <c r="BE1512" i="4"/>
  <c r="T1512" i="4"/>
  <c r="R1512" i="4"/>
  <c r="R1511" i="4" s="1"/>
  <c r="P1512" i="4"/>
  <c r="BK1512" i="4"/>
  <c r="BK1511" i="4" s="1"/>
  <c r="J1511" i="4" s="1"/>
  <c r="J129" i="4" s="1"/>
  <c r="J1512" i="4"/>
  <c r="BF1512" i="4" s="1"/>
  <c r="BI1509" i="4"/>
  <c r="BH1509" i="4"/>
  <c r="BG1509" i="4"/>
  <c r="BE1509" i="4"/>
  <c r="T1509" i="4"/>
  <c r="R1509" i="4"/>
  <c r="P1509" i="4"/>
  <c r="BK1509" i="4"/>
  <c r="J1509" i="4"/>
  <c r="BF1509" i="4" s="1"/>
  <c r="BI1507" i="4"/>
  <c r="BH1507" i="4"/>
  <c r="BG1507" i="4"/>
  <c r="BE1507" i="4"/>
  <c r="T1507" i="4"/>
  <c r="R1507" i="4"/>
  <c r="P1507" i="4"/>
  <c r="BK1507" i="4"/>
  <c r="J1507" i="4"/>
  <c r="BF1507" i="4" s="1"/>
  <c r="BI1505" i="4"/>
  <c r="BH1505" i="4"/>
  <c r="BG1505" i="4"/>
  <c r="BE1505" i="4"/>
  <c r="T1505" i="4"/>
  <c r="R1505" i="4"/>
  <c r="P1505" i="4"/>
  <c r="BK1505" i="4"/>
  <c r="J1505" i="4"/>
  <c r="BF1505" i="4" s="1"/>
  <c r="BI1503" i="4"/>
  <c r="BH1503" i="4"/>
  <c r="BG1503" i="4"/>
  <c r="BE1503" i="4"/>
  <c r="T1503" i="4"/>
  <c r="R1503" i="4"/>
  <c r="P1503" i="4"/>
  <c r="BK1503" i="4"/>
  <c r="J1503" i="4"/>
  <c r="BF1503" i="4" s="1"/>
  <c r="BI1501" i="4"/>
  <c r="BH1501" i="4"/>
  <c r="BG1501" i="4"/>
  <c r="BE1501" i="4"/>
  <c r="T1501" i="4"/>
  <c r="R1501" i="4"/>
  <c r="P1501" i="4"/>
  <c r="BK1501" i="4"/>
  <c r="J1501" i="4"/>
  <c r="BF1501" i="4" s="1"/>
  <c r="BI1499" i="4"/>
  <c r="BH1499" i="4"/>
  <c r="BG1499" i="4"/>
  <c r="BE1499" i="4"/>
  <c r="T1499" i="4"/>
  <c r="R1499" i="4"/>
  <c r="P1499" i="4"/>
  <c r="BK1499" i="4"/>
  <c r="J1499" i="4"/>
  <c r="BF1499" i="4" s="1"/>
  <c r="BI1497" i="4"/>
  <c r="BH1497" i="4"/>
  <c r="BG1497" i="4"/>
  <c r="BE1497" i="4"/>
  <c r="T1497" i="4"/>
  <c r="R1497" i="4"/>
  <c r="P1497" i="4"/>
  <c r="BK1497" i="4"/>
  <c r="J1497" i="4"/>
  <c r="BF1497" i="4" s="1"/>
  <c r="BI1495" i="4"/>
  <c r="BH1495" i="4"/>
  <c r="BG1495" i="4"/>
  <c r="BE1495" i="4"/>
  <c r="T1495" i="4"/>
  <c r="R1495" i="4"/>
  <c r="P1495" i="4"/>
  <c r="BK1495" i="4"/>
  <c r="J1495" i="4"/>
  <c r="BF1495" i="4" s="1"/>
  <c r="BI1493" i="4"/>
  <c r="BH1493" i="4"/>
  <c r="BG1493" i="4"/>
  <c r="BE1493" i="4"/>
  <c r="T1493" i="4"/>
  <c r="R1493" i="4"/>
  <c r="P1493" i="4"/>
  <c r="BK1493" i="4"/>
  <c r="J1493" i="4"/>
  <c r="BF1493" i="4" s="1"/>
  <c r="BI1491" i="4"/>
  <c r="BH1491" i="4"/>
  <c r="BG1491" i="4"/>
  <c r="BE1491" i="4"/>
  <c r="T1491" i="4"/>
  <c r="R1491" i="4"/>
  <c r="P1491" i="4"/>
  <c r="BK1491" i="4"/>
  <c r="J1491" i="4"/>
  <c r="BF1491" i="4" s="1"/>
  <c r="BI1489" i="4"/>
  <c r="BH1489" i="4"/>
  <c r="BG1489" i="4"/>
  <c r="BE1489" i="4"/>
  <c r="T1489" i="4"/>
  <c r="R1489" i="4"/>
  <c r="P1489" i="4"/>
  <c r="BK1489" i="4"/>
  <c r="J1489" i="4"/>
  <c r="BF1489" i="4" s="1"/>
  <c r="BI1486" i="4"/>
  <c r="BH1486" i="4"/>
  <c r="BG1486" i="4"/>
  <c r="BE1486" i="4"/>
  <c r="T1486" i="4"/>
  <c r="R1486" i="4"/>
  <c r="P1486" i="4"/>
  <c r="BK1486" i="4"/>
  <c r="J1486" i="4"/>
  <c r="BF1486" i="4" s="1"/>
  <c r="BI1484" i="4"/>
  <c r="BH1484" i="4"/>
  <c r="BG1484" i="4"/>
  <c r="BE1484" i="4"/>
  <c r="T1484" i="4"/>
  <c r="R1484" i="4"/>
  <c r="P1484" i="4"/>
  <c r="BK1484" i="4"/>
  <c r="J1484" i="4"/>
  <c r="BF1484" i="4" s="1"/>
  <c r="BI1482" i="4"/>
  <c r="BH1482" i="4"/>
  <c r="BG1482" i="4"/>
  <c r="BE1482" i="4"/>
  <c r="T1482" i="4"/>
  <c r="R1482" i="4"/>
  <c r="P1482" i="4"/>
  <c r="BK1482" i="4"/>
  <c r="J1482" i="4"/>
  <c r="BF1482" i="4" s="1"/>
  <c r="BI1480" i="4"/>
  <c r="BH1480" i="4"/>
  <c r="BG1480" i="4"/>
  <c r="BE1480" i="4"/>
  <c r="T1480" i="4"/>
  <c r="R1480" i="4"/>
  <c r="P1480" i="4"/>
  <c r="BK1480" i="4"/>
  <c r="J1480" i="4"/>
  <c r="BF1480" i="4" s="1"/>
  <c r="BI1478" i="4"/>
  <c r="BH1478" i="4"/>
  <c r="BG1478" i="4"/>
  <c r="BE1478" i="4"/>
  <c r="T1478" i="4"/>
  <c r="R1478" i="4"/>
  <c r="P1478" i="4"/>
  <c r="BK1478" i="4"/>
  <c r="J1478" i="4"/>
  <c r="BF1478" i="4" s="1"/>
  <c r="BI1476" i="4"/>
  <c r="BH1476" i="4"/>
  <c r="BG1476" i="4"/>
  <c r="BE1476" i="4"/>
  <c r="T1476" i="4"/>
  <c r="R1476" i="4"/>
  <c r="P1476" i="4"/>
  <c r="BK1476" i="4"/>
  <c r="J1476" i="4"/>
  <c r="BF1476" i="4" s="1"/>
  <c r="BI1474" i="4"/>
  <c r="BH1474" i="4"/>
  <c r="BG1474" i="4"/>
  <c r="BE1474" i="4"/>
  <c r="T1474" i="4"/>
  <c r="R1474" i="4"/>
  <c r="P1474" i="4"/>
  <c r="BK1474" i="4"/>
  <c r="J1474" i="4"/>
  <c r="BF1474" i="4" s="1"/>
  <c r="BI1472" i="4"/>
  <c r="BH1472" i="4"/>
  <c r="BG1472" i="4"/>
  <c r="BE1472" i="4"/>
  <c r="T1472" i="4"/>
  <c r="R1472" i="4"/>
  <c r="P1472" i="4"/>
  <c r="BK1472" i="4"/>
  <c r="J1472" i="4"/>
  <c r="BF1472" i="4" s="1"/>
  <c r="BI1470" i="4"/>
  <c r="BH1470" i="4"/>
  <c r="BG1470" i="4"/>
  <c r="BE1470" i="4"/>
  <c r="T1470" i="4"/>
  <c r="R1470" i="4"/>
  <c r="P1470" i="4"/>
  <c r="BK1470" i="4"/>
  <c r="J1470" i="4"/>
  <c r="BF1470" i="4" s="1"/>
  <c r="BI1468" i="4"/>
  <c r="BH1468" i="4"/>
  <c r="BG1468" i="4"/>
  <c r="BE1468" i="4"/>
  <c r="T1468" i="4"/>
  <c r="R1468" i="4"/>
  <c r="P1468" i="4"/>
  <c r="BK1468" i="4"/>
  <c r="J1468" i="4"/>
  <c r="BF1468" i="4" s="1"/>
  <c r="BI1466" i="4"/>
  <c r="BH1466" i="4"/>
  <c r="BG1466" i="4"/>
  <c r="BE1466" i="4"/>
  <c r="T1466" i="4"/>
  <c r="R1466" i="4"/>
  <c r="R1465" i="4" s="1"/>
  <c r="P1466" i="4"/>
  <c r="BK1466" i="4"/>
  <c r="BK1465" i="4" s="1"/>
  <c r="J1465" i="4" s="1"/>
  <c r="J127" i="4" s="1"/>
  <c r="J1466" i="4"/>
  <c r="BF1466" i="4" s="1"/>
  <c r="BI1463" i="4"/>
  <c r="BH1463" i="4"/>
  <c r="BG1463" i="4"/>
  <c r="BE1463" i="4"/>
  <c r="T1463" i="4"/>
  <c r="R1463" i="4"/>
  <c r="P1463" i="4"/>
  <c r="BK1463" i="4"/>
  <c r="J1463" i="4"/>
  <c r="BF1463" i="4" s="1"/>
  <c r="BI1461" i="4"/>
  <c r="BH1461" i="4"/>
  <c r="BG1461" i="4"/>
  <c r="BE1461" i="4"/>
  <c r="T1461" i="4"/>
  <c r="R1461" i="4"/>
  <c r="P1461" i="4"/>
  <c r="BK1461" i="4"/>
  <c r="J1461" i="4"/>
  <c r="BF1461" i="4" s="1"/>
  <c r="BI1459" i="4"/>
  <c r="BH1459" i="4"/>
  <c r="BG1459" i="4"/>
  <c r="BE1459" i="4"/>
  <c r="T1459" i="4"/>
  <c r="R1459" i="4"/>
  <c r="P1459" i="4"/>
  <c r="BK1459" i="4"/>
  <c r="J1459" i="4"/>
  <c r="BF1459" i="4" s="1"/>
  <c r="BI1457" i="4"/>
  <c r="BH1457" i="4"/>
  <c r="BG1457" i="4"/>
  <c r="BE1457" i="4"/>
  <c r="T1457" i="4"/>
  <c r="R1457" i="4"/>
  <c r="P1457" i="4"/>
  <c r="BK1457" i="4"/>
  <c r="J1457" i="4"/>
  <c r="BF1457" i="4" s="1"/>
  <c r="BI1455" i="4"/>
  <c r="BH1455" i="4"/>
  <c r="BG1455" i="4"/>
  <c r="BE1455" i="4"/>
  <c r="T1455" i="4"/>
  <c r="R1455" i="4"/>
  <c r="P1455" i="4"/>
  <c r="BK1455" i="4"/>
  <c r="J1455" i="4"/>
  <c r="BF1455" i="4" s="1"/>
  <c r="BI1453" i="4"/>
  <c r="BH1453" i="4"/>
  <c r="BG1453" i="4"/>
  <c r="BE1453" i="4"/>
  <c r="T1453" i="4"/>
  <c r="R1453" i="4"/>
  <c r="P1453" i="4"/>
  <c r="BK1453" i="4"/>
  <c r="J1453" i="4"/>
  <c r="BF1453" i="4" s="1"/>
  <c r="BI1451" i="4"/>
  <c r="BH1451" i="4"/>
  <c r="BG1451" i="4"/>
  <c r="BE1451" i="4"/>
  <c r="T1451" i="4"/>
  <c r="R1451" i="4"/>
  <c r="P1451" i="4"/>
  <c r="BK1451" i="4"/>
  <c r="J1451" i="4"/>
  <c r="BF1451" i="4" s="1"/>
  <c r="BI1449" i="4"/>
  <c r="BH1449" i="4"/>
  <c r="BG1449" i="4"/>
  <c r="BE1449" i="4"/>
  <c r="T1449" i="4"/>
  <c r="R1449" i="4"/>
  <c r="P1449" i="4"/>
  <c r="BK1449" i="4"/>
  <c r="J1449" i="4"/>
  <c r="BF1449" i="4" s="1"/>
  <c r="BI1447" i="4"/>
  <c r="BH1447" i="4"/>
  <c r="BG1447" i="4"/>
  <c r="BE1447" i="4"/>
  <c r="T1447" i="4"/>
  <c r="R1447" i="4"/>
  <c r="P1447" i="4"/>
  <c r="BK1447" i="4"/>
  <c r="J1447" i="4"/>
  <c r="BF1447" i="4" s="1"/>
  <c r="BI1445" i="4"/>
  <c r="BH1445" i="4"/>
  <c r="BG1445" i="4"/>
  <c r="BE1445" i="4"/>
  <c r="T1445" i="4"/>
  <c r="R1445" i="4"/>
  <c r="P1445" i="4"/>
  <c r="BK1445" i="4"/>
  <c r="J1445" i="4"/>
  <c r="BF1445" i="4" s="1"/>
  <c r="BI1443" i="4"/>
  <c r="BH1443" i="4"/>
  <c r="BG1443" i="4"/>
  <c r="BE1443" i="4"/>
  <c r="T1443" i="4"/>
  <c r="R1443" i="4"/>
  <c r="P1443" i="4"/>
  <c r="BK1443" i="4"/>
  <c r="J1443" i="4"/>
  <c r="BF1443" i="4" s="1"/>
  <c r="BI1441" i="4"/>
  <c r="BH1441" i="4"/>
  <c r="BG1441" i="4"/>
  <c r="BE1441" i="4"/>
  <c r="T1441" i="4"/>
  <c r="R1441" i="4"/>
  <c r="P1441" i="4"/>
  <c r="BK1441" i="4"/>
  <c r="J1441" i="4"/>
  <c r="BF1441" i="4" s="1"/>
  <c r="BI1439" i="4"/>
  <c r="BH1439" i="4"/>
  <c r="BG1439" i="4"/>
  <c r="BE1439" i="4"/>
  <c r="T1439" i="4"/>
  <c r="R1439" i="4"/>
  <c r="P1439" i="4"/>
  <c r="BK1439" i="4"/>
  <c r="J1439" i="4"/>
  <c r="BF1439" i="4" s="1"/>
  <c r="BI1436" i="4"/>
  <c r="BH1436" i="4"/>
  <c r="BG1436" i="4"/>
  <c r="BE1436" i="4"/>
  <c r="T1436" i="4"/>
  <c r="R1436" i="4"/>
  <c r="P1436" i="4"/>
  <c r="BK1436" i="4"/>
  <c r="J1436" i="4"/>
  <c r="BF1436" i="4" s="1"/>
  <c r="BI1434" i="4"/>
  <c r="BH1434" i="4"/>
  <c r="BG1434" i="4"/>
  <c r="BE1434" i="4"/>
  <c r="T1434" i="4"/>
  <c r="R1434" i="4"/>
  <c r="P1434" i="4"/>
  <c r="BK1434" i="4"/>
  <c r="J1434" i="4"/>
  <c r="BF1434" i="4" s="1"/>
  <c r="BI1432" i="4"/>
  <c r="BH1432" i="4"/>
  <c r="BG1432" i="4"/>
  <c r="BE1432" i="4"/>
  <c r="T1432" i="4"/>
  <c r="R1432" i="4"/>
  <c r="P1432" i="4"/>
  <c r="BK1432" i="4"/>
  <c r="J1432" i="4"/>
  <c r="BF1432" i="4" s="1"/>
  <c r="BI1430" i="4"/>
  <c r="BH1430" i="4"/>
  <c r="BG1430" i="4"/>
  <c r="BE1430" i="4"/>
  <c r="T1430" i="4"/>
  <c r="R1430" i="4"/>
  <c r="P1430" i="4"/>
  <c r="BK1430" i="4"/>
  <c r="J1430" i="4"/>
  <c r="BF1430" i="4" s="1"/>
  <c r="BI1428" i="4"/>
  <c r="BH1428" i="4"/>
  <c r="BG1428" i="4"/>
  <c r="BE1428" i="4"/>
  <c r="T1428" i="4"/>
  <c r="R1428" i="4"/>
  <c r="P1428" i="4"/>
  <c r="BK1428" i="4"/>
  <c r="J1428" i="4"/>
  <c r="BF1428" i="4" s="1"/>
  <c r="BI1426" i="4"/>
  <c r="BH1426" i="4"/>
  <c r="BG1426" i="4"/>
  <c r="BE1426" i="4"/>
  <c r="T1426" i="4"/>
  <c r="R1426" i="4"/>
  <c r="P1426" i="4"/>
  <c r="BK1426" i="4"/>
  <c r="J1426" i="4"/>
  <c r="BF1426" i="4" s="1"/>
  <c r="BI1424" i="4"/>
  <c r="BH1424" i="4"/>
  <c r="BG1424" i="4"/>
  <c r="BE1424" i="4"/>
  <c r="T1424" i="4"/>
  <c r="R1424" i="4"/>
  <c r="P1424" i="4"/>
  <c r="BK1424" i="4"/>
  <c r="J1424" i="4"/>
  <c r="BF1424" i="4" s="1"/>
  <c r="BI1422" i="4"/>
  <c r="BH1422" i="4"/>
  <c r="BG1422" i="4"/>
  <c r="BE1422" i="4"/>
  <c r="T1422" i="4"/>
  <c r="R1422" i="4"/>
  <c r="P1422" i="4"/>
  <c r="BK1422" i="4"/>
  <c r="J1422" i="4"/>
  <c r="BF1422" i="4" s="1"/>
  <c r="BI1420" i="4"/>
  <c r="BH1420" i="4"/>
  <c r="BG1420" i="4"/>
  <c r="BE1420" i="4"/>
  <c r="T1420" i="4"/>
  <c r="R1420" i="4"/>
  <c r="P1420" i="4"/>
  <c r="BK1420" i="4"/>
  <c r="J1420" i="4"/>
  <c r="BF1420" i="4" s="1"/>
  <c r="BI1418" i="4"/>
  <c r="BH1418" i="4"/>
  <c r="BG1418" i="4"/>
  <c r="BE1418" i="4"/>
  <c r="T1418" i="4"/>
  <c r="R1418" i="4"/>
  <c r="P1418" i="4"/>
  <c r="BK1418" i="4"/>
  <c r="J1418" i="4"/>
  <c r="BF1418" i="4" s="1"/>
  <c r="BI1416" i="4"/>
  <c r="BH1416" i="4"/>
  <c r="BG1416" i="4"/>
  <c r="BE1416" i="4"/>
  <c r="T1416" i="4"/>
  <c r="R1416" i="4"/>
  <c r="P1416" i="4"/>
  <c r="BK1416" i="4"/>
  <c r="J1416" i="4"/>
  <c r="BF1416" i="4" s="1"/>
  <c r="BI1414" i="4"/>
  <c r="BH1414" i="4"/>
  <c r="BG1414" i="4"/>
  <c r="BE1414" i="4"/>
  <c r="T1414" i="4"/>
  <c r="R1414" i="4"/>
  <c r="P1414" i="4"/>
  <c r="BK1414" i="4"/>
  <c r="J1414" i="4"/>
  <c r="BF1414" i="4" s="1"/>
  <c r="BI1412" i="4"/>
  <c r="BH1412" i="4"/>
  <c r="BG1412" i="4"/>
  <c r="BE1412" i="4"/>
  <c r="T1412" i="4"/>
  <c r="T1411" i="4" s="1"/>
  <c r="R1412" i="4"/>
  <c r="R1411" i="4" s="1"/>
  <c r="P1412" i="4"/>
  <c r="P1411" i="4"/>
  <c r="BK1412" i="4"/>
  <c r="J1412" i="4"/>
  <c r="BF1412" i="4" s="1"/>
  <c r="BI1409" i="4"/>
  <c r="BH1409" i="4"/>
  <c r="BG1409" i="4"/>
  <c r="BE1409" i="4"/>
  <c r="T1409" i="4"/>
  <c r="R1409" i="4"/>
  <c r="P1409" i="4"/>
  <c r="BK1409" i="4"/>
  <c r="J1409" i="4"/>
  <c r="BF1409" i="4" s="1"/>
  <c r="BI1407" i="4"/>
  <c r="BH1407" i="4"/>
  <c r="BG1407" i="4"/>
  <c r="BE1407" i="4"/>
  <c r="T1407" i="4"/>
  <c r="R1407" i="4"/>
  <c r="P1407" i="4"/>
  <c r="BK1407" i="4"/>
  <c r="J1407" i="4"/>
  <c r="BF1407" i="4" s="1"/>
  <c r="BI1405" i="4"/>
  <c r="BH1405" i="4"/>
  <c r="BG1405" i="4"/>
  <c r="BE1405" i="4"/>
  <c r="T1405" i="4"/>
  <c r="R1405" i="4"/>
  <c r="P1405" i="4"/>
  <c r="BK1405" i="4"/>
  <c r="J1405" i="4"/>
  <c r="BF1405" i="4" s="1"/>
  <c r="BI1403" i="4"/>
  <c r="BH1403" i="4"/>
  <c r="BG1403" i="4"/>
  <c r="BE1403" i="4"/>
  <c r="T1403" i="4"/>
  <c r="R1403" i="4"/>
  <c r="P1403" i="4"/>
  <c r="BK1403" i="4"/>
  <c r="J1403" i="4"/>
  <c r="BF1403" i="4" s="1"/>
  <c r="BI1401" i="4"/>
  <c r="BH1401" i="4"/>
  <c r="BG1401" i="4"/>
  <c r="BE1401" i="4"/>
  <c r="T1401" i="4"/>
  <c r="R1401" i="4"/>
  <c r="P1401" i="4"/>
  <c r="BK1401" i="4"/>
  <c r="J1401" i="4"/>
  <c r="BF1401" i="4" s="1"/>
  <c r="BI1399" i="4"/>
  <c r="BH1399" i="4"/>
  <c r="BG1399" i="4"/>
  <c r="BE1399" i="4"/>
  <c r="T1399" i="4"/>
  <c r="R1399" i="4"/>
  <c r="P1399" i="4"/>
  <c r="BK1399" i="4"/>
  <c r="J1399" i="4"/>
  <c r="BF1399" i="4"/>
  <c r="BI1397" i="4"/>
  <c r="BH1397" i="4"/>
  <c r="BG1397" i="4"/>
  <c r="BE1397" i="4"/>
  <c r="T1397" i="4"/>
  <c r="R1397" i="4"/>
  <c r="P1397" i="4"/>
  <c r="BK1397" i="4"/>
  <c r="J1397" i="4"/>
  <c r="BF1397" i="4" s="1"/>
  <c r="BI1395" i="4"/>
  <c r="BH1395" i="4"/>
  <c r="BG1395" i="4"/>
  <c r="BE1395" i="4"/>
  <c r="T1395" i="4"/>
  <c r="R1395" i="4"/>
  <c r="P1395" i="4"/>
  <c r="BK1395" i="4"/>
  <c r="J1395" i="4"/>
  <c r="BF1395" i="4"/>
  <c r="BI1393" i="4"/>
  <c r="BH1393" i="4"/>
  <c r="BG1393" i="4"/>
  <c r="BE1393" i="4"/>
  <c r="T1393" i="4"/>
  <c r="R1393" i="4"/>
  <c r="P1393" i="4"/>
  <c r="BK1393" i="4"/>
  <c r="J1393" i="4"/>
  <c r="BF1393" i="4" s="1"/>
  <c r="BI1391" i="4"/>
  <c r="BH1391" i="4"/>
  <c r="BG1391" i="4"/>
  <c r="BE1391" i="4"/>
  <c r="T1391" i="4"/>
  <c r="R1391" i="4"/>
  <c r="P1391" i="4"/>
  <c r="BK1391" i="4"/>
  <c r="J1391" i="4"/>
  <c r="BF1391" i="4" s="1"/>
  <c r="BI1389" i="4"/>
  <c r="BH1389" i="4"/>
  <c r="BG1389" i="4"/>
  <c r="BE1389" i="4"/>
  <c r="T1389" i="4"/>
  <c r="R1389" i="4"/>
  <c r="P1389" i="4"/>
  <c r="BK1389" i="4"/>
  <c r="J1389" i="4"/>
  <c r="BF1389" i="4" s="1"/>
  <c r="BI1387" i="4"/>
  <c r="BH1387" i="4"/>
  <c r="BG1387" i="4"/>
  <c r="BE1387" i="4"/>
  <c r="T1387" i="4"/>
  <c r="R1387" i="4"/>
  <c r="P1387" i="4"/>
  <c r="BK1387" i="4"/>
  <c r="J1387" i="4"/>
  <c r="BF1387" i="4" s="1"/>
  <c r="BI1385" i="4"/>
  <c r="BH1385" i="4"/>
  <c r="BG1385" i="4"/>
  <c r="BE1385" i="4"/>
  <c r="T1385" i="4"/>
  <c r="R1385" i="4"/>
  <c r="P1385" i="4"/>
  <c r="BK1385" i="4"/>
  <c r="J1385" i="4"/>
  <c r="BF1385" i="4"/>
  <c r="BI1383" i="4"/>
  <c r="BH1383" i="4"/>
  <c r="BG1383" i="4"/>
  <c r="BE1383" i="4"/>
  <c r="T1383" i="4"/>
  <c r="R1383" i="4"/>
  <c r="P1383" i="4"/>
  <c r="BK1383" i="4"/>
  <c r="J1383" i="4"/>
  <c r="BF1383" i="4" s="1"/>
  <c r="BI1381" i="4"/>
  <c r="BH1381" i="4"/>
  <c r="BG1381" i="4"/>
  <c r="BE1381" i="4"/>
  <c r="T1381" i="4"/>
  <c r="R1381" i="4"/>
  <c r="P1381" i="4"/>
  <c r="BK1381" i="4"/>
  <c r="J1381" i="4"/>
  <c r="BF1381" i="4"/>
  <c r="BI1379" i="4"/>
  <c r="BH1379" i="4"/>
  <c r="BG1379" i="4"/>
  <c r="BE1379" i="4"/>
  <c r="T1379" i="4"/>
  <c r="R1379" i="4"/>
  <c r="P1379" i="4"/>
  <c r="BK1379" i="4"/>
  <c r="J1379" i="4"/>
  <c r="BF1379" i="4" s="1"/>
  <c r="BI1377" i="4"/>
  <c r="BH1377" i="4"/>
  <c r="BG1377" i="4"/>
  <c r="BE1377" i="4"/>
  <c r="T1377" i="4"/>
  <c r="R1377" i="4"/>
  <c r="P1377" i="4"/>
  <c r="BK1377" i="4"/>
  <c r="J1377" i="4"/>
  <c r="BF1377" i="4"/>
  <c r="BI1375" i="4"/>
  <c r="BH1375" i="4"/>
  <c r="BG1375" i="4"/>
  <c r="BE1375" i="4"/>
  <c r="T1375" i="4"/>
  <c r="R1375" i="4"/>
  <c r="P1375" i="4"/>
  <c r="BK1375" i="4"/>
  <c r="J1375" i="4"/>
  <c r="BF1375" i="4" s="1"/>
  <c r="BI1373" i="4"/>
  <c r="BH1373" i="4"/>
  <c r="BG1373" i="4"/>
  <c r="BE1373" i="4"/>
  <c r="T1373" i="4"/>
  <c r="R1373" i="4"/>
  <c r="P1373" i="4"/>
  <c r="BK1373" i="4"/>
  <c r="J1373" i="4"/>
  <c r="BF1373" i="4"/>
  <c r="BI1371" i="4"/>
  <c r="BH1371" i="4"/>
  <c r="BG1371" i="4"/>
  <c r="BE1371" i="4"/>
  <c r="T1371" i="4"/>
  <c r="R1371" i="4"/>
  <c r="P1371" i="4"/>
  <c r="BK1371" i="4"/>
  <c r="J1371" i="4"/>
  <c r="BF1371" i="4" s="1"/>
  <c r="BI1369" i="4"/>
  <c r="BH1369" i="4"/>
  <c r="BG1369" i="4"/>
  <c r="BE1369" i="4"/>
  <c r="T1369" i="4"/>
  <c r="R1369" i="4"/>
  <c r="P1369" i="4"/>
  <c r="P1364" i="4" s="1"/>
  <c r="BK1369" i="4"/>
  <c r="J1369" i="4"/>
  <c r="BF1369" i="4"/>
  <c r="BI1367" i="4"/>
  <c r="BH1367" i="4"/>
  <c r="BG1367" i="4"/>
  <c r="BE1367" i="4"/>
  <c r="T1367" i="4"/>
  <c r="T1364" i="4" s="1"/>
  <c r="R1367" i="4"/>
  <c r="P1367" i="4"/>
  <c r="BK1367" i="4"/>
  <c r="J1367" i="4"/>
  <c r="BF1367" i="4" s="1"/>
  <c r="BI1365" i="4"/>
  <c r="BH1365" i="4"/>
  <c r="BG1365" i="4"/>
  <c r="BE1365" i="4"/>
  <c r="T1365" i="4"/>
  <c r="R1365" i="4"/>
  <c r="R1364" i="4" s="1"/>
  <c r="P1365" i="4"/>
  <c r="BK1365" i="4"/>
  <c r="BK1364" i="4" s="1"/>
  <c r="J1364" i="4" s="1"/>
  <c r="J124" i="4" s="1"/>
  <c r="J1365" i="4"/>
  <c r="BF1365" i="4" s="1"/>
  <c r="BI1362" i="4"/>
  <c r="BH1362" i="4"/>
  <c r="BG1362" i="4"/>
  <c r="BE1362" i="4"/>
  <c r="T1362" i="4"/>
  <c r="R1362" i="4"/>
  <c r="P1362" i="4"/>
  <c r="BK1362" i="4"/>
  <c r="J1362" i="4"/>
  <c r="BF1362" i="4" s="1"/>
  <c r="BI1360" i="4"/>
  <c r="BH1360" i="4"/>
  <c r="BG1360" i="4"/>
  <c r="BE1360" i="4"/>
  <c r="T1360" i="4"/>
  <c r="R1360" i="4"/>
  <c r="P1360" i="4"/>
  <c r="BK1360" i="4"/>
  <c r="J1360" i="4"/>
  <c r="BF1360" i="4"/>
  <c r="BI1358" i="4"/>
  <c r="BH1358" i="4"/>
  <c r="BG1358" i="4"/>
  <c r="BE1358" i="4"/>
  <c r="T1358" i="4"/>
  <c r="R1358" i="4"/>
  <c r="P1358" i="4"/>
  <c r="BK1358" i="4"/>
  <c r="J1358" i="4"/>
  <c r="BF1358" i="4" s="1"/>
  <c r="BI1356" i="4"/>
  <c r="BH1356" i="4"/>
  <c r="BG1356" i="4"/>
  <c r="BE1356" i="4"/>
  <c r="T1356" i="4"/>
  <c r="R1356" i="4"/>
  <c r="P1356" i="4"/>
  <c r="BK1356" i="4"/>
  <c r="J1356" i="4"/>
  <c r="BF1356" i="4"/>
  <c r="BI1354" i="4"/>
  <c r="BH1354" i="4"/>
  <c r="BG1354" i="4"/>
  <c r="BE1354" i="4"/>
  <c r="T1354" i="4"/>
  <c r="R1354" i="4"/>
  <c r="P1354" i="4"/>
  <c r="BK1354" i="4"/>
  <c r="J1354" i="4"/>
  <c r="BF1354" i="4" s="1"/>
  <c r="BI1352" i="4"/>
  <c r="BH1352" i="4"/>
  <c r="BG1352" i="4"/>
  <c r="BE1352" i="4"/>
  <c r="T1352" i="4"/>
  <c r="R1352" i="4"/>
  <c r="P1352" i="4"/>
  <c r="BK1352" i="4"/>
  <c r="J1352" i="4"/>
  <c r="BF1352" i="4"/>
  <c r="BI1350" i="4"/>
  <c r="BH1350" i="4"/>
  <c r="BG1350" i="4"/>
  <c r="BE1350" i="4"/>
  <c r="T1350" i="4"/>
  <c r="R1350" i="4"/>
  <c r="P1350" i="4"/>
  <c r="BK1350" i="4"/>
  <c r="J1350" i="4"/>
  <c r="BF1350" i="4" s="1"/>
  <c r="BI1348" i="4"/>
  <c r="BH1348" i="4"/>
  <c r="BG1348" i="4"/>
  <c r="BE1348" i="4"/>
  <c r="T1348" i="4"/>
  <c r="R1348" i="4"/>
  <c r="P1348" i="4"/>
  <c r="BK1348" i="4"/>
  <c r="J1348" i="4"/>
  <c r="BF1348" i="4"/>
  <c r="BI1346" i="4"/>
  <c r="BH1346" i="4"/>
  <c r="BG1346" i="4"/>
  <c r="BE1346" i="4"/>
  <c r="T1346" i="4"/>
  <c r="R1346" i="4"/>
  <c r="P1346" i="4"/>
  <c r="BK1346" i="4"/>
  <c r="J1346" i="4"/>
  <c r="BF1346" i="4" s="1"/>
  <c r="BI1344" i="4"/>
  <c r="BH1344" i="4"/>
  <c r="BG1344" i="4"/>
  <c r="BE1344" i="4"/>
  <c r="T1344" i="4"/>
  <c r="R1344" i="4"/>
  <c r="P1344" i="4"/>
  <c r="BK1344" i="4"/>
  <c r="J1344" i="4"/>
  <c r="BF1344" i="4"/>
  <c r="BI1342" i="4"/>
  <c r="BH1342" i="4"/>
  <c r="BG1342" i="4"/>
  <c r="BE1342" i="4"/>
  <c r="T1342" i="4"/>
  <c r="R1342" i="4"/>
  <c r="P1342" i="4"/>
  <c r="BK1342" i="4"/>
  <c r="J1342" i="4"/>
  <c r="BF1342" i="4" s="1"/>
  <c r="BI1340" i="4"/>
  <c r="BH1340" i="4"/>
  <c r="BG1340" i="4"/>
  <c r="BE1340" i="4"/>
  <c r="T1340" i="4"/>
  <c r="R1340" i="4"/>
  <c r="P1340" i="4"/>
  <c r="BK1340" i="4"/>
  <c r="J1340" i="4"/>
  <c r="BF1340" i="4"/>
  <c r="BI1338" i="4"/>
  <c r="BH1338" i="4"/>
  <c r="BG1338" i="4"/>
  <c r="BE1338" i="4"/>
  <c r="T1338" i="4"/>
  <c r="R1338" i="4"/>
  <c r="P1338" i="4"/>
  <c r="BK1338" i="4"/>
  <c r="J1338" i="4"/>
  <c r="BF1338" i="4" s="1"/>
  <c r="BI1336" i="4"/>
  <c r="BH1336" i="4"/>
  <c r="BG1336" i="4"/>
  <c r="BE1336" i="4"/>
  <c r="T1336" i="4"/>
  <c r="R1336" i="4"/>
  <c r="P1336" i="4"/>
  <c r="BK1336" i="4"/>
  <c r="J1336" i="4"/>
  <c r="BF1336" i="4"/>
  <c r="BI1334" i="4"/>
  <c r="BH1334" i="4"/>
  <c r="BG1334" i="4"/>
  <c r="BE1334" i="4"/>
  <c r="T1334" i="4"/>
  <c r="R1334" i="4"/>
  <c r="P1334" i="4"/>
  <c r="BK1334" i="4"/>
  <c r="J1334" i="4"/>
  <c r="BF1334" i="4" s="1"/>
  <c r="BI1332" i="4"/>
  <c r="BH1332" i="4"/>
  <c r="BG1332" i="4"/>
  <c r="BE1332" i="4"/>
  <c r="T1332" i="4"/>
  <c r="R1332" i="4"/>
  <c r="P1332" i="4"/>
  <c r="BK1332" i="4"/>
  <c r="J1332" i="4"/>
  <c r="BF1332" i="4"/>
  <c r="BI1330" i="4"/>
  <c r="BH1330" i="4"/>
  <c r="BG1330" i="4"/>
  <c r="BE1330" i="4"/>
  <c r="T1330" i="4"/>
  <c r="R1330" i="4"/>
  <c r="P1330" i="4"/>
  <c r="BK1330" i="4"/>
  <c r="J1330" i="4"/>
  <c r="BF1330" i="4" s="1"/>
  <c r="BI1328" i="4"/>
  <c r="BH1328" i="4"/>
  <c r="BG1328" i="4"/>
  <c r="BE1328" i="4"/>
  <c r="T1328" i="4"/>
  <c r="R1328" i="4"/>
  <c r="P1328" i="4"/>
  <c r="BK1328" i="4"/>
  <c r="J1328" i="4"/>
  <c r="BF1328" i="4"/>
  <c r="BI1326" i="4"/>
  <c r="BH1326" i="4"/>
  <c r="BG1326" i="4"/>
  <c r="BE1326" i="4"/>
  <c r="T1326" i="4"/>
  <c r="R1326" i="4"/>
  <c r="P1326" i="4"/>
  <c r="BK1326" i="4"/>
  <c r="J1326" i="4"/>
  <c r="BF1326" i="4" s="1"/>
  <c r="BI1324" i="4"/>
  <c r="BH1324" i="4"/>
  <c r="BG1324" i="4"/>
  <c r="BE1324" i="4"/>
  <c r="T1324" i="4"/>
  <c r="R1324" i="4"/>
  <c r="P1324" i="4"/>
  <c r="BK1324" i="4"/>
  <c r="J1324" i="4"/>
  <c r="BF1324" i="4"/>
  <c r="BI1322" i="4"/>
  <c r="BH1322" i="4"/>
  <c r="BG1322" i="4"/>
  <c r="BE1322" i="4"/>
  <c r="T1322" i="4"/>
  <c r="R1322" i="4"/>
  <c r="P1322" i="4"/>
  <c r="BK1322" i="4"/>
  <c r="J1322" i="4"/>
  <c r="BF1322" i="4" s="1"/>
  <c r="BI1320" i="4"/>
  <c r="BH1320" i="4"/>
  <c r="BG1320" i="4"/>
  <c r="BE1320" i="4"/>
  <c r="T1320" i="4"/>
  <c r="R1320" i="4"/>
  <c r="P1320" i="4"/>
  <c r="BK1320" i="4"/>
  <c r="J1320" i="4"/>
  <c r="BF1320" i="4"/>
  <c r="BI1318" i="4"/>
  <c r="BH1318" i="4"/>
  <c r="BG1318" i="4"/>
  <c r="BE1318" i="4"/>
  <c r="T1318" i="4"/>
  <c r="T1315" i="4" s="1"/>
  <c r="R1318" i="4"/>
  <c r="P1318" i="4"/>
  <c r="BK1318" i="4"/>
  <c r="J1318" i="4"/>
  <c r="BF1318" i="4" s="1"/>
  <c r="BI1316" i="4"/>
  <c r="BH1316" i="4"/>
  <c r="BG1316" i="4"/>
  <c r="BE1316" i="4"/>
  <c r="T1316" i="4"/>
  <c r="R1316" i="4"/>
  <c r="P1316" i="4"/>
  <c r="BK1316" i="4"/>
  <c r="J1316" i="4"/>
  <c r="BF1316" i="4" s="1"/>
  <c r="BI1309" i="4"/>
  <c r="BH1309" i="4"/>
  <c r="BG1309" i="4"/>
  <c r="BE1309" i="4"/>
  <c r="T1309" i="4"/>
  <c r="R1309" i="4"/>
  <c r="P1309" i="4"/>
  <c r="BK1309" i="4"/>
  <c r="J1309" i="4"/>
  <c r="BF1309" i="4" s="1"/>
  <c r="BI1293" i="4"/>
  <c r="BH1293" i="4"/>
  <c r="BG1293" i="4"/>
  <c r="BE1293" i="4"/>
  <c r="T1293" i="4"/>
  <c r="R1293" i="4"/>
  <c r="P1293" i="4"/>
  <c r="BK1293" i="4"/>
  <c r="J1293" i="4"/>
  <c r="BF1293" i="4" s="1"/>
  <c r="BI1280" i="4"/>
  <c r="BH1280" i="4"/>
  <c r="BG1280" i="4"/>
  <c r="BE1280" i="4"/>
  <c r="T1280" i="4"/>
  <c r="R1280" i="4"/>
  <c r="P1280" i="4"/>
  <c r="BK1280" i="4"/>
  <c r="J1280" i="4"/>
  <c r="BF1280" i="4" s="1"/>
  <c r="BI1251" i="4"/>
  <c r="BH1251" i="4"/>
  <c r="BG1251" i="4"/>
  <c r="BE1251" i="4"/>
  <c r="T1251" i="4"/>
  <c r="R1251" i="4"/>
  <c r="P1251" i="4"/>
  <c r="BK1251" i="4"/>
  <c r="J1251" i="4"/>
  <c r="BF1251" i="4" s="1"/>
  <c r="BI1248" i="4"/>
  <c r="BH1248" i="4"/>
  <c r="BG1248" i="4"/>
  <c r="BE1248" i="4"/>
  <c r="T1248" i="4"/>
  <c r="R1248" i="4"/>
  <c r="P1248" i="4"/>
  <c r="BK1248" i="4"/>
  <c r="J1248" i="4"/>
  <c r="BF1248" i="4" s="1"/>
  <c r="BI1233" i="4"/>
  <c r="BH1233" i="4"/>
  <c r="BG1233" i="4"/>
  <c r="BE1233" i="4"/>
  <c r="T1233" i="4"/>
  <c r="R1233" i="4"/>
  <c r="P1233" i="4"/>
  <c r="BK1233" i="4"/>
  <c r="J1233" i="4"/>
  <c r="BF1233" i="4"/>
  <c r="BI1216" i="4"/>
  <c r="BH1216" i="4"/>
  <c r="BG1216" i="4"/>
  <c r="BE1216" i="4"/>
  <c r="T1216" i="4"/>
  <c r="R1216" i="4"/>
  <c r="P1216" i="4"/>
  <c r="BK1216" i="4"/>
  <c r="J1216" i="4"/>
  <c r="BF1216" i="4" s="1"/>
  <c r="BI1211" i="4"/>
  <c r="BH1211" i="4"/>
  <c r="BG1211" i="4"/>
  <c r="BE1211" i="4"/>
  <c r="T1211" i="4"/>
  <c r="R1211" i="4"/>
  <c r="P1211" i="4"/>
  <c r="BK1211" i="4"/>
  <c r="J1211" i="4"/>
  <c r="BF1211" i="4"/>
  <c r="BI1191" i="4"/>
  <c r="BH1191" i="4"/>
  <c r="BG1191" i="4"/>
  <c r="BE1191" i="4"/>
  <c r="T1191" i="4"/>
  <c r="R1191" i="4"/>
  <c r="P1191" i="4"/>
  <c r="BK1191" i="4"/>
  <c r="J1191" i="4"/>
  <c r="BF1191" i="4" s="1"/>
  <c r="BI1186" i="4"/>
  <c r="BH1186" i="4"/>
  <c r="BG1186" i="4"/>
  <c r="BE1186" i="4"/>
  <c r="T1186" i="4"/>
  <c r="R1186" i="4"/>
  <c r="P1186" i="4"/>
  <c r="BK1186" i="4"/>
  <c r="J1186" i="4"/>
  <c r="BF1186" i="4"/>
  <c r="BI1176" i="4"/>
  <c r="BH1176" i="4"/>
  <c r="BG1176" i="4"/>
  <c r="BE1176" i="4"/>
  <c r="T1176" i="4"/>
  <c r="R1176" i="4"/>
  <c r="P1176" i="4"/>
  <c r="BK1176" i="4"/>
  <c r="J1176" i="4"/>
  <c r="BF1176" i="4" s="1"/>
  <c r="BI1170" i="4"/>
  <c r="BH1170" i="4"/>
  <c r="BG1170" i="4"/>
  <c r="BE1170" i="4"/>
  <c r="T1170" i="4"/>
  <c r="R1170" i="4"/>
  <c r="P1170" i="4"/>
  <c r="BK1170" i="4"/>
  <c r="J1170" i="4"/>
  <c r="BF1170" i="4"/>
  <c r="BI1143" i="4"/>
  <c r="BH1143" i="4"/>
  <c r="BG1143" i="4"/>
  <c r="BE1143" i="4"/>
  <c r="T1143" i="4"/>
  <c r="R1143" i="4"/>
  <c r="P1143" i="4"/>
  <c r="BK1143" i="4"/>
  <c r="J1143" i="4"/>
  <c r="BF1143" i="4" s="1"/>
  <c r="BI1138" i="4"/>
  <c r="BH1138" i="4"/>
  <c r="BG1138" i="4"/>
  <c r="BE1138" i="4"/>
  <c r="T1138" i="4"/>
  <c r="R1138" i="4"/>
  <c r="P1138" i="4"/>
  <c r="BK1138" i="4"/>
  <c r="J1138" i="4"/>
  <c r="BF1138" i="4"/>
  <c r="BI1133" i="4"/>
  <c r="BH1133" i="4"/>
  <c r="BG1133" i="4"/>
  <c r="BE1133" i="4"/>
  <c r="T1133" i="4"/>
  <c r="T1132" i="4" s="1"/>
  <c r="R1133" i="4"/>
  <c r="R1132" i="4"/>
  <c r="P1133" i="4"/>
  <c r="P1132" i="4" s="1"/>
  <c r="BK1133" i="4"/>
  <c r="BK1132" i="4"/>
  <c r="J1132" i="4" s="1"/>
  <c r="J119" i="4" s="1"/>
  <c r="J1133" i="4"/>
  <c r="BF1133" i="4" s="1"/>
  <c r="BI1130" i="4"/>
  <c r="BH1130" i="4"/>
  <c r="BG1130" i="4"/>
  <c r="BE1130" i="4"/>
  <c r="T1130" i="4"/>
  <c r="R1130" i="4"/>
  <c r="P1130" i="4"/>
  <c r="BK1130" i="4"/>
  <c r="J1130" i="4"/>
  <c r="BF1130" i="4" s="1"/>
  <c r="BI1124" i="4"/>
  <c r="BH1124" i="4"/>
  <c r="BG1124" i="4"/>
  <c r="BE1124" i="4"/>
  <c r="T1124" i="4"/>
  <c r="R1124" i="4"/>
  <c r="P1124" i="4"/>
  <c r="BK1124" i="4"/>
  <c r="J1124" i="4"/>
  <c r="BF1124" i="4" s="1"/>
  <c r="BI1120" i="4"/>
  <c r="BH1120" i="4"/>
  <c r="BG1120" i="4"/>
  <c r="BE1120" i="4"/>
  <c r="T1120" i="4"/>
  <c r="R1120" i="4"/>
  <c r="P1120" i="4"/>
  <c r="BK1120" i="4"/>
  <c r="J1120" i="4"/>
  <c r="BF1120" i="4" s="1"/>
  <c r="BI1116" i="4"/>
  <c r="BH1116" i="4"/>
  <c r="BG1116" i="4"/>
  <c r="BE1116" i="4"/>
  <c r="T1116" i="4"/>
  <c r="R1116" i="4"/>
  <c r="P1116" i="4"/>
  <c r="BK1116" i="4"/>
  <c r="J1116" i="4"/>
  <c r="BF1116" i="4" s="1"/>
  <c r="BI1113" i="4"/>
  <c r="BH1113" i="4"/>
  <c r="BG1113" i="4"/>
  <c r="BE1113" i="4"/>
  <c r="T1113" i="4"/>
  <c r="R1113" i="4"/>
  <c r="P1113" i="4"/>
  <c r="BK1113" i="4"/>
  <c r="J1113" i="4"/>
  <c r="BF1113" i="4" s="1"/>
  <c r="BI1111" i="4"/>
  <c r="BH1111" i="4"/>
  <c r="BG1111" i="4"/>
  <c r="BE1111" i="4"/>
  <c r="T1111" i="4"/>
  <c r="R1111" i="4"/>
  <c r="P1111" i="4"/>
  <c r="BK1111" i="4"/>
  <c r="J1111" i="4"/>
  <c r="BF1111" i="4" s="1"/>
  <c r="BI1109" i="4"/>
  <c r="BH1109" i="4"/>
  <c r="BG1109" i="4"/>
  <c r="BE1109" i="4"/>
  <c r="T1109" i="4"/>
  <c r="T1108" i="4" s="1"/>
  <c r="R1109" i="4"/>
  <c r="P1109" i="4"/>
  <c r="BK1109" i="4"/>
  <c r="J1109" i="4"/>
  <c r="BF1109" i="4" s="1"/>
  <c r="BI1106" i="4"/>
  <c r="BH1106" i="4"/>
  <c r="BG1106" i="4"/>
  <c r="BE1106" i="4"/>
  <c r="T1106" i="4"/>
  <c r="R1106" i="4"/>
  <c r="P1106" i="4"/>
  <c r="BK1106" i="4"/>
  <c r="J1106" i="4"/>
  <c r="BF1106" i="4" s="1"/>
  <c r="BI1105" i="4"/>
  <c r="BH1105" i="4"/>
  <c r="BG1105" i="4"/>
  <c r="BE1105" i="4"/>
  <c r="T1105" i="4"/>
  <c r="R1105" i="4"/>
  <c r="P1105" i="4"/>
  <c r="BK1105" i="4"/>
  <c r="J1105" i="4"/>
  <c r="BF1105" i="4" s="1"/>
  <c r="BI1101" i="4"/>
  <c r="BH1101" i="4"/>
  <c r="BG1101" i="4"/>
  <c r="BE1101" i="4"/>
  <c r="T1101" i="4"/>
  <c r="R1101" i="4"/>
  <c r="P1101" i="4"/>
  <c r="BK1101" i="4"/>
  <c r="J1101" i="4"/>
  <c r="BF1101" i="4" s="1"/>
  <c r="BI1097" i="4"/>
  <c r="BH1097" i="4"/>
  <c r="BG1097" i="4"/>
  <c r="BE1097" i="4"/>
  <c r="T1097" i="4"/>
  <c r="R1097" i="4"/>
  <c r="P1097" i="4"/>
  <c r="BK1097" i="4"/>
  <c r="J1097" i="4"/>
  <c r="BF1097" i="4" s="1"/>
  <c r="BI1096" i="4"/>
  <c r="BH1096" i="4"/>
  <c r="BG1096" i="4"/>
  <c r="BE1096" i="4"/>
  <c r="T1096" i="4"/>
  <c r="R1096" i="4"/>
  <c r="P1096" i="4"/>
  <c r="BK1096" i="4"/>
  <c r="J1096" i="4"/>
  <c r="BF1096" i="4" s="1"/>
  <c r="BI1095" i="4"/>
  <c r="BH1095" i="4"/>
  <c r="BG1095" i="4"/>
  <c r="BE1095" i="4"/>
  <c r="T1095" i="4"/>
  <c r="R1095" i="4"/>
  <c r="P1095" i="4"/>
  <c r="BK1095" i="4"/>
  <c r="J1095" i="4"/>
  <c r="BF1095" i="4" s="1"/>
  <c r="BI1094" i="4"/>
  <c r="BH1094" i="4"/>
  <c r="BG1094" i="4"/>
  <c r="BE1094" i="4"/>
  <c r="T1094" i="4"/>
  <c r="R1094" i="4"/>
  <c r="P1094" i="4"/>
  <c r="BK1094" i="4"/>
  <c r="J1094" i="4"/>
  <c r="BF1094" i="4" s="1"/>
  <c r="BI1093" i="4"/>
  <c r="BH1093" i="4"/>
  <c r="BG1093" i="4"/>
  <c r="BE1093" i="4"/>
  <c r="T1093" i="4"/>
  <c r="R1093" i="4"/>
  <c r="P1093" i="4"/>
  <c r="BK1093" i="4"/>
  <c r="J1093" i="4"/>
  <c r="BF1093" i="4" s="1"/>
  <c r="BI1092" i="4"/>
  <c r="BH1092" i="4"/>
  <c r="BG1092" i="4"/>
  <c r="BE1092" i="4"/>
  <c r="T1092" i="4"/>
  <c r="R1092" i="4"/>
  <c r="P1092" i="4"/>
  <c r="BK1092" i="4"/>
  <c r="J1092" i="4"/>
  <c r="BF1092" i="4" s="1"/>
  <c r="BI1091" i="4"/>
  <c r="BH1091" i="4"/>
  <c r="BG1091" i="4"/>
  <c r="BE1091" i="4"/>
  <c r="T1091" i="4"/>
  <c r="R1091" i="4"/>
  <c r="P1091" i="4"/>
  <c r="BK1091" i="4"/>
  <c r="J1091" i="4"/>
  <c r="BF1091" i="4" s="1"/>
  <c r="BI1090" i="4"/>
  <c r="BH1090" i="4"/>
  <c r="BG1090" i="4"/>
  <c r="BE1090" i="4"/>
  <c r="T1090" i="4"/>
  <c r="R1090" i="4"/>
  <c r="P1090" i="4"/>
  <c r="BK1090" i="4"/>
  <c r="J1090" i="4"/>
  <c r="BF1090" i="4" s="1"/>
  <c r="BI1081" i="4"/>
  <c r="BH1081" i="4"/>
  <c r="BG1081" i="4"/>
  <c r="BE1081" i="4"/>
  <c r="T1081" i="4"/>
  <c r="R1081" i="4"/>
  <c r="P1081" i="4"/>
  <c r="BK1081" i="4"/>
  <c r="J1081" i="4"/>
  <c r="BF1081" i="4" s="1"/>
  <c r="BI1080" i="4"/>
  <c r="BH1080" i="4"/>
  <c r="BG1080" i="4"/>
  <c r="BE1080" i="4"/>
  <c r="T1080" i="4"/>
  <c r="R1080" i="4"/>
  <c r="P1080" i="4"/>
  <c r="BK1080" i="4"/>
  <c r="J1080" i="4"/>
  <c r="BF1080" i="4" s="1"/>
  <c r="BI1072" i="4"/>
  <c r="BH1072" i="4"/>
  <c r="BG1072" i="4"/>
  <c r="BE1072" i="4"/>
  <c r="T1072" i="4"/>
  <c r="R1072" i="4"/>
  <c r="P1072" i="4"/>
  <c r="BK1072" i="4"/>
  <c r="J1072" i="4"/>
  <c r="BF1072" i="4" s="1"/>
  <c r="BI1071" i="4"/>
  <c r="BH1071" i="4"/>
  <c r="BG1071" i="4"/>
  <c r="BE1071" i="4"/>
  <c r="T1071" i="4"/>
  <c r="R1071" i="4"/>
  <c r="P1071" i="4"/>
  <c r="BK1071" i="4"/>
  <c r="J1071" i="4"/>
  <c r="BF1071" i="4" s="1"/>
  <c r="BI1062" i="4"/>
  <c r="BH1062" i="4"/>
  <c r="BG1062" i="4"/>
  <c r="BE1062" i="4"/>
  <c r="T1062" i="4"/>
  <c r="R1062" i="4"/>
  <c r="P1062" i="4"/>
  <c r="BK1062" i="4"/>
  <c r="J1062" i="4"/>
  <c r="BF1062" i="4" s="1"/>
  <c r="BI1061" i="4"/>
  <c r="BH1061" i="4"/>
  <c r="BG1061" i="4"/>
  <c r="BE1061" i="4"/>
  <c r="T1061" i="4"/>
  <c r="R1061" i="4"/>
  <c r="P1061" i="4"/>
  <c r="BK1061" i="4"/>
  <c r="J1061" i="4"/>
  <c r="BF1061" i="4" s="1"/>
  <c r="BI1052" i="4"/>
  <c r="BH1052" i="4"/>
  <c r="BG1052" i="4"/>
  <c r="BE1052" i="4"/>
  <c r="T1052" i="4"/>
  <c r="R1052" i="4"/>
  <c r="P1052" i="4"/>
  <c r="BK1052" i="4"/>
  <c r="J1052" i="4"/>
  <c r="BF1052" i="4" s="1"/>
  <c r="BI1051" i="4"/>
  <c r="BH1051" i="4"/>
  <c r="BG1051" i="4"/>
  <c r="BE1051" i="4"/>
  <c r="T1051" i="4"/>
  <c r="R1051" i="4"/>
  <c r="P1051" i="4"/>
  <c r="BK1051" i="4"/>
  <c r="J1051" i="4"/>
  <c r="BF1051" i="4" s="1"/>
  <c r="BI1048" i="4"/>
  <c r="BH1048" i="4"/>
  <c r="BG1048" i="4"/>
  <c r="BE1048" i="4"/>
  <c r="T1048" i="4"/>
  <c r="R1048" i="4"/>
  <c r="P1048" i="4"/>
  <c r="BK1048" i="4"/>
  <c r="J1048" i="4"/>
  <c r="BF1048" i="4" s="1"/>
  <c r="BI1044" i="4"/>
  <c r="BH1044" i="4"/>
  <c r="BG1044" i="4"/>
  <c r="BE1044" i="4"/>
  <c r="T1044" i="4"/>
  <c r="R1044" i="4"/>
  <c r="P1044" i="4"/>
  <c r="BK1044" i="4"/>
  <c r="J1044" i="4"/>
  <c r="BF1044" i="4" s="1"/>
  <c r="BI1041" i="4"/>
  <c r="BH1041" i="4"/>
  <c r="BG1041" i="4"/>
  <c r="BE1041" i="4"/>
  <c r="T1041" i="4"/>
  <c r="R1041" i="4"/>
  <c r="P1041" i="4"/>
  <c r="BK1041" i="4"/>
  <c r="J1041" i="4"/>
  <c r="BF1041" i="4" s="1"/>
  <c r="BI1030" i="4"/>
  <c r="BH1030" i="4"/>
  <c r="BG1030" i="4"/>
  <c r="BE1030" i="4"/>
  <c r="T1030" i="4"/>
  <c r="R1030" i="4"/>
  <c r="P1030" i="4"/>
  <c r="BK1030" i="4"/>
  <c r="J1030" i="4"/>
  <c r="BF1030" i="4" s="1"/>
  <c r="BI1027" i="4"/>
  <c r="BH1027" i="4"/>
  <c r="BG1027" i="4"/>
  <c r="BE1027" i="4"/>
  <c r="T1027" i="4"/>
  <c r="R1027" i="4"/>
  <c r="P1027" i="4"/>
  <c r="BK1027" i="4"/>
  <c r="J1027" i="4"/>
  <c r="BF1027" i="4" s="1"/>
  <c r="BI1022" i="4"/>
  <c r="BH1022" i="4"/>
  <c r="BG1022" i="4"/>
  <c r="BE1022" i="4"/>
  <c r="T1022" i="4"/>
  <c r="R1022" i="4"/>
  <c r="P1022" i="4"/>
  <c r="BK1022" i="4"/>
  <c r="J1022" i="4"/>
  <c r="BF1022" i="4" s="1"/>
  <c r="BI1017" i="4"/>
  <c r="BH1017" i="4"/>
  <c r="BG1017" i="4"/>
  <c r="BE1017" i="4"/>
  <c r="T1017" i="4"/>
  <c r="R1017" i="4"/>
  <c r="P1017" i="4"/>
  <c r="BK1017" i="4"/>
  <c r="J1017" i="4"/>
  <c r="BF1017" i="4" s="1"/>
  <c r="BI1012" i="4"/>
  <c r="BH1012" i="4"/>
  <c r="BG1012" i="4"/>
  <c r="BE1012" i="4"/>
  <c r="T1012" i="4"/>
  <c r="R1012" i="4"/>
  <c r="P1012" i="4"/>
  <c r="BK1012" i="4"/>
  <c r="J1012" i="4"/>
  <c r="BF1012" i="4" s="1"/>
  <c r="BI1009" i="4"/>
  <c r="BH1009" i="4"/>
  <c r="BG1009" i="4"/>
  <c r="BE1009" i="4"/>
  <c r="T1009" i="4"/>
  <c r="R1009" i="4"/>
  <c r="P1009" i="4"/>
  <c r="BK1009" i="4"/>
  <c r="J1009" i="4"/>
  <c r="BF1009" i="4" s="1"/>
  <c r="BI998" i="4"/>
  <c r="BH998" i="4"/>
  <c r="BG998" i="4"/>
  <c r="BE998" i="4"/>
  <c r="T998" i="4"/>
  <c r="R998" i="4"/>
  <c r="P998" i="4"/>
  <c r="BK998" i="4"/>
  <c r="J998" i="4"/>
  <c r="BF998" i="4" s="1"/>
  <c r="BI995" i="4"/>
  <c r="BH995" i="4"/>
  <c r="BG995" i="4"/>
  <c r="BE995" i="4"/>
  <c r="T995" i="4"/>
  <c r="R995" i="4"/>
  <c r="P995" i="4"/>
  <c r="BK995" i="4"/>
  <c r="J995" i="4"/>
  <c r="BF995" i="4" s="1"/>
  <c r="BI993" i="4"/>
  <c r="BH993" i="4"/>
  <c r="BG993" i="4"/>
  <c r="BE993" i="4"/>
  <c r="T993" i="4"/>
  <c r="R993" i="4"/>
  <c r="P993" i="4"/>
  <c r="BK993" i="4"/>
  <c r="J993" i="4"/>
  <c r="BF993" i="4" s="1"/>
  <c r="BI991" i="4"/>
  <c r="BH991" i="4"/>
  <c r="BG991" i="4"/>
  <c r="BE991" i="4"/>
  <c r="T991" i="4"/>
  <c r="R991" i="4"/>
  <c r="P991" i="4"/>
  <c r="BK991" i="4"/>
  <c r="J991" i="4"/>
  <c r="BF991" i="4" s="1"/>
  <c r="BI989" i="4"/>
  <c r="BH989" i="4"/>
  <c r="BG989" i="4"/>
  <c r="BE989" i="4"/>
  <c r="T989" i="4"/>
  <c r="R989" i="4"/>
  <c r="P989" i="4"/>
  <c r="BK989" i="4"/>
  <c r="J989" i="4"/>
  <c r="BF989" i="4" s="1"/>
  <c r="BI987" i="4"/>
  <c r="BH987" i="4"/>
  <c r="BG987" i="4"/>
  <c r="BE987" i="4"/>
  <c r="T987" i="4"/>
  <c r="R987" i="4"/>
  <c r="P987" i="4"/>
  <c r="BK987" i="4"/>
  <c r="J987" i="4"/>
  <c r="BF987" i="4" s="1"/>
  <c r="BI985" i="4"/>
  <c r="BH985" i="4"/>
  <c r="BG985" i="4"/>
  <c r="BE985" i="4"/>
  <c r="T985" i="4"/>
  <c r="R985" i="4"/>
  <c r="P985" i="4"/>
  <c r="BK985" i="4"/>
  <c r="J985" i="4"/>
  <c r="BF985" i="4" s="1"/>
  <c r="BI983" i="4"/>
  <c r="BH983" i="4"/>
  <c r="BG983" i="4"/>
  <c r="BE983" i="4"/>
  <c r="T983" i="4"/>
  <c r="R983" i="4"/>
  <c r="P983" i="4"/>
  <c r="BK983" i="4"/>
  <c r="J983" i="4"/>
  <c r="BF983" i="4" s="1"/>
  <c r="BI981" i="4"/>
  <c r="BH981" i="4"/>
  <c r="BG981" i="4"/>
  <c r="BE981" i="4"/>
  <c r="T981" i="4"/>
  <c r="R981" i="4"/>
  <c r="P981" i="4"/>
  <c r="BK981" i="4"/>
  <c r="J981" i="4"/>
  <c r="BF981" i="4" s="1"/>
  <c r="BI977" i="4"/>
  <c r="BH977" i="4"/>
  <c r="BG977" i="4"/>
  <c r="BE977" i="4"/>
  <c r="T977" i="4"/>
  <c r="R977" i="4"/>
  <c r="P977" i="4"/>
  <c r="BK977" i="4"/>
  <c r="J977" i="4"/>
  <c r="BF977" i="4" s="1"/>
  <c r="BI973" i="4"/>
  <c r="BH973" i="4"/>
  <c r="BG973" i="4"/>
  <c r="BE973" i="4"/>
  <c r="T973" i="4"/>
  <c r="R973" i="4"/>
  <c r="P973" i="4"/>
  <c r="BK973" i="4"/>
  <c r="J973" i="4"/>
  <c r="BF973" i="4" s="1"/>
  <c r="BI970" i="4"/>
  <c r="BH970" i="4"/>
  <c r="BG970" i="4"/>
  <c r="BE970" i="4"/>
  <c r="T970" i="4"/>
  <c r="R970" i="4"/>
  <c r="P970" i="4"/>
  <c r="BK970" i="4"/>
  <c r="J970" i="4"/>
  <c r="BF970" i="4" s="1"/>
  <c r="BI968" i="4"/>
  <c r="BH968" i="4"/>
  <c r="BG968" i="4"/>
  <c r="BE968" i="4"/>
  <c r="T968" i="4"/>
  <c r="R968" i="4"/>
  <c r="P968" i="4"/>
  <c r="BK968" i="4"/>
  <c r="J968" i="4"/>
  <c r="BF968" i="4" s="1"/>
  <c r="BI962" i="4"/>
  <c r="BH962" i="4"/>
  <c r="BG962" i="4"/>
  <c r="BE962" i="4"/>
  <c r="T962" i="4"/>
  <c r="R962" i="4"/>
  <c r="P962" i="4"/>
  <c r="BK962" i="4"/>
  <c r="J962" i="4"/>
  <c r="BF962" i="4" s="1"/>
  <c r="BI960" i="4"/>
  <c r="BH960" i="4"/>
  <c r="BG960" i="4"/>
  <c r="BE960" i="4"/>
  <c r="T960" i="4"/>
  <c r="R960" i="4"/>
  <c r="P960" i="4"/>
  <c r="BK960" i="4"/>
  <c r="J960" i="4"/>
  <c r="BF960" i="4" s="1"/>
  <c r="BI958" i="4"/>
  <c r="BH958" i="4"/>
  <c r="BG958" i="4"/>
  <c r="BE958" i="4"/>
  <c r="T958" i="4"/>
  <c r="R958" i="4"/>
  <c r="P958" i="4"/>
  <c r="BK958" i="4"/>
  <c r="J958" i="4"/>
  <c r="BF958" i="4" s="1"/>
  <c r="BI955" i="4"/>
  <c r="BH955" i="4"/>
  <c r="BG955" i="4"/>
  <c r="BE955" i="4"/>
  <c r="T955" i="4"/>
  <c r="R955" i="4"/>
  <c r="P955" i="4"/>
  <c r="BK955" i="4"/>
  <c r="J955" i="4"/>
  <c r="BF955" i="4" s="1"/>
  <c r="BI953" i="4"/>
  <c r="BH953" i="4"/>
  <c r="BG953" i="4"/>
  <c r="BE953" i="4"/>
  <c r="T953" i="4"/>
  <c r="R953" i="4"/>
  <c r="P953" i="4"/>
  <c r="BK953" i="4"/>
  <c r="J953" i="4"/>
  <c r="BF953" i="4" s="1"/>
  <c r="BI951" i="4"/>
  <c r="BH951" i="4"/>
  <c r="BG951" i="4"/>
  <c r="BE951" i="4"/>
  <c r="T951" i="4"/>
  <c r="R951" i="4"/>
  <c r="P951" i="4"/>
  <c r="BK951" i="4"/>
  <c r="J951" i="4"/>
  <c r="BF951" i="4" s="1"/>
  <c r="BI949" i="4"/>
  <c r="BH949" i="4"/>
  <c r="BG949" i="4"/>
  <c r="BE949" i="4"/>
  <c r="T949" i="4"/>
  <c r="R949" i="4"/>
  <c r="P949" i="4"/>
  <c r="BK949" i="4"/>
  <c r="J949" i="4"/>
  <c r="BF949" i="4" s="1"/>
  <c r="BI947" i="4"/>
  <c r="BH947" i="4"/>
  <c r="BG947" i="4"/>
  <c r="BE947" i="4"/>
  <c r="T947" i="4"/>
  <c r="R947" i="4"/>
  <c r="P947" i="4"/>
  <c r="BK947" i="4"/>
  <c r="J947" i="4"/>
  <c r="BF947" i="4" s="1"/>
  <c r="BI945" i="4"/>
  <c r="BH945" i="4"/>
  <c r="BG945" i="4"/>
  <c r="BE945" i="4"/>
  <c r="T945" i="4"/>
  <c r="R945" i="4"/>
  <c r="P945" i="4"/>
  <c r="BK945" i="4"/>
  <c r="J945" i="4"/>
  <c r="BF945" i="4" s="1"/>
  <c r="BI943" i="4"/>
  <c r="BH943" i="4"/>
  <c r="BG943" i="4"/>
  <c r="BE943" i="4"/>
  <c r="T943" i="4"/>
  <c r="R943" i="4"/>
  <c r="P943" i="4"/>
  <c r="BK943" i="4"/>
  <c r="J943" i="4"/>
  <c r="BF943" i="4" s="1"/>
  <c r="BI941" i="4"/>
  <c r="BH941" i="4"/>
  <c r="BG941" i="4"/>
  <c r="BE941" i="4"/>
  <c r="T941" i="4"/>
  <c r="R941" i="4"/>
  <c r="P941" i="4"/>
  <c r="BK941" i="4"/>
  <c r="J941" i="4"/>
  <c r="BF941" i="4" s="1"/>
  <c r="BI938" i="4"/>
  <c r="BH938" i="4"/>
  <c r="BG938" i="4"/>
  <c r="BE938" i="4"/>
  <c r="T938" i="4"/>
  <c r="R938" i="4"/>
  <c r="P938" i="4"/>
  <c r="BK938" i="4"/>
  <c r="J938" i="4"/>
  <c r="BF938" i="4" s="1"/>
  <c r="BI936" i="4"/>
  <c r="BH936" i="4"/>
  <c r="BG936" i="4"/>
  <c r="BE936" i="4"/>
  <c r="T936" i="4"/>
  <c r="R936" i="4"/>
  <c r="P936" i="4"/>
  <c r="BK936" i="4"/>
  <c r="J936" i="4"/>
  <c r="BF936" i="4" s="1"/>
  <c r="BI934" i="4"/>
  <c r="BH934" i="4"/>
  <c r="BG934" i="4"/>
  <c r="BE934" i="4"/>
  <c r="T934" i="4"/>
  <c r="R934" i="4"/>
  <c r="P934" i="4"/>
  <c r="BK934" i="4"/>
  <c r="J934" i="4"/>
  <c r="BF934" i="4" s="1"/>
  <c r="BI932" i="4"/>
  <c r="BH932" i="4"/>
  <c r="BG932" i="4"/>
  <c r="BE932" i="4"/>
  <c r="T932" i="4"/>
  <c r="R932" i="4"/>
  <c r="P932" i="4"/>
  <c r="BK932" i="4"/>
  <c r="J932" i="4"/>
  <c r="BF932" i="4" s="1"/>
  <c r="BI930" i="4"/>
  <c r="BH930" i="4"/>
  <c r="BG930" i="4"/>
  <c r="BE930" i="4"/>
  <c r="T930" i="4"/>
  <c r="R930" i="4"/>
  <c r="P930" i="4"/>
  <c r="BK930" i="4"/>
  <c r="J930" i="4"/>
  <c r="BF930" i="4" s="1"/>
  <c r="BI928" i="4"/>
  <c r="BH928" i="4"/>
  <c r="BG928" i="4"/>
  <c r="BE928" i="4"/>
  <c r="T928" i="4"/>
  <c r="R928" i="4"/>
  <c r="P928" i="4"/>
  <c r="BK928" i="4"/>
  <c r="J928" i="4"/>
  <c r="BF928" i="4" s="1"/>
  <c r="BI926" i="4"/>
  <c r="BH926" i="4"/>
  <c r="BG926" i="4"/>
  <c r="BE926" i="4"/>
  <c r="T926" i="4"/>
  <c r="R926" i="4"/>
  <c r="P926" i="4"/>
  <c r="BK926" i="4"/>
  <c r="J926" i="4"/>
  <c r="BF926" i="4" s="1"/>
  <c r="BI924" i="4"/>
  <c r="BH924" i="4"/>
  <c r="BG924" i="4"/>
  <c r="BE924" i="4"/>
  <c r="T924" i="4"/>
  <c r="R924" i="4"/>
  <c r="P924" i="4"/>
  <c r="BK924" i="4"/>
  <c r="J924" i="4"/>
  <c r="BF924" i="4" s="1"/>
  <c r="BI919" i="4"/>
  <c r="BH919" i="4"/>
  <c r="BG919" i="4"/>
  <c r="BE919" i="4"/>
  <c r="T919" i="4"/>
  <c r="R919" i="4"/>
  <c r="P919" i="4"/>
  <c r="BK919" i="4"/>
  <c r="J919" i="4"/>
  <c r="BF919" i="4" s="1"/>
  <c r="BI914" i="4"/>
  <c r="BH914" i="4"/>
  <c r="BG914" i="4"/>
  <c r="BE914" i="4"/>
  <c r="T914" i="4"/>
  <c r="R914" i="4"/>
  <c r="P914" i="4"/>
  <c r="BK914" i="4"/>
  <c r="J914" i="4"/>
  <c r="BF914" i="4" s="1"/>
  <c r="BI906" i="4"/>
  <c r="BH906" i="4"/>
  <c r="BG906" i="4"/>
  <c r="BE906" i="4"/>
  <c r="T906" i="4"/>
  <c r="R906" i="4"/>
  <c r="P906" i="4"/>
  <c r="BK906" i="4"/>
  <c r="J906" i="4"/>
  <c r="BF906" i="4" s="1"/>
  <c r="BI901" i="4"/>
  <c r="BH901" i="4"/>
  <c r="BG901" i="4"/>
  <c r="BE901" i="4"/>
  <c r="T901" i="4"/>
  <c r="R901" i="4"/>
  <c r="P901" i="4"/>
  <c r="BK901" i="4"/>
  <c r="J901" i="4"/>
  <c r="BF901" i="4" s="1"/>
  <c r="BI870" i="4"/>
  <c r="BH870" i="4"/>
  <c r="BG870" i="4"/>
  <c r="BE870" i="4"/>
  <c r="T870" i="4"/>
  <c r="R870" i="4"/>
  <c r="P870" i="4"/>
  <c r="BK870" i="4"/>
  <c r="J870" i="4"/>
  <c r="BF870" i="4" s="1"/>
  <c r="BI868" i="4"/>
  <c r="BH868" i="4"/>
  <c r="BG868" i="4"/>
  <c r="BE868" i="4"/>
  <c r="T868" i="4"/>
  <c r="T867" i="4" s="1"/>
  <c r="R868" i="4"/>
  <c r="R867" i="4" s="1"/>
  <c r="P868" i="4"/>
  <c r="P867" i="4" s="1"/>
  <c r="BK868" i="4"/>
  <c r="BK867" i="4" s="1"/>
  <c r="J867" i="4" s="1"/>
  <c r="J112" i="4" s="1"/>
  <c r="J868" i="4"/>
  <c r="BF868" i="4" s="1"/>
  <c r="BI865" i="4"/>
  <c r="BH865" i="4"/>
  <c r="BG865" i="4"/>
  <c r="BE865" i="4"/>
  <c r="T865" i="4"/>
  <c r="R865" i="4"/>
  <c r="P865" i="4"/>
  <c r="BK865" i="4"/>
  <c r="J865" i="4"/>
  <c r="BF865" i="4" s="1"/>
  <c r="BI863" i="4"/>
  <c r="BH863" i="4"/>
  <c r="BG863" i="4"/>
  <c r="BE863" i="4"/>
  <c r="T863" i="4"/>
  <c r="R863" i="4"/>
  <c r="P863" i="4"/>
  <c r="BK863" i="4"/>
  <c r="J863" i="4"/>
  <c r="BF863" i="4" s="1"/>
  <c r="BI861" i="4"/>
  <c r="BH861" i="4"/>
  <c r="BG861" i="4"/>
  <c r="BE861" i="4"/>
  <c r="T861" i="4"/>
  <c r="R861" i="4"/>
  <c r="P861" i="4"/>
  <c r="BK861" i="4"/>
  <c r="J861" i="4"/>
  <c r="BF861" i="4" s="1"/>
  <c r="BI859" i="4"/>
  <c r="BH859" i="4"/>
  <c r="BG859" i="4"/>
  <c r="BE859" i="4"/>
  <c r="T859" i="4"/>
  <c r="R859" i="4"/>
  <c r="P859" i="4"/>
  <c r="BK859" i="4"/>
  <c r="J859" i="4"/>
  <c r="BF859" i="4" s="1"/>
  <c r="BI857" i="4"/>
  <c r="BH857" i="4"/>
  <c r="BG857" i="4"/>
  <c r="BE857" i="4"/>
  <c r="T857" i="4"/>
  <c r="R857" i="4"/>
  <c r="P857" i="4"/>
  <c r="BK857" i="4"/>
  <c r="J857" i="4"/>
  <c r="BF857" i="4" s="1"/>
  <c r="BI855" i="4"/>
  <c r="BH855" i="4"/>
  <c r="BG855" i="4"/>
  <c r="BE855" i="4"/>
  <c r="T855" i="4"/>
  <c r="R855" i="4"/>
  <c r="P855" i="4"/>
  <c r="BK855" i="4"/>
  <c r="J855" i="4"/>
  <c r="BF855" i="4" s="1"/>
  <c r="BI850" i="4"/>
  <c r="BH850" i="4"/>
  <c r="BG850" i="4"/>
  <c r="BE850" i="4"/>
  <c r="T850" i="4"/>
  <c r="R850" i="4"/>
  <c r="P850" i="4"/>
  <c r="BK850" i="4"/>
  <c r="J850" i="4"/>
  <c r="BF850" i="4" s="1"/>
  <c r="BI848" i="4"/>
  <c r="BH848" i="4"/>
  <c r="BG848" i="4"/>
  <c r="BE848" i="4"/>
  <c r="T848" i="4"/>
  <c r="T847" i="4" s="1"/>
  <c r="R848" i="4"/>
  <c r="R847" i="4" s="1"/>
  <c r="P848" i="4"/>
  <c r="P847" i="4" s="1"/>
  <c r="BK848" i="4"/>
  <c r="BK847" i="4" s="1"/>
  <c r="J847" i="4" s="1"/>
  <c r="J110" i="4" s="1"/>
  <c r="J848" i="4"/>
  <c r="BF848" i="4" s="1"/>
  <c r="BI845" i="4"/>
  <c r="BH845" i="4"/>
  <c r="BG845" i="4"/>
  <c r="BE845" i="4"/>
  <c r="T845" i="4"/>
  <c r="R845" i="4"/>
  <c r="P845" i="4"/>
  <c r="BK845" i="4"/>
  <c r="J845" i="4"/>
  <c r="BF845" i="4" s="1"/>
  <c r="BI841" i="4"/>
  <c r="BH841" i="4"/>
  <c r="BG841" i="4"/>
  <c r="BE841" i="4"/>
  <c r="T841" i="4"/>
  <c r="R841" i="4"/>
  <c r="P841" i="4"/>
  <c r="BK841" i="4"/>
  <c r="J841" i="4"/>
  <c r="BF841" i="4" s="1"/>
  <c r="BI838" i="4"/>
  <c r="BH838" i="4"/>
  <c r="BG838" i="4"/>
  <c r="BE838" i="4"/>
  <c r="T838" i="4"/>
  <c r="R838" i="4"/>
  <c r="P838" i="4"/>
  <c r="BK838" i="4"/>
  <c r="J838" i="4"/>
  <c r="BF838" i="4" s="1"/>
  <c r="BI831" i="4"/>
  <c r="BH831" i="4"/>
  <c r="BG831" i="4"/>
  <c r="BE831" i="4"/>
  <c r="T831" i="4"/>
  <c r="R831" i="4"/>
  <c r="P831" i="4"/>
  <c r="BK831" i="4"/>
  <c r="J831" i="4"/>
  <c r="BF831" i="4" s="1"/>
  <c r="BI827" i="4"/>
  <c r="BH827" i="4"/>
  <c r="BG827" i="4"/>
  <c r="BE827" i="4"/>
  <c r="T827" i="4"/>
  <c r="R827" i="4"/>
  <c r="P827" i="4"/>
  <c r="BK827" i="4"/>
  <c r="J827" i="4"/>
  <c r="BF827" i="4" s="1"/>
  <c r="BI823" i="4"/>
  <c r="BH823" i="4"/>
  <c r="BG823" i="4"/>
  <c r="BE823" i="4"/>
  <c r="T823" i="4"/>
  <c r="R823" i="4"/>
  <c r="P823" i="4"/>
  <c r="BK823" i="4"/>
  <c r="J823" i="4"/>
  <c r="BF823" i="4" s="1"/>
  <c r="BI820" i="4"/>
  <c r="BH820" i="4"/>
  <c r="BG820" i="4"/>
  <c r="BE820" i="4"/>
  <c r="T820" i="4"/>
  <c r="R820" i="4"/>
  <c r="P820" i="4"/>
  <c r="BK820" i="4"/>
  <c r="J820" i="4"/>
  <c r="BF820" i="4" s="1"/>
  <c r="BI817" i="4"/>
  <c r="BH817" i="4"/>
  <c r="BG817" i="4"/>
  <c r="BE817" i="4"/>
  <c r="T817" i="4"/>
  <c r="R817" i="4"/>
  <c r="P817" i="4"/>
  <c r="BK817" i="4"/>
  <c r="J817" i="4"/>
  <c r="BF817" i="4" s="1"/>
  <c r="BI809" i="4"/>
  <c r="BH809" i="4"/>
  <c r="BG809" i="4"/>
  <c r="BE809" i="4"/>
  <c r="T809" i="4"/>
  <c r="R809" i="4"/>
  <c r="P809" i="4"/>
  <c r="BK809" i="4"/>
  <c r="J809" i="4"/>
  <c r="BF809" i="4" s="1"/>
  <c r="BI805" i="4"/>
  <c r="BH805" i="4"/>
  <c r="BG805" i="4"/>
  <c r="BE805" i="4"/>
  <c r="T805" i="4"/>
  <c r="R805" i="4"/>
  <c r="P805" i="4"/>
  <c r="BK805" i="4"/>
  <c r="J805" i="4"/>
  <c r="BF805" i="4" s="1"/>
  <c r="BI796" i="4"/>
  <c r="BH796" i="4"/>
  <c r="BG796" i="4"/>
  <c r="BE796" i="4"/>
  <c r="T796" i="4"/>
  <c r="R796" i="4"/>
  <c r="P796" i="4"/>
  <c r="BK796" i="4"/>
  <c r="J796" i="4"/>
  <c r="BF796" i="4" s="1"/>
  <c r="BI793" i="4"/>
  <c r="BH793" i="4"/>
  <c r="BG793" i="4"/>
  <c r="BE793" i="4"/>
  <c r="T793" i="4"/>
  <c r="R793" i="4"/>
  <c r="P793" i="4"/>
  <c r="BK793" i="4"/>
  <c r="J793" i="4"/>
  <c r="BF793" i="4" s="1"/>
  <c r="BI790" i="4"/>
  <c r="BH790" i="4"/>
  <c r="BG790" i="4"/>
  <c r="BE790" i="4"/>
  <c r="T790" i="4"/>
  <c r="R790" i="4"/>
  <c r="P790" i="4"/>
  <c r="BK790" i="4"/>
  <c r="J790" i="4"/>
  <c r="BF790" i="4" s="1"/>
  <c r="BI787" i="4"/>
  <c r="BH787" i="4"/>
  <c r="BG787" i="4"/>
  <c r="BE787" i="4"/>
  <c r="T787" i="4"/>
  <c r="R787" i="4"/>
  <c r="P787" i="4"/>
  <c r="BK787" i="4"/>
  <c r="J787" i="4"/>
  <c r="BF787" i="4" s="1"/>
  <c r="BI774" i="4"/>
  <c r="BH774" i="4"/>
  <c r="BG774" i="4"/>
  <c r="BE774" i="4"/>
  <c r="T774" i="4"/>
  <c r="R774" i="4"/>
  <c r="P774" i="4"/>
  <c r="BK774" i="4"/>
  <c r="J774" i="4"/>
  <c r="BF774" i="4" s="1"/>
  <c r="BI771" i="4"/>
  <c r="BH771" i="4"/>
  <c r="BG771" i="4"/>
  <c r="BE771" i="4"/>
  <c r="T771" i="4"/>
  <c r="R771" i="4"/>
  <c r="P771" i="4"/>
  <c r="BK771" i="4"/>
  <c r="J771" i="4"/>
  <c r="BF771" i="4" s="1"/>
  <c r="BI768" i="4"/>
  <c r="BH768" i="4"/>
  <c r="BG768" i="4"/>
  <c r="BE768" i="4"/>
  <c r="T768" i="4"/>
  <c r="R768" i="4"/>
  <c r="P768" i="4"/>
  <c r="BK768" i="4"/>
  <c r="J768" i="4"/>
  <c r="BF768" i="4" s="1"/>
  <c r="BI765" i="4"/>
  <c r="BH765" i="4"/>
  <c r="BG765" i="4"/>
  <c r="BE765" i="4"/>
  <c r="T765" i="4"/>
  <c r="R765" i="4"/>
  <c r="P765" i="4"/>
  <c r="BK765" i="4"/>
  <c r="J765" i="4"/>
  <c r="BF765" i="4" s="1"/>
  <c r="BI763" i="4"/>
  <c r="BH763" i="4"/>
  <c r="BG763" i="4"/>
  <c r="BE763" i="4"/>
  <c r="T763" i="4"/>
  <c r="R763" i="4"/>
  <c r="P763" i="4"/>
  <c r="BK763" i="4"/>
  <c r="J763" i="4"/>
  <c r="BF763" i="4" s="1"/>
  <c r="BI761" i="4"/>
  <c r="BH761" i="4"/>
  <c r="BG761" i="4"/>
  <c r="BE761" i="4"/>
  <c r="T761" i="4"/>
  <c r="R761" i="4"/>
  <c r="P761" i="4"/>
  <c r="BK761" i="4"/>
  <c r="J761" i="4"/>
  <c r="BF761" i="4" s="1"/>
  <c r="BI759" i="4"/>
  <c r="BH759" i="4"/>
  <c r="BG759" i="4"/>
  <c r="BE759" i="4"/>
  <c r="T759" i="4"/>
  <c r="R759" i="4"/>
  <c r="P759" i="4"/>
  <c r="BK759" i="4"/>
  <c r="J759" i="4"/>
  <c r="BF759" i="4" s="1"/>
  <c r="BI757" i="4"/>
  <c r="BH757" i="4"/>
  <c r="BG757" i="4"/>
  <c r="BE757" i="4"/>
  <c r="T757" i="4"/>
  <c r="R757" i="4"/>
  <c r="P757" i="4"/>
  <c r="BK757" i="4"/>
  <c r="J757" i="4"/>
  <c r="BF757" i="4" s="1"/>
  <c r="BI752" i="4"/>
  <c r="BH752" i="4"/>
  <c r="BG752" i="4"/>
  <c r="BE752" i="4"/>
  <c r="T752" i="4"/>
  <c r="R752" i="4"/>
  <c r="P752" i="4"/>
  <c r="BK752" i="4"/>
  <c r="J752" i="4"/>
  <c r="BF752" i="4" s="1"/>
  <c r="BI747" i="4"/>
  <c r="BH747" i="4"/>
  <c r="BG747" i="4"/>
  <c r="BE747" i="4"/>
  <c r="T747" i="4"/>
  <c r="R747" i="4"/>
  <c r="P747" i="4"/>
  <c r="BK747" i="4"/>
  <c r="J747" i="4"/>
  <c r="BF747" i="4" s="1"/>
  <c r="BI737" i="4"/>
  <c r="BH737" i="4"/>
  <c r="BG737" i="4"/>
  <c r="BE737" i="4"/>
  <c r="T737" i="4"/>
  <c r="R737" i="4"/>
  <c r="P737" i="4"/>
  <c r="BK737" i="4"/>
  <c r="J737" i="4"/>
  <c r="BF737" i="4" s="1"/>
  <c r="BI734" i="4"/>
  <c r="BH734" i="4"/>
  <c r="BG734" i="4"/>
  <c r="BE734" i="4"/>
  <c r="T734" i="4"/>
  <c r="R734" i="4"/>
  <c r="P734" i="4"/>
  <c r="BK734" i="4"/>
  <c r="J734" i="4"/>
  <c r="BF734" i="4" s="1"/>
  <c r="BI725" i="4"/>
  <c r="BH725" i="4"/>
  <c r="BG725" i="4"/>
  <c r="BE725" i="4"/>
  <c r="T725" i="4"/>
  <c r="R725" i="4"/>
  <c r="P725" i="4"/>
  <c r="BK725" i="4"/>
  <c r="J725" i="4"/>
  <c r="BF725" i="4" s="1"/>
  <c r="BI721" i="4"/>
  <c r="BH721" i="4"/>
  <c r="BG721" i="4"/>
  <c r="BE721" i="4"/>
  <c r="T721" i="4"/>
  <c r="R721" i="4"/>
  <c r="P721" i="4"/>
  <c r="BK721" i="4"/>
  <c r="J721" i="4"/>
  <c r="BF721" i="4" s="1"/>
  <c r="BI710" i="4"/>
  <c r="BH710" i="4"/>
  <c r="BG710" i="4"/>
  <c r="BE710" i="4"/>
  <c r="T710" i="4"/>
  <c r="R710" i="4"/>
  <c r="P710" i="4"/>
  <c r="BK710" i="4"/>
  <c r="J710" i="4"/>
  <c r="BF710" i="4" s="1"/>
  <c r="BI707" i="4"/>
  <c r="BH707" i="4"/>
  <c r="BG707" i="4"/>
  <c r="BE707" i="4"/>
  <c r="T707" i="4"/>
  <c r="R707" i="4"/>
  <c r="P707" i="4"/>
  <c r="BK707" i="4"/>
  <c r="J707" i="4"/>
  <c r="BF707" i="4" s="1"/>
  <c r="BI703" i="4"/>
  <c r="BH703" i="4"/>
  <c r="BG703" i="4"/>
  <c r="BE703" i="4"/>
  <c r="T703" i="4"/>
  <c r="R703" i="4"/>
  <c r="P703" i="4"/>
  <c r="BK703" i="4"/>
  <c r="J703" i="4"/>
  <c r="BF703" i="4" s="1"/>
  <c r="BI700" i="4"/>
  <c r="BH700" i="4"/>
  <c r="BG700" i="4"/>
  <c r="BE700" i="4"/>
  <c r="T700" i="4"/>
  <c r="R700" i="4"/>
  <c r="P700" i="4"/>
  <c r="BK700" i="4"/>
  <c r="J700" i="4"/>
  <c r="BF700" i="4" s="1"/>
  <c r="BI694" i="4"/>
  <c r="BH694" i="4"/>
  <c r="BG694" i="4"/>
  <c r="BE694" i="4"/>
  <c r="T694" i="4"/>
  <c r="R694" i="4"/>
  <c r="P694" i="4"/>
  <c r="BK694" i="4"/>
  <c r="J694" i="4"/>
  <c r="BF694" i="4" s="1"/>
  <c r="BI690" i="4"/>
  <c r="BH690" i="4"/>
  <c r="BG690" i="4"/>
  <c r="BE690" i="4"/>
  <c r="T690" i="4"/>
  <c r="T689" i="4" s="1"/>
  <c r="R690" i="4"/>
  <c r="R689" i="4" s="1"/>
  <c r="P690" i="4"/>
  <c r="P689" i="4" s="1"/>
  <c r="BK690" i="4"/>
  <c r="BK689" i="4" s="1"/>
  <c r="J689" i="4" s="1"/>
  <c r="J105" i="4" s="1"/>
  <c r="J690" i="4"/>
  <c r="BF690" i="4" s="1"/>
  <c r="BI686" i="4"/>
  <c r="BH686" i="4"/>
  <c r="BG686" i="4"/>
  <c r="BE686" i="4"/>
  <c r="T686" i="4"/>
  <c r="R686" i="4"/>
  <c r="P686" i="4"/>
  <c r="BK686" i="4"/>
  <c r="J686" i="4"/>
  <c r="BF686" i="4" s="1"/>
  <c r="BI684" i="4"/>
  <c r="BH684" i="4"/>
  <c r="BG684" i="4"/>
  <c r="BE684" i="4"/>
  <c r="T684" i="4"/>
  <c r="R684" i="4"/>
  <c r="P684" i="4"/>
  <c r="BK684" i="4"/>
  <c r="J684" i="4"/>
  <c r="BF684" i="4" s="1"/>
  <c r="BI671" i="4"/>
  <c r="BH671" i="4"/>
  <c r="BG671" i="4"/>
  <c r="BE671" i="4"/>
  <c r="T671" i="4"/>
  <c r="R671" i="4"/>
  <c r="P671" i="4"/>
  <c r="BK671" i="4"/>
  <c r="J671" i="4"/>
  <c r="BF671" i="4" s="1"/>
  <c r="BI668" i="4"/>
  <c r="BH668" i="4"/>
  <c r="BG668" i="4"/>
  <c r="BE668" i="4"/>
  <c r="T668" i="4"/>
  <c r="R668" i="4"/>
  <c r="P668" i="4"/>
  <c r="BK668" i="4"/>
  <c r="J668" i="4"/>
  <c r="BF668" i="4" s="1"/>
  <c r="BI661" i="4"/>
  <c r="BH661" i="4"/>
  <c r="BG661" i="4"/>
  <c r="BE661" i="4"/>
  <c r="T661" i="4"/>
  <c r="R661" i="4"/>
  <c r="P661" i="4"/>
  <c r="BK661" i="4"/>
  <c r="J661" i="4"/>
  <c r="BF661" i="4" s="1"/>
  <c r="BI653" i="4"/>
  <c r="BH653" i="4"/>
  <c r="BG653" i="4"/>
  <c r="BE653" i="4"/>
  <c r="T653" i="4"/>
  <c r="R653" i="4"/>
  <c r="P653" i="4"/>
  <c r="BK653" i="4"/>
  <c r="J653" i="4"/>
  <c r="BF653" i="4" s="1"/>
  <c r="BI647" i="4"/>
  <c r="BH647" i="4"/>
  <c r="BG647" i="4"/>
  <c r="BE647" i="4"/>
  <c r="T647" i="4"/>
  <c r="R647" i="4"/>
  <c r="P647" i="4"/>
  <c r="BK647" i="4"/>
  <c r="J647" i="4"/>
  <c r="BF647" i="4" s="1"/>
  <c r="BI644" i="4"/>
  <c r="BH644" i="4"/>
  <c r="BG644" i="4"/>
  <c r="BE644" i="4"/>
  <c r="T644" i="4"/>
  <c r="R644" i="4"/>
  <c r="P644" i="4"/>
  <c r="BK644" i="4"/>
  <c r="J644" i="4"/>
  <c r="BF644" i="4" s="1"/>
  <c r="BI642" i="4"/>
  <c r="BH642" i="4"/>
  <c r="BG642" i="4"/>
  <c r="BE642" i="4"/>
  <c r="T642" i="4"/>
  <c r="R642" i="4"/>
  <c r="P642" i="4"/>
  <c r="BK642" i="4"/>
  <c r="J642" i="4"/>
  <c r="BF642" i="4" s="1"/>
  <c r="BI640" i="4"/>
  <c r="BH640" i="4"/>
  <c r="BG640" i="4"/>
  <c r="BE640" i="4"/>
  <c r="T640" i="4"/>
  <c r="R640" i="4"/>
  <c r="P640" i="4"/>
  <c r="BK640" i="4"/>
  <c r="J640" i="4"/>
  <c r="BF640" i="4" s="1"/>
  <c r="BI627" i="4"/>
  <c r="BH627" i="4"/>
  <c r="BG627" i="4"/>
  <c r="BE627" i="4"/>
  <c r="T627" i="4"/>
  <c r="R627" i="4"/>
  <c r="P627" i="4"/>
  <c r="BK627" i="4"/>
  <c r="J627" i="4"/>
  <c r="BF627" i="4" s="1"/>
  <c r="BI624" i="4"/>
  <c r="BH624" i="4"/>
  <c r="BG624" i="4"/>
  <c r="BE624" i="4"/>
  <c r="T624" i="4"/>
  <c r="R624" i="4"/>
  <c r="P624" i="4"/>
  <c r="BK624" i="4"/>
  <c r="J624" i="4"/>
  <c r="BF624" i="4" s="1"/>
  <c r="BI621" i="4"/>
  <c r="BH621" i="4"/>
  <c r="BG621" i="4"/>
  <c r="BE621" i="4"/>
  <c r="T621" i="4"/>
  <c r="R621" i="4"/>
  <c r="P621" i="4"/>
  <c r="BK621" i="4"/>
  <c r="J621" i="4"/>
  <c r="BF621" i="4" s="1"/>
  <c r="BI615" i="4"/>
  <c r="BH615" i="4"/>
  <c r="BG615" i="4"/>
  <c r="BE615" i="4"/>
  <c r="T615" i="4"/>
  <c r="R615" i="4"/>
  <c r="P615" i="4"/>
  <c r="BK615" i="4"/>
  <c r="J615" i="4"/>
  <c r="BF615" i="4" s="1"/>
  <c r="BI612" i="4"/>
  <c r="BH612" i="4"/>
  <c r="BG612" i="4"/>
  <c r="BE612" i="4"/>
  <c r="T612" i="4"/>
  <c r="R612" i="4"/>
  <c r="P612" i="4"/>
  <c r="BK612" i="4"/>
  <c r="J612" i="4"/>
  <c r="BF612" i="4" s="1"/>
  <c r="BI610" i="4"/>
  <c r="BH610" i="4"/>
  <c r="BG610" i="4"/>
  <c r="BE610" i="4"/>
  <c r="T610" i="4"/>
  <c r="R610" i="4"/>
  <c r="P610" i="4"/>
  <c r="BK610" i="4"/>
  <c r="J610" i="4"/>
  <c r="BF610" i="4" s="1"/>
  <c r="BI607" i="4"/>
  <c r="BH607" i="4"/>
  <c r="BG607" i="4"/>
  <c r="BE607" i="4"/>
  <c r="T607" i="4"/>
  <c r="R607" i="4"/>
  <c r="P607" i="4"/>
  <c r="BK607" i="4"/>
  <c r="J607" i="4"/>
  <c r="BF607" i="4" s="1"/>
  <c r="BI605" i="4"/>
  <c r="BH605" i="4"/>
  <c r="BG605" i="4"/>
  <c r="BE605" i="4"/>
  <c r="T605" i="4"/>
  <c r="R605" i="4"/>
  <c r="P605" i="4"/>
  <c r="BK605" i="4"/>
  <c r="J605" i="4"/>
  <c r="BF605" i="4" s="1"/>
  <c r="BI602" i="4"/>
  <c r="BH602" i="4"/>
  <c r="BG602" i="4"/>
  <c r="BE602" i="4"/>
  <c r="T602" i="4"/>
  <c r="R602" i="4"/>
  <c r="P602" i="4"/>
  <c r="BK602" i="4"/>
  <c r="J602" i="4"/>
  <c r="BF602" i="4" s="1"/>
  <c r="BI594" i="4"/>
  <c r="BH594" i="4"/>
  <c r="BG594" i="4"/>
  <c r="BE594" i="4"/>
  <c r="T594" i="4"/>
  <c r="R594" i="4"/>
  <c r="P594" i="4"/>
  <c r="BK594" i="4"/>
  <c r="J594" i="4"/>
  <c r="BF594" i="4" s="1"/>
  <c r="BI591" i="4"/>
  <c r="BH591" i="4"/>
  <c r="BG591" i="4"/>
  <c r="BE591" i="4"/>
  <c r="T591" i="4"/>
  <c r="R591" i="4"/>
  <c r="P591" i="4"/>
  <c r="BK591" i="4"/>
  <c r="J591" i="4"/>
  <c r="BF591" i="4" s="1"/>
  <c r="BI585" i="4"/>
  <c r="BH585" i="4"/>
  <c r="BG585" i="4"/>
  <c r="BE585" i="4"/>
  <c r="T585" i="4"/>
  <c r="R585" i="4"/>
  <c r="P585" i="4"/>
  <c r="BK585" i="4"/>
  <c r="J585" i="4"/>
  <c r="BF585" i="4"/>
  <c r="BI581" i="4"/>
  <c r="BH581" i="4"/>
  <c r="BG581" i="4"/>
  <c r="BE581" i="4"/>
  <c r="T581" i="4"/>
  <c r="R581" i="4"/>
  <c r="P581" i="4"/>
  <c r="BK581" i="4"/>
  <c r="J581" i="4"/>
  <c r="BF581" i="4" s="1"/>
  <c r="BI577" i="4"/>
  <c r="BH577" i="4"/>
  <c r="BG577" i="4"/>
  <c r="BE577" i="4"/>
  <c r="T577" i="4"/>
  <c r="R577" i="4"/>
  <c r="P577" i="4"/>
  <c r="BK577" i="4"/>
  <c r="J577" i="4"/>
  <c r="BF577" i="4"/>
  <c r="BI573" i="4"/>
  <c r="BH573" i="4"/>
  <c r="BG573" i="4"/>
  <c r="BE573" i="4"/>
  <c r="T573" i="4"/>
  <c r="R573" i="4"/>
  <c r="P573" i="4"/>
  <c r="BK573" i="4"/>
  <c r="J573" i="4"/>
  <c r="BF573" i="4" s="1"/>
  <c r="BI570" i="4"/>
  <c r="BH570" i="4"/>
  <c r="BG570" i="4"/>
  <c r="BE570" i="4"/>
  <c r="T570" i="4"/>
  <c r="R570" i="4"/>
  <c r="P570" i="4"/>
  <c r="BK570" i="4"/>
  <c r="J570" i="4"/>
  <c r="BF570" i="4"/>
  <c r="BI567" i="4"/>
  <c r="BH567" i="4"/>
  <c r="BG567" i="4"/>
  <c r="BE567" i="4"/>
  <c r="T567" i="4"/>
  <c r="R567" i="4"/>
  <c r="P567" i="4"/>
  <c r="BK567" i="4"/>
  <c r="J567" i="4"/>
  <c r="BF567" i="4" s="1"/>
  <c r="BI555" i="4"/>
  <c r="BH555" i="4"/>
  <c r="BG555" i="4"/>
  <c r="BE555" i="4"/>
  <c r="T555" i="4"/>
  <c r="R555" i="4"/>
  <c r="P555" i="4"/>
  <c r="BK555" i="4"/>
  <c r="J555" i="4"/>
  <c r="BF555" i="4"/>
  <c r="BI546" i="4"/>
  <c r="BH546" i="4"/>
  <c r="BG546" i="4"/>
  <c r="BE546" i="4"/>
  <c r="T546" i="4"/>
  <c r="R546" i="4"/>
  <c r="P546" i="4"/>
  <c r="BK546" i="4"/>
  <c r="J546" i="4"/>
  <c r="BF546" i="4" s="1"/>
  <c r="BI542" i="4"/>
  <c r="BH542" i="4"/>
  <c r="BG542" i="4"/>
  <c r="BE542" i="4"/>
  <c r="T542" i="4"/>
  <c r="R542" i="4"/>
  <c r="P542" i="4"/>
  <c r="BK542" i="4"/>
  <c r="J542" i="4"/>
  <c r="BF542" i="4"/>
  <c r="BI534" i="4"/>
  <c r="BH534" i="4"/>
  <c r="BG534" i="4"/>
  <c r="BE534" i="4"/>
  <c r="T534" i="4"/>
  <c r="R534" i="4"/>
  <c r="P534" i="4"/>
  <c r="BK534" i="4"/>
  <c r="J534" i="4"/>
  <c r="BF534" i="4" s="1"/>
  <c r="BI529" i="4"/>
  <c r="BH529" i="4"/>
  <c r="BG529" i="4"/>
  <c r="BE529" i="4"/>
  <c r="T529" i="4"/>
  <c r="R529" i="4"/>
  <c r="P529" i="4"/>
  <c r="BK529" i="4"/>
  <c r="J529" i="4"/>
  <c r="BF529" i="4"/>
  <c r="BI526" i="4"/>
  <c r="BH526" i="4"/>
  <c r="BG526" i="4"/>
  <c r="BE526" i="4"/>
  <c r="T526" i="4"/>
  <c r="R526" i="4"/>
  <c r="P526" i="4"/>
  <c r="BK526" i="4"/>
  <c r="J526" i="4"/>
  <c r="BF526" i="4" s="1"/>
  <c r="BI518" i="4"/>
  <c r="BH518" i="4"/>
  <c r="BG518" i="4"/>
  <c r="BE518" i="4"/>
  <c r="T518" i="4"/>
  <c r="R518" i="4"/>
  <c r="P518" i="4"/>
  <c r="BK518" i="4"/>
  <c r="J518" i="4"/>
  <c r="BF518" i="4"/>
  <c r="BI493" i="4"/>
  <c r="BH493" i="4"/>
  <c r="BG493" i="4"/>
  <c r="BE493" i="4"/>
  <c r="T493" i="4"/>
  <c r="R493" i="4"/>
  <c r="P493" i="4"/>
  <c r="BK493" i="4"/>
  <c r="J493" i="4"/>
  <c r="BF493" i="4" s="1"/>
  <c r="BI490" i="4"/>
  <c r="BH490" i="4"/>
  <c r="BG490" i="4"/>
  <c r="BE490" i="4"/>
  <c r="T490" i="4"/>
  <c r="R490" i="4"/>
  <c r="P490" i="4"/>
  <c r="BK490" i="4"/>
  <c r="J490" i="4"/>
  <c r="BF490" i="4"/>
  <c r="BI487" i="4"/>
  <c r="BH487" i="4"/>
  <c r="BG487" i="4"/>
  <c r="BE487" i="4"/>
  <c r="T487" i="4"/>
  <c r="R487" i="4"/>
  <c r="P487" i="4"/>
  <c r="BK487" i="4"/>
  <c r="J487" i="4"/>
  <c r="BF487" i="4" s="1"/>
  <c r="BI485" i="4"/>
  <c r="BH485" i="4"/>
  <c r="BG485" i="4"/>
  <c r="BE485" i="4"/>
  <c r="T485" i="4"/>
  <c r="R485" i="4"/>
  <c r="P485" i="4"/>
  <c r="BK485" i="4"/>
  <c r="J485" i="4"/>
  <c r="BF485" i="4"/>
  <c r="BI482" i="4"/>
  <c r="BH482" i="4"/>
  <c r="BG482" i="4"/>
  <c r="BE482" i="4"/>
  <c r="T482" i="4"/>
  <c r="T481" i="4" s="1"/>
  <c r="R482" i="4"/>
  <c r="R481" i="4"/>
  <c r="P482" i="4"/>
  <c r="P481" i="4" s="1"/>
  <c r="BK482" i="4"/>
  <c r="BK481" i="4"/>
  <c r="J481" i="4" s="1"/>
  <c r="J103" i="4" s="1"/>
  <c r="J482" i="4"/>
  <c r="BF482" i="4" s="1"/>
  <c r="BI478" i="4"/>
  <c r="BH478" i="4"/>
  <c r="BG478" i="4"/>
  <c r="BE478" i="4"/>
  <c r="T478" i="4"/>
  <c r="R478" i="4"/>
  <c r="P478" i="4"/>
  <c r="BK478" i="4"/>
  <c r="J478" i="4"/>
  <c r="BF478" i="4" s="1"/>
  <c r="BI472" i="4"/>
  <c r="BH472" i="4"/>
  <c r="BG472" i="4"/>
  <c r="BE472" i="4"/>
  <c r="T472" i="4"/>
  <c r="R472" i="4"/>
  <c r="P472" i="4"/>
  <c r="BK472" i="4"/>
  <c r="J472" i="4"/>
  <c r="BF472" i="4" s="1"/>
  <c r="BI469" i="4"/>
  <c r="BH469" i="4"/>
  <c r="BG469" i="4"/>
  <c r="BE469" i="4"/>
  <c r="T469" i="4"/>
  <c r="R469" i="4"/>
  <c r="P469" i="4"/>
  <c r="BK469" i="4"/>
  <c r="J469" i="4"/>
  <c r="BF469" i="4" s="1"/>
  <c r="BI466" i="4"/>
  <c r="BH466" i="4"/>
  <c r="BG466" i="4"/>
  <c r="BE466" i="4"/>
  <c r="T466" i="4"/>
  <c r="R466" i="4"/>
  <c r="P466" i="4"/>
  <c r="BK466" i="4"/>
  <c r="J466" i="4"/>
  <c r="BF466" i="4" s="1"/>
  <c r="BI463" i="4"/>
  <c r="BH463" i="4"/>
  <c r="BG463" i="4"/>
  <c r="BE463" i="4"/>
  <c r="T463" i="4"/>
  <c r="R463" i="4"/>
  <c r="P463" i="4"/>
  <c r="BK463" i="4"/>
  <c r="J463" i="4"/>
  <c r="BF463" i="4" s="1"/>
  <c r="BI460" i="4"/>
  <c r="BH460" i="4"/>
  <c r="BG460" i="4"/>
  <c r="BE460" i="4"/>
  <c r="T460" i="4"/>
  <c r="R460" i="4"/>
  <c r="P460" i="4"/>
  <c r="BK460" i="4"/>
  <c r="J460" i="4"/>
  <c r="BF460" i="4" s="1"/>
  <c r="BI456" i="4"/>
  <c r="BH456" i="4"/>
  <c r="BG456" i="4"/>
  <c r="BE456" i="4"/>
  <c r="T456" i="4"/>
  <c r="R456" i="4"/>
  <c r="P456" i="4"/>
  <c r="BK456" i="4"/>
  <c r="J456" i="4"/>
  <c r="BF456" i="4" s="1"/>
  <c r="BI450" i="4"/>
  <c r="BH450" i="4"/>
  <c r="BG450" i="4"/>
  <c r="BE450" i="4"/>
  <c r="T450" i="4"/>
  <c r="R450" i="4"/>
  <c r="P450" i="4"/>
  <c r="BK450" i="4"/>
  <c r="J450" i="4"/>
  <c r="BF450" i="4" s="1"/>
  <c r="BI446" i="4"/>
  <c r="BH446" i="4"/>
  <c r="BG446" i="4"/>
  <c r="BE446" i="4"/>
  <c r="T446" i="4"/>
  <c r="R446" i="4"/>
  <c r="P446" i="4"/>
  <c r="BK446" i="4"/>
  <c r="J446" i="4"/>
  <c r="BF446" i="4" s="1"/>
  <c r="BI444" i="4"/>
  <c r="BH444" i="4"/>
  <c r="BG444" i="4"/>
  <c r="BE444" i="4"/>
  <c r="T444" i="4"/>
  <c r="R444" i="4"/>
  <c r="P444" i="4"/>
  <c r="BK444" i="4"/>
  <c r="J444" i="4"/>
  <c r="BF444" i="4" s="1"/>
  <c r="BI428" i="4"/>
  <c r="BH428" i="4"/>
  <c r="BG428" i="4"/>
  <c r="BE428" i="4"/>
  <c r="T428" i="4"/>
  <c r="R428" i="4"/>
  <c r="P428" i="4"/>
  <c r="BK428" i="4"/>
  <c r="J428" i="4"/>
  <c r="BF428" i="4" s="1"/>
  <c r="BI399" i="4"/>
  <c r="BH399" i="4"/>
  <c r="BG399" i="4"/>
  <c r="BE399" i="4"/>
  <c r="T399" i="4"/>
  <c r="R399" i="4"/>
  <c r="P399" i="4"/>
  <c r="BK399" i="4"/>
  <c r="J399" i="4"/>
  <c r="BF399" i="4" s="1"/>
  <c r="BI397" i="4"/>
  <c r="BH397" i="4"/>
  <c r="BG397" i="4"/>
  <c r="BE397" i="4"/>
  <c r="T397" i="4"/>
  <c r="R397" i="4"/>
  <c r="P397" i="4"/>
  <c r="BK397" i="4"/>
  <c r="J397" i="4"/>
  <c r="BF397" i="4" s="1"/>
  <c r="BI392" i="4"/>
  <c r="BH392" i="4"/>
  <c r="BG392" i="4"/>
  <c r="BE392" i="4"/>
  <c r="T392" i="4"/>
  <c r="R392" i="4"/>
  <c r="P392" i="4"/>
  <c r="BK392" i="4"/>
  <c r="J392" i="4"/>
  <c r="BF392" i="4" s="1"/>
  <c r="BI390" i="4"/>
  <c r="BH390" i="4"/>
  <c r="BG390" i="4"/>
  <c r="BE390" i="4"/>
  <c r="T390" i="4"/>
  <c r="R390" i="4"/>
  <c r="P390" i="4"/>
  <c r="BK390" i="4"/>
  <c r="J390" i="4"/>
  <c r="BF390" i="4" s="1"/>
  <c r="BI382" i="4"/>
  <c r="BH382" i="4"/>
  <c r="BG382" i="4"/>
  <c r="BE382" i="4"/>
  <c r="T382" i="4"/>
  <c r="R382" i="4"/>
  <c r="P382" i="4"/>
  <c r="BK382" i="4"/>
  <c r="J382" i="4"/>
  <c r="BF382" i="4" s="1"/>
  <c r="BI370" i="4"/>
  <c r="BH370" i="4"/>
  <c r="BG370" i="4"/>
  <c r="BE370" i="4"/>
  <c r="T370" i="4"/>
  <c r="R370" i="4"/>
  <c r="P370" i="4"/>
  <c r="BK370" i="4"/>
  <c r="J370" i="4"/>
  <c r="BF370" i="4" s="1"/>
  <c r="BI367" i="4"/>
  <c r="BH367" i="4"/>
  <c r="BG367" i="4"/>
  <c r="BE367" i="4"/>
  <c r="T367" i="4"/>
  <c r="R367" i="4"/>
  <c r="P367" i="4"/>
  <c r="BK367" i="4"/>
  <c r="J367" i="4"/>
  <c r="BF367" i="4" s="1"/>
  <c r="BI358" i="4"/>
  <c r="BH358" i="4"/>
  <c r="BG358" i="4"/>
  <c r="BE358" i="4"/>
  <c r="T358" i="4"/>
  <c r="R358" i="4"/>
  <c r="P358" i="4"/>
  <c r="BK358" i="4"/>
  <c r="J358" i="4"/>
  <c r="BF358" i="4" s="1"/>
  <c r="BI352" i="4"/>
  <c r="BH352" i="4"/>
  <c r="BG352" i="4"/>
  <c r="BE352" i="4"/>
  <c r="T352" i="4"/>
  <c r="R352" i="4"/>
  <c r="P352" i="4"/>
  <c r="BK352" i="4"/>
  <c r="J352" i="4"/>
  <c r="BF352" i="4" s="1"/>
  <c r="BI349" i="4"/>
  <c r="BH349" i="4"/>
  <c r="BG349" i="4"/>
  <c r="BE349" i="4"/>
  <c r="T349" i="4"/>
  <c r="R349" i="4"/>
  <c r="P349" i="4"/>
  <c r="BK349" i="4"/>
  <c r="J349" i="4"/>
  <c r="BF349" i="4" s="1"/>
  <c r="BI346" i="4"/>
  <c r="BH346" i="4"/>
  <c r="BG346" i="4"/>
  <c r="BE346" i="4"/>
  <c r="T346" i="4"/>
  <c r="R346" i="4"/>
  <c r="P346" i="4"/>
  <c r="BK346" i="4"/>
  <c r="J346" i="4"/>
  <c r="BF346" i="4" s="1"/>
  <c r="BI339" i="4"/>
  <c r="BH339" i="4"/>
  <c r="BG339" i="4"/>
  <c r="BE339" i="4"/>
  <c r="T339" i="4"/>
  <c r="R339" i="4"/>
  <c r="P339" i="4"/>
  <c r="BK339" i="4"/>
  <c r="J339" i="4"/>
  <c r="BF339" i="4" s="1"/>
  <c r="BI336" i="4"/>
  <c r="BH336" i="4"/>
  <c r="BG336" i="4"/>
  <c r="BE336" i="4"/>
  <c r="T336" i="4"/>
  <c r="R336" i="4"/>
  <c r="P336" i="4"/>
  <c r="BK336" i="4"/>
  <c r="J336" i="4"/>
  <c r="BF336" i="4" s="1"/>
  <c r="BI334" i="4"/>
  <c r="BH334" i="4"/>
  <c r="BG334" i="4"/>
  <c r="BE334" i="4"/>
  <c r="T334" i="4"/>
  <c r="R334" i="4"/>
  <c r="P334" i="4"/>
  <c r="BK334" i="4"/>
  <c r="J334" i="4"/>
  <c r="BF334" i="4" s="1"/>
  <c r="BI331" i="4"/>
  <c r="BH331" i="4"/>
  <c r="BG331" i="4"/>
  <c r="BE331" i="4"/>
  <c r="T331" i="4"/>
  <c r="R331" i="4"/>
  <c r="P331" i="4"/>
  <c r="BK331" i="4"/>
  <c r="J331" i="4"/>
  <c r="BF331" i="4" s="1"/>
  <c r="BI324" i="4"/>
  <c r="BH324" i="4"/>
  <c r="BG324" i="4"/>
  <c r="BE324" i="4"/>
  <c r="T324" i="4"/>
  <c r="R324" i="4"/>
  <c r="P324" i="4"/>
  <c r="BK324" i="4"/>
  <c r="J324" i="4"/>
  <c r="BF324" i="4" s="1"/>
  <c r="BI321" i="4"/>
  <c r="BH321" i="4"/>
  <c r="BG321" i="4"/>
  <c r="BE321" i="4"/>
  <c r="T321" i="4"/>
  <c r="R321" i="4"/>
  <c r="P321" i="4"/>
  <c r="BK321" i="4"/>
  <c r="J321" i="4"/>
  <c r="BF321" i="4" s="1"/>
  <c r="BI319" i="4"/>
  <c r="BH319" i="4"/>
  <c r="BG319" i="4"/>
  <c r="BE319" i="4"/>
  <c r="T319" i="4"/>
  <c r="R319" i="4"/>
  <c r="P319" i="4"/>
  <c r="BK319" i="4"/>
  <c r="J319" i="4"/>
  <c r="BF319" i="4" s="1"/>
  <c r="BI317" i="4"/>
  <c r="BH317" i="4"/>
  <c r="BG317" i="4"/>
  <c r="BE317" i="4"/>
  <c r="T317" i="4"/>
  <c r="R317" i="4"/>
  <c r="P317" i="4"/>
  <c r="BK317" i="4"/>
  <c r="J317" i="4"/>
  <c r="BF317" i="4" s="1"/>
  <c r="BI315" i="4"/>
  <c r="BH315" i="4"/>
  <c r="BG315" i="4"/>
  <c r="BE315" i="4"/>
  <c r="T315" i="4"/>
  <c r="R315" i="4"/>
  <c r="P315" i="4"/>
  <c r="BK315" i="4"/>
  <c r="J315" i="4"/>
  <c r="BF315" i="4" s="1"/>
  <c r="BI313" i="4"/>
  <c r="BH313" i="4"/>
  <c r="BG313" i="4"/>
  <c r="BE313" i="4"/>
  <c r="T313" i="4"/>
  <c r="R313" i="4"/>
  <c r="P313" i="4"/>
  <c r="BK313" i="4"/>
  <c r="J313" i="4"/>
  <c r="BF313" i="4" s="1"/>
  <c r="BI305" i="4"/>
  <c r="BH305" i="4"/>
  <c r="BG305" i="4"/>
  <c r="BE305" i="4"/>
  <c r="T305" i="4"/>
  <c r="R305" i="4"/>
  <c r="P305" i="4"/>
  <c r="BK305" i="4"/>
  <c r="J305" i="4"/>
  <c r="BF305" i="4" s="1"/>
  <c r="BI300" i="4"/>
  <c r="BH300" i="4"/>
  <c r="BG300" i="4"/>
  <c r="BE300" i="4"/>
  <c r="T300" i="4"/>
  <c r="R300" i="4"/>
  <c r="P300" i="4"/>
  <c r="BK300" i="4"/>
  <c r="J300" i="4"/>
  <c r="BF300" i="4" s="1"/>
  <c r="BI290" i="4"/>
  <c r="BH290" i="4"/>
  <c r="BG290" i="4"/>
  <c r="BE290" i="4"/>
  <c r="T290" i="4"/>
  <c r="R290" i="4"/>
  <c r="P290" i="4"/>
  <c r="BK290" i="4"/>
  <c r="J290" i="4"/>
  <c r="BF290" i="4" s="1"/>
  <c r="BI286" i="4"/>
  <c r="BH286" i="4"/>
  <c r="BG286" i="4"/>
  <c r="BE286" i="4"/>
  <c r="T286" i="4"/>
  <c r="R286" i="4"/>
  <c r="P286" i="4"/>
  <c r="BK286" i="4"/>
  <c r="J286" i="4"/>
  <c r="BF286" i="4" s="1"/>
  <c r="BI280" i="4"/>
  <c r="BH280" i="4"/>
  <c r="BG280" i="4"/>
  <c r="BE280" i="4"/>
  <c r="T280" i="4"/>
  <c r="R280" i="4"/>
  <c r="P280" i="4"/>
  <c r="BK280" i="4"/>
  <c r="J280" i="4"/>
  <c r="BF280" i="4" s="1"/>
  <c r="BI274" i="4"/>
  <c r="BH274" i="4"/>
  <c r="BG274" i="4"/>
  <c r="BE274" i="4"/>
  <c r="T274" i="4"/>
  <c r="R274" i="4"/>
  <c r="P274" i="4"/>
  <c r="BK274" i="4"/>
  <c r="J274" i="4"/>
  <c r="BF274" i="4" s="1"/>
  <c r="BI271" i="4"/>
  <c r="BH271" i="4"/>
  <c r="BG271" i="4"/>
  <c r="BE271" i="4"/>
  <c r="T271" i="4"/>
  <c r="R271" i="4"/>
  <c r="P271" i="4"/>
  <c r="BK271" i="4"/>
  <c r="J271" i="4"/>
  <c r="BF271" i="4" s="1"/>
  <c r="BI266" i="4"/>
  <c r="BH266" i="4"/>
  <c r="BG266" i="4"/>
  <c r="BE266" i="4"/>
  <c r="T266" i="4"/>
  <c r="R266" i="4"/>
  <c r="P266" i="4"/>
  <c r="BK266" i="4"/>
  <c r="J266" i="4"/>
  <c r="BF266" i="4" s="1"/>
  <c r="BI261" i="4"/>
  <c r="BH261" i="4"/>
  <c r="BG261" i="4"/>
  <c r="BE261" i="4"/>
  <c r="T261" i="4"/>
  <c r="R261" i="4"/>
  <c r="P261" i="4"/>
  <c r="BK261" i="4"/>
  <c r="J261" i="4"/>
  <c r="BF261" i="4" s="1"/>
  <c r="BI257" i="4"/>
  <c r="BH257" i="4"/>
  <c r="BG257" i="4"/>
  <c r="BE257" i="4"/>
  <c r="T257" i="4"/>
  <c r="R257" i="4"/>
  <c r="P257" i="4"/>
  <c r="BK257" i="4"/>
  <c r="J257" i="4"/>
  <c r="BF257" i="4" s="1"/>
  <c r="BI255" i="4"/>
  <c r="BH255" i="4"/>
  <c r="BG255" i="4"/>
  <c r="BE255" i="4"/>
  <c r="T255" i="4"/>
  <c r="R255" i="4"/>
  <c r="P255" i="4"/>
  <c r="BK255" i="4"/>
  <c r="J255" i="4"/>
  <c r="BF255" i="4" s="1"/>
  <c r="BI252" i="4"/>
  <c r="BH252" i="4"/>
  <c r="BG252" i="4"/>
  <c r="BE252" i="4"/>
  <c r="T252" i="4"/>
  <c r="R252" i="4"/>
  <c r="P252" i="4"/>
  <c r="BK252" i="4"/>
  <c r="J252" i="4"/>
  <c r="BF252" i="4" s="1"/>
  <c r="BI249" i="4"/>
  <c r="BH249" i="4"/>
  <c r="BG249" i="4"/>
  <c r="BE249" i="4"/>
  <c r="T249" i="4"/>
  <c r="R249" i="4"/>
  <c r="P249" i="4"/>
  <c r="BK249" i="4"/>
  <c r="J249" i="4"/>
  <c r="BF249" i="4" s="1"/>
  <c r="BI246" i="4"/>
  <c r="BH246" i="4"/>
  <c r="BG246" i="4"/>
  <c r="BE246" i="4"/>
  <c r="T246" i="4"/>
  <c r="R246" i="4"/>
  <c r="P246" i="4"/>
  <c r="P245" i="4" s="1"/>
  <c r="BK246" i="4"/>
  <c r="J246" i="4"/>
  <c r="BF246" i="4" s="1"/>
  <c r="BI243" i="4"/>
  <c r="BH243" i="4"/>
  <c r="BG243" i="4"/>
  <c r="BE243" i="4"/>
  <c r="T243" i="4"/>
  <c r="R243" i="4"/>
  <c r="P243" i="4"/>
  <c r="BK243" i="4"/>
  <c r="J243" i="4"/>
  <c r="BF243" i="4" s="1"/>
  <c r="BI238" i="4"/>
  <c r="BH238" i="4"/>
  <c r="BG238" i="4"/>
  <c r="BE238" i="4"/>
  <c r="T238" i="4"/>
  <c r="R238" i="4"/>
  <c r="P238" i="4"/>
  <c r="BK238" i="4"/>
  <c r="J238" i="4"/>
  <c r="BF238" i="4" s="1"/>
  <c r="BI230" i="4"/>
  <c r="BH230" i="4"/>
  <c r="BG230" i="4"/>
  <c r="BE230" i="4"/>
  <c r="T230" i="4"/>
  <c r="R230" i="4"/>
  <c r="P230" i="4"/>
  <c r="BK230" i="4"/>
  <c r="J230" i="4"/>
  <c r="BF230" i="4" s="1"/>
  <c r="BI221" i="4"/>
  <c r="BH221" i="4"/>
  <c r="BG221" i="4"/>
  <c r="BE221" i="4"/>
  <c r="T221" i="4"/>
  <c r="R221" i="4"/>
  <c r="P221" i="4"/>
  <c r="BK221" i="4"/>
  <c r="J221" i="4"/>
  <c r="BF221" i="4" s="1"/>
  <c r="BI218" i="4"/>
  <c r="BH218" i="4"/>
  <c r="BG218" i="4"/>
  <c r="BE218" i="4"/>
  <c r="T218" i="4"/>
  <c r="R218" i="4"/>
  <c r="P218" i="4"/>
  <c r="BK218" i="4"/>
  <c r="J218" i="4"/>
  <c r="BF218" i="4" s="1"/>
  <c r="BI213" i="4"/>
  <c r="BH213" i="4"/>
  <c r="BG213" i="4"/>
  <c r="BE213" i="4"/>
  <c r="T213" i="4"/>
  <c r="R213" i="4"/>
  <c r="P213" i="4"/>
  <c r="BK213" i="4"/>
  <c r="J213" i="4"/>
  <c r="BF213" i="4" s="1"/>
  <c r="BI209" i="4"/>
  <c r="BH209" i="4"/>
  <c r="BG209" i="4"/>
  <c r="BE209" i="4"/>
  <c r="T209" i="4"/>
  <c r="R209" i="4"/>
  <c r="P209" i="4"/>
  <c r="BK209" i="4"/>
  <c r="J209" i="4"/>
  <c r="BF209" i="4" s="1"/>
  <c r="BI202" i="4"/>
  <c r="BH202" i="4"/>
  <c r="BG202" i="4"/>
  <c r="BE202" i="4"/>
  <c r="T202" i="4"/>
  <c r="R202" i="4"/>
  <c r="P202" i="4"/>
  <c r="BK202" i="4"/>
  <c r="J202" i="4"/>
  <c r="BF202" i="4" s="1"/>
  <c r="BI200" i="4"/>
  <c r="BH200" i="4"/>
  <c r="BG200" i="4"/>
  <c r="BE200" i="4"/>
  <c r="T200" i="4"/>
  <c r="R200" i="4"/>
  <c r="P200" i="4"/>
  <c r="BK200" i="4"/>
  <c r="J200" i="4"/>
  <c r="BF200" i="4" s="1"/>
  <c r="BI198" i="4"/>
  <c r="BH198" i="4"/>
  <c r="BG198" i="4"/>
  <c r="BE198" i="4"/>
  <c r="T198" i="4"/>
  <c r="R198" i="4"/>
  <c r="P198" i="4"/>
  <c r="BK198" i="4"/>
  <c r="J198" i="4"/>
  <c r="BF198" i="4" s="1"/>
  <c r="BI184" i="4"/>
  <c r="BH184" i="4"/>
  <c r="BG184" i="4"/>
  <c r="BE184" i="4"/>
  <c r="T184" i="4"/>
  <c r="R184" i="4"/>
  <c r="P184" i="4"/>
  <c r="BK184" i="4"/>
  <c r="J184" i="4"/>
  <c r="BF184" i="4" s="1"/>
  <c r="BI182" i="4"/>
  <c r="BH182" i="4"/>
  <c r="BG182" i="4"/>
  <c r="BE182" i="4"/>
  <c r="T182" i="4"/>
  <c r="R182" i="4"/>
  <c r="P182" i="4"/>
  <c r="BK182" i="4"/>
  <c r="J182" i="4"/>
  <c r="BF182" i="4" s="1"/>
  <c r="BI172" i="4"/>
  <c r="BH172" i="4"/>
  <c r="BG172" i="4"/>
  <c r="BE172" i="4"/>
  <c r="T172" i="4"/>
  <c r="R172" i="4"/>
  <c r="P172" i="4"/>
  <c r="BK172" i="4"/>
  <c r="J172" i="4"/>
  <c r="BF172" i="4" s="1"/>
  <c r="BI159" i="4"/>
  <c r="BH159" i="4"/>
  <c r="BG159" i="4"/>
  <c r="BE159" i="4"/>
  <c r="T159" i="4"/>
  <c r="R159" i="4"/>
  <c r="P159" i="4"/>
  <c r="BK159" i="4"/>
  <c r="J159" i="4"/>
  <c r="BF159" i="4" s="1"/>
  <c r="BI157" i="4"/>
  <c r="BH157" i="4"/>
  <c r="BG157" i="4"/>
  <c r="BE157" i="4"/>
  <c r="T157" i="4"/>
  <c r="R157" i="4"/>
  <c r="P157" i="4"/>
  <c r="BK157" i="4"/>
  <c r="BK156" i="4" s="1"/>
  <c r="J157" i="4"/>
  <c r="BF157" i="4" s="1"/>
  <c r="J151" i="4"/>
  <c r="J150" i="4"/>
  <c r="F150" i="4"/>
  <c r="F148" i="4"/>
  <c r="E146" i="4"/>
  <c r="J92" i="4"/>
  <c r="J91" i="4"/>
  <c r="F91" i="4"/>
  <c r="F89" i="4"/>
  <c r="E87" i="4"/>
  <c r="J18" i="4"/>
  <c r="E18" i="4"/>
  <c r="F151" i="4" s="1"/>
  <c r="J17" i="4"/>
  <c r="J12" i="4"/>
  <c r="J148" i="4" s="1"/>
  <c r="E7" i="4"/>
  <c r="E144" i="4" s="1"/>
  <c r="J37" i="3"/>
  <c r="J36" i="3"/>
  <c r="AY96" i="1" s="1"/>
  <c r="J35" i="3"/>
  <c r="AX96" i="1"/>
  <c r="BI338" i="3"/>
  <c r="BH338" i="3"/>
  <c r="BG338" i="3"/>
  <c r="BE338" i="3"/>
  <c r="T338" i="3"/>
  <c r="T337" i="3" s="1"/>
  <c r="T336" i="3" s="1"/>
  <c r="R338" i="3"/>
  <c r="R337" i="3" s="1"/>
  <c r="R336" i="3" s="1"/>
  <c r="P338" i="3"/>
  <c r="P337" i="3" s="1"/>
  <c r="P336" i="3" s="1"/>
  <c r="BK338" i="3"/>
  <c r="BK337" i="3" s="1"/>
  <c r="J338" i="3"/>
  <c r="BF338" i="3"/>
  <c r="BI334" i="3"/>
  <c r="BH334" i="3"/>
  <c r="BG334" i="3"/>
  <c r="BE334" i="3"/>
  <c r="T334" i="3"/>
  <c r="R334" i="3"/>
  <c r="P334" i="3"/>
  <c r="BK334" i="3"/>
  <c r="J334" i="3"/>
  <c r="BF334" i="3" s="1"/>
  <c r="BI330" i="3"/>
  <c r="BH330" i="3"/>
  <c r="BG330" i="3"/>
  <c r="BE330" i="3"/>
  <c r="T330" i="3"/>
  <c r="T329" i="3"/>
  <c r="R330" i="3"/>
  <c r="R329" i="3" s="1"/>
  <c r="P330" i="3"/>
  <c r="P329" i="3"/>
  <c r="BK330" i="3"/>
  <c r="BK329" i="3" s="1"/>
  <c r="J329" i="3" s="1"/>
  <c r="J110" i="3" s="1"/>
  <c r="J330" i="3"/>
  <c r="BF330" i="3" s="1"/>
  <c r="BI327" i="3"/>
  <c r="BH327" i="3"/>
  <c r="BG327" i="3"/>
  <c r="BE327" i="3"/>
  <c r="T327" i="3"/>
  <c r="R327" i="3"/>
  <c r="P327" i="3"/>
  <c r="BK327" i="3"/>
  <c r="J327" i="3"/>
  <c r="BF327" i="3" s="1"/>
  <c r="BI325" i="3"/>
  <c r="BH325" i="3"/>
  <c r="BG325" i="3"/>
  <c r="BE325" i="3"/>
  <c r="T325" i="3"/>
  <c r="R325" i="3"/>
  <c r="P325" i="3"/>
  <c r="BK325" i="3"/>
  <c r="J325" i="3"/>
  <c r="BF325" i="3"/>
  <c r="BI323" i="3"/>
  <c r="BH323" i="3"/>
  <c r="BG323" i="3"/>
  <c r="BE323" i="3"/>
  <c r="T323" i="3"/>
  <c r="R323" i="3"/>
  <c r="R314" i="3" s="1"/>
  <c r="P323" i="3"/>
  <c r="BK323" i="3"/>
  <c r="J323" i="3"/>
  <c r="BF323" i="3" s="1"/>
  <c r="BI321" i="3"/>
  <c r="BH321" i="3"/>
  <c r="BG321" i="3"/>
  <c r="BE321" i="3"/>
  <c r="T321" i="3"/>
  <c r="R321" i="3"/>
  <c r="P321" i="3"/>
  <c r="BK321" i="3"/>
  <c r="BK314" i="3" s="1"/>
  <c r="J314" i="3" s="1"/>
  <c r="J109" i="3" s="1"/>
  <c r="J321" i="3"/>
  <c r="BF321" i="3"/>
  <c r="BI315" i="3"/>
  <c r="BH315" i="3"/>
  <c r="BG315" i="3"/>
  <c r="BE315" i="3"/>
  <c r="T315" i="3"/>
  <c r="T314" i="3" s="1"/>
  <c r="R315" i="3"/>
  <c r="P315" i="3"/>
  <c r="P314" i="3" s="1"/>
  <c r="BK315" i="3"/>
  <c r="J315" i="3"/>
  <c r="BF315" i="3" s="1"/>
  <c r="BI312" i="3"/>
  <c r="BH312" i="3"/>
  <c r="BG312" i="3"/>
  <c r="BE312" i="3"/>
  <c r="T312" i="3"/>
  <c r="R312" i="3"/>
  <c r="P312" i="3"/>
  <c r="BK312" i="3"/>
  <c r="J312" i="3"/>
  <c r="BF312" i="3" s="1"/>
  <c r="BI307" i="3"/>
  <c r="BH307" i="3"/>
  <c r="BG307" i="3"/>
  <c r="BE307" i="3"/>
  <c r="T307" i="3"/>
  <c r="T306" i="3"/>
  <c r="R307" i="3"/>
  <c r="R306" i="3" s="1"/>
  <c r="P307" i="3"/>
  <c r="P306" i="3"/>
  <c r="BK307" i="3"/>
  <c r="BK306" i="3" s="1"/>
  <c r="J306" i="3" s="1"/>
  <c r="J108" i="3" s="1"/>
  <c r="J307" i="3"/>
  <c r="BF307" i="3" s="1"/>
  <c r="BI304" i="3"/>
  <c r="BH304" i="3"/>
  <c r="BG304" i="3"/>
  <c r="BE304" i="3"/>
  <c r="T304" i="3"/>
  <c r="R304" i="3"/>
  <c r="P304" i="3"/>
  <c r="BK304" i="3"/>
  <c r="J304" i="3"/>
  <c r="BF304" i="3" s="1"/>
  <c r="BI302" i="3"/>
  <c r="BH302" i="3"/>
  <c r="BG302" i="3"/>
  <c r="BE302" i="3"/>
  <c r="T302" i="3"/>
  <c r="R302" i="3"/>
  <c r="P302" i="3"/>
  <c r="BK302" i="3"/>
  <c r="J302" i="3"/>
  <c r="BF302" i="3"/>
  <c r="BI299" i="3"/>
  <c r="BH299" i="3"/>
  <c r="BG299" i="3"/>
  <c r="BE299" i="3"/>
  <c r="T299" i="3"/>
  <c r="T298" i="3" s="1"/>
  <c r="T297" i="3" s="1"/>
  <c r="R299" i="3"/>
  <c r="P299" i="3"/>
  <c r="P298" i="3"/>
  <c r="BK299" i="3"/>
  <c r="BK298" i="3" s="1"/>
  <c r="J299" i="3"/>
  <c r="BF299" i="3"/>
  <c r="BI295" i="3"/>
  <c r="BH295" i="3"/>
  <c r="BG295" i="3"/>
  <c r="BE295" i="3"/>
  <c r="T295" i="3"/>
  <c r="T294" i="3" s="1"/>
  <c r="R295" i="3"/>
  <c r="R294" i="3"/>
  <c r="P295" i="3"/>
  <c r="P294" i="3" s="1"/>
  <c r="BK295" i="3"/>
  <c r="BK294" i="3"/>
  <c r="J294" i="3" s="1"/>
  <c r="J105" i="3" s="1"/>
  <c r="J295" i="3"/>
  <c r="BF295" i="3" s="1"/>
  <c r="BI291" i="3"/>
  <c r="BH291" i="3"/>
  <c r="BG291" i="3"/>
  <c r="BE291" i="3"/>
  <c r="T291" i="3"/>
  <c r="R291" i="3"/>
  <c r="P291" i="3"/>
  <c r="BK291" i="3"/>
  <c r="J291" i="3"/>
  <c r="BF291" i="3" s="1"/>
  <c r="BI286" i="3"/>
  <c r="BH286" i="3"/>
  <c r="BG286" i="3"/>
  <c r="BE286" i="3"/>
  <c r="T286" i="3"/>
  <c r="T285" i="3"/>
  <c r="R286" i="3"/>
  <c r="R285" i="3" s="1"/>
  <c r="P286" i="3"/>
  <c r="P285" i="3"/>
  <c r="BK286" i="3"/>
  <c r="BK285" i="3" s="1"/>
  <c r="J285" i="3" s="1"/>
  <c r="J104" i="3" s="1"/>
  <c r="J286" i="3"/>
  <c r="BF286" i="3" s="1"/>
  <c r="BI281" i="3"/>
  <c r="BH281" i="3"/>
  <c r="BG281" i="3"/>
  <c r="BE281" i="3"/>
  <c r="T281" i="3"/>
  <c r="T280" i="3" s="1"/>
  <c r="R281" i="3"/>
  <c r="R280" i="3"/>
  <c r="P281" i="3"/>
  <c r="P280" i="3" s="1"/>
  <c r="BK281" i="3"/>
  <c r="BK280" i="3"/>
  <c r="J280" i="3" s="1"/>
  <c r="J103" i="3" s="1"/>
  <c r="J281" i="3"/>
  <c r="BF281" i="3" s="1"/>
  <c r="BI276" i="3"/>
  <c r="BH276" i="3"/>
  <c r="BG276" i="3"/>
  <c r="BE276" i="3"/>
  <c r="T276" i="3"/>
  <c r="T275" i="3" s="1"/>
  <c r="R276" i="3"/>
  <c r="R275" i="3"/>
  <c r="P276" i="3"/>
  <c r="P275" i="3" s="1"/>
  <c r="BK276" i="3"/>
  <c r="BK275" i="3"/>
  <c r="J275" i="3" s="1"/>
  <c r="J102" i="3" s="1"/>
  <c r="J276" i="3"/>
  <c r="BF276" i="3" s="1"/>
  <c r="BI272" i="3"/>
  <c r="BH272" i="3"/>
  <c r="BG272" i="3"/>
  <c r="BE272" i="3"/>
  <c r="T272" i="3"/>
  <c r="T271" i="3"/>
  <c r="R272" i="3"/>
  <c r="R271" i="3" s="1"/>
  <c r="P272" i="3"/>
  <c r="P271" i="3"/>
  <c r="BK272" i="3"/>
  <c r="BK271" i="3" s="1"/>
  <c r="J271" i="3" s="1"/>
  <c r="J101" i="3" s="1"/>
  <c r="J272" i="3"/>
  <c r="BF272" i="3" s="1"/>
  <c r="BI267" i="3"/>
  <c r="BH267" i="3"/>
  <c r="BG267" i="3"/>
  <c r="BE267" i="3"/>
  <c r="T267" i="3"/>
  <c r="R267" i="3"/>
  <c r="P267" i="3"/>
  <c r="BK267" i="3"/>
  <c r="J267" i="3"/>
  <c r="BF267" i="3"/>
  <c r="BI264" i="3"/>
  <c r="BH264" i="3"/>
  <c r="BG264" i="3"/>
  <c r="BE264" i="3"/>
  <c r="T264" i="3"/>
  <c r="R264" i="3"/>
  <c r="P264" i="3"/>
  <c r="BK264" i="3"/>
  <c r="J264" i="3"/>
  <c r="BF264" i="3" s="1"/>
  <c r="BI262" i="3"/>
  <c r="BH262" i="3"/>
  <c r="BG262" i="3"/>
  <c r="BE262" i="3"/>
  <c r="T262" i="3"/>
  <c r="R262" i="3"/>
  <c r="P262" i="3"/>
  <c r="BK262" i="3"/>
  <c r="J262" i="3"/>
  <c r="BF262" i="3"/>
  <c r="BI245" i="3"/>
  <c r="BH245" i="3"/>
  <c r="BG245" i="3"/>
  <c r="BE245" i="3"/>
  <c r="T245" i="3"/>
  <c r="R245" i="3"/>
  <c r="P245" i="3"/>
  <c r="BK245" i="3"/>
  <c r="J245" i="3"/>
  <c r="BF245" i="3" s="1"/>
  <c r="BI238" i="3"/>
  <c r="BH238" i="3"/>
  <c r="BG238" i="3"/>
  <c r="BE238" i="3"/>
  <c r="T238" i="3"/>
  <c r="R238" i="3"/>
  <c r="P238" i="3"/>
  <c r="BK238" i="3"/>
  <c r="J238" i="3"/>
  <c r="BF238" i="3"/>
  <c r="BI236" i="3"/>
  <c r="BH236" i="3"/>
  <c r="BG236" i="3"/>
  <c r="BE236" i="3"/>
  <c r="T236" i="3"/>
  <c r="T235" i="3" s="1"/>
  <c r="R236" i="3"/>
  <c r="R235" i="3"/>
  <c r="P236" i="3"/>
  <c r="P235" i="3" s="1"/>
  <c r="BK236" i="3"/>
  <c r="BK235" i="3"/>
  <c r="J235" i="3" s="1"/>
  <c r="J100" i="3" s="1"/>
  <c r="J236" i="3"/>
  <c r="BF236" i="3" s="1"/>
  <c r="BI232" i="3"/>
  <c r="BH232" i="3"/>
  <c r="BG232" i="3"/>
  <c r="BE232" i="3"/>
  <c r="T232" i="3"/>
  <c r="R232" i="3"/>
  <c r="P232" i="3"/>
  <c r="BK232" i="3"/>
  <c r="J232" i="3"/>
  <c r="BF232" i="3"/>
  <c r="BI229" i="3"/>
  <c r="BH229" i="3"/>
  <c r="BG229" i="3"/>
  <c r="BE229" i="3"/>
  <c r="T229" i="3"/>
  <c r="R229" i="3"/>
  <c r="P229" i="3"/>
  <c r="BK229" i="3"/>
  <c r="J229" i="3"/>
  <c r="BF229" i="3" s="1"/>
  <c r="BI210" i="3"/>
  <c r="BH210" i="3"/>
  <c r="BG210" i="3"/>
  <c r="BE210" i="3"/>
  <c r="T210" i="3"/>
  <c r="R210" i="3"/>
  <c r="P210" i="3"/>
  <c r="BK210" i="3"/>
  <c r="J210" i="3"/>
  <c r="BF210" i="3"/>
  <c r="BI207" i="3"/>
  <c r="BH207" i="3"/>
  <c r="BG207" i="3"/>
  <c r="BE207" i="3"/>
  <c r="T207" i="3"/>
  <c r="R207" i="3"/>
  <c r="P207" i="3"/>
  <c r="BK207" i="3"/>
  <c r="J207" i="3"/>
  <c r="BF207" i="3" s="1"/>
  <c r="BI205" i="3"/>
  <c r="BH205" i="3"/>
  <c r="BG205" i="3"/>
  <c r="BE205" i="3"/>
  <c r="T205" i="3"/>
  <c r="R205" i="3"/>
  <c r="P205" i="3"/>
  <c r="BK205" i="3"/>
  <c r="J205" i="3"/>
  <c r="BF205" i="3"/>
  <c r="BI198" i="3"/>
  <c r="BH198" i="3"/>
  <c r="BG198" i="3"/>
  <c r="BE198" i="3"/>
  <c r="T198" i="3"/>
  <c r="R198" i="3"/>
  <c r="P198" i="3"/>
  <c r="BK198" i="3"/>
  <c r="J198" i="3"/>
  <c r="BF198" i="3" s="1"/>
  <c r="BI191" i="3"/>
  <c r="BH191" i="3"/>
  <c r="BG191" i="3"/>
  <c r="BE191" i="3"/>
  <c r="T191" i="3"/>
  <c r="R191" i="3"/>
  <c r="P191" i="3"/>
  <c r="P176" i="3" s="1"/>
  <c r="BK191" i="3"/>
  <c r="J191" i="3"/>
  <c r="BF191" i="3"/>
  <c r="BI180" i="3"/>
  <c r="BH180" i="3"/>
  <c r="BG180" i="3"/>
  <c r="BE180" i="3"/>
  <c r="T180" i="3"/>
  <c r="T176" i="3" s="1"/>
  <c r="R180" i="3"/>
  <c r="P180" i="3"/>
  <c r="BK180" i="3"/>
  <c r="J180" i="3"/>
  <c r="BF180" i="3" s="1"/>
  <c r="BI177" i="3"/>
  <c r="BH177" i="3"/>
  <c r="BG177" i="3"/>
  <c r="BE177" i="3"/>
  <c r="T177" i="3"/>
  <c r="R177" i="3"/>
  <c r="R176" i="3" s="1"/>
  <c r="P177" i="3"/>
  <c r="BK177" i="3"/>
  <c r="BK176" i="3" s="1"/>
  <c r="J176" i="3" s="1"/>
  <c r="J99" i="3" s="1"/>
  <c r="J177" i="3"/>
  <c r="BF177" i="3" s="1"/>
  <c r="BI173" i="3"/>
  <c r="BH173" i="3"/>
  <c r="BG173" i="3"/>
  <c r="BE173" i="3"/>
  <c r="T173" i="3"/>
  <c r="R173" i="3"/>
  <c r="P173" i="3"/>
  <c r="BK173" i="3"/>
  <c r="J173" i="3"/>
  <c r="BF173" i="3"/>
  <c r="BI170" i="3"/>
  <c r="BH170" i="3"/>
  <c r="BG170" i="3"/>
  <c r="BE170" i="3"/>
  <c r="T170" i="3"/>
  <c r="R170" i="3"/>
  <c r="P170" i="3"/>
  <c r="BK170" i="3"/>
  <c r="J170" i="3"/>
  <c r="BF170" i="3" s="1"/>
  <c r="BI166" i="3"/>
  <c r="BH166" i="3"/>
  <c r="BG166" i="3"/>
  <c r="BE166" i="3"/>
  <c r="T166" i="3"/>
  <c r="R166" i="3"/>
  <c r="P166" i="3"/>
  <c r="BK166" i="3"/>
  <c r="J166" i="3"/>
  <c r="BF166" i="3"/>
  <c r="BI159" i="3"/>
  <c r="BH159" i="3"/>
  <c r="BG159" i="3"/>
  <c r="BE159" i="3"/>
  <c r="T159" i="3"/>
  <c r="R159" i="3"/>
  <c r="P159" i="3"/>
  <c r="BK159" i="3"/>
  <c r="J159" i="3"/>
  <c r="BF159" i="3" s="1"/>
  <c r="BI157" i="3"/>
  <c r="BH157" i="3"/>
  <c r="BG157" i="3"/>
  <c r="BE157" i="3"/>
  <c r="T157" i="3"/>
  <c r="R157" i="3"/>
  <c r="P157" i="3"/>
  <c r="BK157" i="3"/>
  <c r="J157" i="3"/>
  <c r="BF157" i="3"/>
  <c r="BI154" i="3"/>
  <c r="BH154" i="3"/>
  <c r="BG154" i="3"/>
  <c r="BE154" i="3"/>
  <c r="T154" i="3"/>
  <c r="R154" i="3"/>
  <c r="P154" i="3"/>
  <c r="BK154" i="3"/>
  <c r="J154" i="3"/>
  <c r="BF154" i="3" s="1"/>
  <c r="BI152" i="3"/>
  <c r="BH152" i="3"/>
  <c r="BG152" i="3"/>
  <c r="BE152" i="3"/>
  <c r="T152" i="3"/>
  <c r="R152" i="3"/>
  <c r="P152" i="3"/>
  <c r="BK152" i="3"/>
  <c r="J152" i="3"/>
  <c r="BF152" i="3"/>
  <c r="BI144" i="3"/>
  <c r="BH144" i="3"/>
  <c r="BG144" i="3"/>
  <c r="BE144" i="3"/>
  <c r="T144" i="3"/>
  <c r="R144" i="3"/>
  <c r="P144" i="3"/>
  <c r="BK144" i="3"/>
  <c r="J144" i="3"/>
  <c r="BF144" i="3" s="1"/>
  <c r="BI142" i="3"/>
  <c r="BH142" i="3"/>
  <c r="BG142" i="3"/>
  <c r="F35" i="3" s="1"/>
  <c r="BB96" i="1" s="1"/>
  <c r="BE142" i="3"/>
  <c r="T142" i="3"/>
  <c r="R142" i="3"/>
  <c r="P142" i="3"/>
  <c r="BK142" i="3"/>
  <c r="J142" i="3"/>
  <c r="BF142" i="3"/>
  <c r="BI138" i="3"/>
  <c r="BH138" i="3"/>
  <c r="BG138" i="3"/>
  <c r="BE138" i="3"/>
  <c r="T138" i="3"/>
  <c r="R138" i="3"/>
  <c r="P138" i="3"/>
  <c r="BK138" i="3"/>
  <c r="J138" i="3"/>
  <c r="BF138" i="3" s="1"/>
  <c r="BI135" i="3"/>
  <c r="F37" i="3"/>
  <c r="BD96" i="1" s="1"/>
  <c r="BH135" i="3"/>
  <c r="BG135" i="3"/>
  <c r="BE135" i="3"/>
  <c r="J33" i="3" s="1"/>
  <c r="AV96" i="1" s="1"/>
  <c r="T135" i="3"/>
  <c r="T134" i="3" s="1"/>
  <c r="T133" i="3" s="1"/>
  <c r="R135" i="3"/>
  <c r="R134" i="3"/>
  <c r="P135" i="3"/>
  <c r="P134" i="3" s="1"/>
  <c r="BK135" i="3"/>
  <c r="J135" i="3"/>
  <c r="BF135" i="3" s="1"/>
  <c r="J129" i="3"/>
  <c r="J128" i="3"/>
  <c r="F128" i="3"/>
  <c r="F126" i="3"/>
  <c r="E124" i="3"/>
  <c r="J92" i="3"/>
  <c r="J91" i="3"/>
  <c r="F91" i="3"/>
  <c r="F89" i="3"/>
  <c r="E87" i="3"/>
  <c r="J18" i="3"/>
  <c r="E18" i="3"/>
  <c r="F129" i="3" s="1"/>
  <c r="J17" i="3"/>
  <c r="J12" i="3"/>
  <c r="J126" i="3" s="1"/>
  <c r="E7" i="3"/>
  <c r="E122" i="3" s="1"/>
  <c r="J37" i="2"/>
  <c r="J36" i="2"/>
  <c r="AY95" i="1" s="1"/>
  <c r="J35" i="2"/>
  <c r="AX95" i="1" s="1"/>
  <c r="BI1498" i="2"/>
  <c r="BH1498" i="2"/>
  <c r="BG1498" i="2"/>
  <c r="BE1498" i="2"/>
  <c r="T1498" i="2"/>
  <c r="T1497" i="2" s="1"/>
  <c r="R1498" i="2"/>
  <c r="R1497" i="2" s="1"/>
  <c r="P1498" i="2"/>
  <c r="P1497" i="2" s="1"/>
  <c r="BK1498" i="2"/>
  <c r="BK1497" i="2" s="1"/>
  <c r="J1497" i="2" s="1"/>
  <c r="J133" i="2" s="1"/>
  <c r="J1498" i="2"/>
  <c r="BF1498" i="2" s="1"/>
  <c r="BI1495" i="2"/>
  <c r="BH1495" i="2"/>
  <c r="BG1495" i="2"/>
  <c r="BE1495" i="2"/>
  <c r="T1495" i="2"/>
  <c r="T1494" i="2"/>
  <c r="R1495" i="2"/>
  <c r="R1494" i="2" s="1"/>
  <c r="P1495" i="2"/>
  <c r="P1494" i="2"/>
  <c r="BK1495" i="2"/>
  <c r="BK1494" i="2" s="1"/>
  <c r="J1494" i="2" s="1"/>
  <c r="J132" i="2" s="1"/>
  <c r="J1495" i="2"/>
  <c r="BF1495" i="2" s="1"/>
  <c r="BI1492" i="2"/>
  <c r="BH1492" i="2"/>
  <c r="BG1492" i="2"/>
  <c r="BE1492" i="2"/>
  <c r="T1492" i="2"/>
  <c r="T1491" i="2" s="1"/>
  <c r="R1492" i="2"/>
  <c r="R1491" i="2" s="1"/>
  <c r="P1492" i="2"/>
  <c r="P1491" i="2" s="1"/>
  <c r="BK1492" i="2"/>
  <c r="BK1491" i="2" s="1"/>
  <c r="J1491" i="2" s="1"/>
  <c r="J131" i="2" s="1"/>
  <c r="J1492" i="2"/>
  <c r="BF1492" i="2" s="1"/>
  <c r="BI1489" i="2"/>
  <c r="BH1489" i="2"/>
  <c r="BG1489" i="2"/>
  <c r="BE1489" i="2"/>
  <c r="T1489" i="2"/>
  <c r="T1488" i="2" s="1"/>
  <c r="R1489" i="2"/>
  <c r="R1488" i="2" s="1"/>
  <c r="P1489" i="2"/>
  <c r="P1488" i="2" s="1"/>
  <c r="BK1489" i="2"/>
  <c r="BK1488" i="2" s="1"/>
  <c r="J1488" i="2" s="1"/>
  <c r="J130" i="2" s="1"/>
  <c r="J1489" i="2"/>
  <c r="BF1489" i="2" s="1"/>
  <c r="BI1486" i="2"/>
  <c r="BH1486" i="2"/>
  <c r="BG1486" i="2"/>
  <c r="BE1486" i="2"/>
  <c r="T1486" i="2"/>
  <c r="R1486" i="2"/>
  <c r="P1486" i="2"/>
  <c r="BK1486" i="2"/>
  <c r="J1486" i="2"/>
  <c r="BF1486" i="2" s="1"/>
  <c r="BI1484" i="2"/>
  <c r="BH1484" i="2"/>
  <c r="BG1484" i="2"/>
  <c r="BE1484" i="2"/>
  <c r="T1484" i="2"/>
  <c r="R1484" i="2"/>
  <c r="P1484" i="2"/>
  <c r="BK1484" i="2"/>
  <c r="J1484" i="2"/>
  <c r="BF1484" i="2" s="1"/>
  <c r="BI1482" i="2"/>
  <c r="BH1482" i="2"/>
  <c r="BG1482" i="2"/>
  <c r="BE1482" i="2"/>
  <c r="T1482" i="2"/>
  <c r="R1482" i="2"/>
  <c r="P1482" i="2"/>
  <c r="BK1482" i="2"/>
  <c r="J1482" i="2"/>
  <c r="BF1482" i="2" s="1"/>
  <c r="BI1480" i="2"/>
  <c r="BH1480" i="2"/>
  <c r="BG1480" i="2"/>
  <c r="BE1480" i="2"/>
  <c r="T1480" i="2"/>
  <c r="R1480" i="2"/>
  <c r="P1480" i="2"/>
  <c r="BK1480" i="2"/>
  <c r="J1480" i="2"/>
  <c r="BF1480" i="2" s="1"/>
  <c r="BI1478" i="2"/>
  <c r="BH1478" i="2"/>
  <c r="BG1478" i="2"/>
  <c r="BE1478" i="2"/>
  <c r="T1478" i="2"/>
  <c r="R1478" i="2"/>
  <c r="P1478" i="2"/>
  <c r="BK1478" i="2"/>
  <c r="J1478" i="2"/>
  <c r="BF1478" i="2" s="1"/>
  <c r="BI1476" i="2"/>
  <c r="BH1476" i="2"/>
  <c r="BG1476" i="2"/>
  <c r="BE1476" i="2"/>
  <c r="T1476" i="2"/>
  <c r="R1476" i="2"/>
  <c r="P1476" i="2"/>
  <c r="BK1476" i="2"/>
  <c r="J1476" i="2"/>
  <c r="BF1476" i="2" s="1"/>
  <c r="BI1474" i="2"/>
  <c r="BH1474" i="2"/>
  <c r="BG1474" i="2"/>
  <c r="BE1474" i="2"/>
  <c r="T1474" i="2"/>
  <c r="R1474" i="2"/>
  <c r="P1474" i="2"/>
  <c r="BK1474" i="2"/>
  <c r="J1474" i="2"/>
  <c r="BF1474" i="2" s="1"/>
  <c r="BI1472" i="2"/>
  <c r="BH1472" i="2"/>
  <c r="BG1472" i="2"/>
  <c r="BE1472" i="2"/>
  <c r="T1472" i="2"/>
  <c r="R1472" i="2"/>
  <c r="P1472" i="2"/>
  <c r="BK1472" i="2"/>
  <c r="J1472" i="2"/>
  <c r="BF1472" i="2" s="1"/>
  <c r="BI1470" i="2"/>
  <c r="BH1470" i="2"/>
  <c r="BG1470" i="2"/>
  <c r="BE1470" i="2"/>
  <c r="T1470" i="2"/>
  <c r="R1470" i="2"/>
  <c r="P1470" i="2"/>
  <c r="BK1470" i="2"/>
  <c r="J1470" i="2"/>
  <c r="BF1470" i="2" s="1"/>
  <c r="BI1468" i="2"/>
  <c r="BH1468" i="2"/>
  <c r="BG1468" i="2"/>
  <c r="BE1468" i="2"/>
  <c r="T1468" i="2"/>
  <c r="R1468" i="2"/>
  <c r="P1468" i="2"/>
  <c r="BK1468" i="2"/>
  <c r="J1468" i="2"/>
  <c r="BF1468" i="2" s="1"/>
  <c r="BI1466" i="2"/>
  <c r="BH1466" i="2"/>
  <c r="BG1466" i="2"/>
  <c r="BE1466" i="2"/>
  <c r="T1466" i="2"/>
  <c r="R1466" i="2"/>
  <c r="P1466" i="2"/>
  <c r="BK1466" i="2"/>
  <c r="J1466" i="2"/>
  <c r="BF1466" i="2" s="1"/>
  <c r="BI1464" i="2"/>
  <c r="BH1464" i="2"/>
  <c r="BG1464" i="2"/>
  <c r="BE1464" i="2"/>
  <c r="T1464" i="2"/>
  <c r="R1464" i="2"/>
  <c r="P1464" i="2"/>
  <c r="BK1464" i="2"/>
  <c r="J1464" i="2"/>
  <c r="BF1464" i="2" s="1"/>
  <c r="BI1462" i="2"/>
  <c r="BH1462" i="2"/>
  <c r="BG1462" i="2"/>
  <c r="BE1462" i="2"/>
  <c r="T1462" i="2"/>
  <c r="R1462" i="2"/>
  <c r="P1462" i="2"/>
  <c r="BK1462" i="2"/>
  <c r="J1462" i="2"/>
  <c r="BF1462" i="2" s="1"/>
  <c r="BI1460" i="2"/>
  <c r="BH1460" i="2"/>
  <c r="BG1460" i="2"/>
  <c r="BE1460" i="2"/>
  <c r="T1460" i="2"/>
  <c r="R1460" i="2"/>
  <c r="R1459" i="2" s="1"/>
  <c r="P1460" i="2"/>
  <c r="BK1460" i="2"/>
  <c r="J1460" i="2"/>
  <c r="BF1460" i="2" s="1"/>
  <c r="BI1457" i="2"/>
  <c r="BH1457" i="2"/>
  <c r="BG1457" i="2"/>
  <c r="BE1457" i="2"/>
  <c r="T1457" i="2"/>
  <c r="R1457" i="2"/>
  <c r="P1457" i="2"/>
  <c r="BK1457" i="2"/>
  <c r="J1457" i="2"/>
  <c r="BF1457" i="2" s="1"/>
  <c r="BI1455" i="2"/>
  <c r="BH1455" i="2"/>
  <c r="BG1455" i="2"/>
  <c r="BE1455" i="2"/>
  <c r="T1455" i="2"/>
  <c r="R1455" i="2"/>
  <c r="P1455" i="2"/>
  <c r="BK1455" i="2"/>
  <c r="J1455" i="2"/>
  <c r="BF1455" i="2" s="1"/>
  <c r="BI1453" i="2"/>
  <c r="BH1453" i="2"/>
  <c r="BG1453" i="2"/>
  <c r="BE1453" i="2"/>
  <c r="T1453" i="2"/>
  <c r="R1453" i="2"/>
  <c r="P1453" i="2"/>
  <c r="BK1453" i="2"/>
  <c r="J1453" i="2"/>
  <c r="BF1453" i="2" s="1"/>
  <c r="BI1451" i="2"/>
  <c r="BH1451" i="2"/>
  <c r="BG1451" i="2"/>
  <c r="BE1451" i="2"/>
  <c r="T1451" i="2"/>
  <c r="R1451" i="2"/>
  <c r="P1451" i="2"/>
  <c r="BK1451" i="2"/>
  <c r="J1451" i="2"/>
  <c r="BF1451" i="2" s="1"/>
  <c r="BI1449" i="2"/>
  <c r="BH1449" i="2"/>
  <c r="BG1449" i="2"/>
  <c r="BE1449" i="2"/>
  <c r="T1449" i="2"/>
  <c r="R1449" i="2"/>
  <c r="P1449" i="2"/>
  <c r="BK1449" i="2"/>
  <c r="J1449" i="2"/>
  <c r="BF1449" i="2" s="1"/>
  <c r="BI1447" i="2"/>
  <c r="BH1447" i="2"/>
  <c r="BG1447" i="2"/>
  <c r="BE1447" i="2"/>
  <c r="T1447" i="2"/>
  <c r="R1447" i="2"/>
  <c r="P1447" i="2"/>
  <c r="BK1447" i="2"/>
  <c r="J1447" i="2"/>
  <c r="BF1447" i="2" s="1"/>
  <c r="BI1445" i="2"/>
  <c r="BH1445" i="2"/>
  <c r="BG1445" i="2"/>
  <c r="BE1445" i="2"/>
  <c r="T1445" i="2"/>
  <c r="R1445" i="2"/>
  <c r="P1445" i="2"/>
  <c r="BK1445" i="2"/>
  <c r="J1445" i="2"/>
  <c r="BF1445" i="2" s="1"/>
  <c r="BI1443" i="2"/>
  <c r="BH1443" i="2"/>
  <c r="BG1443" i="2"/>
  <c r="BE1443" i="2"/>
  <c r="T1443" i="2"/>
  <c r="R1443" i="2"/>
  <c r="P1443" i="2"/>
  <c r="BK1443" i="2"/>
  <c r="J1443" i="2"/>
  <c r="BF1443" i="2" s="1"/>
  <c r="BI1441" i="2"/>
  <c r="BH1441" i="2"/>
  <c r="BG1441" i="2"/>
  <c r="BE1441" i="2"/>
  <c r="T1441" i="2"/>
  <c r="R1441" i="2"/>
  <c r="P1441" i="2"/>
  <c r="BK1441" i="2"/>
  <c r="J1441" i="2"/>
  <c r="BF1441" i="2" s="1"/>
  <c r="BI1439" i="2"/>
  <c r="BH1439" i="2"/>
  <c r="BG1439" i="2"/>
  <c r="BE1439" i="2"/>
  <c r="T1439" i="2"/>
  <c r="R1439" i="2"/>
  <c r="P1439" i="2"/>
  <c r="BK1439" i="2"/>
  <c r="J1439" i="2"/>
  <c r="BF1439" i="2" s="1"/>
  <c r="BI1437" i="2"/>
  <c r="BH1437" i="2"/>
  <c r="BG1437" i="2"/>
  <c r="BE1437" i="2"/>
  <c r="T1437" i="2"/>
  <c r="R1437" i="2"/>
  <c r="P1437" i="2"/>
  <c r="BK1437" i="2"/>
  <c r="J1437" i="2"/>
  <c r="BF1437" i="2" s="1"/>
  <c r="BI1435" i="2"/>
  <c r="BH1435" i="2"/>
  <c r="BG1435" i="2"/>
  <c r="BE1435" i="2"/>
  <c r="T1435" i="2"/>
  <c r="R1435" i="2"/>
  <c r="P1435" i="2"/>
  <c r="BK1435" i="2"/>
  <c r="J1435" i="2"/>
  <c r="BF1435" i="2" s="1"/>
  <c r="BI1433" i="2"/>
  <c r="BH1433" i="2"/>
  <c r="BG1433" i="2"/>
  <c r="BE1433" i="2"/>
  <c r="T1433" i="2"/>
  <c r="R1433" i="2"/>
  <c r="P1433" i="2"/>
  <c r="BK1433" i="2"/>
  <c r="J1433" i="2"/>
  <c r="BF1433" i="2" s="1"/>
  <c r="BI1431" i="2"/>
  <c r="BH1431" i="2"/>
  <c r="BG1431" i="2"/>
  <c r="BE1431" i="2"/>
  <c r="T1431" i="2"/>
  <c r="R1431" i="2"/>
  <c r="P1431" i="2"/>
  <c r="BK1431" i="2"/>
  <c r="BK1430" i="2" s="1"/>
  <c r="J1430" i="2" s="1"/>
  <c r="J128" i="2" s="1"/>
  <c r="J1431" i="2"/>
  <c r="BF1431" i="2" s="1"/>
  <c r="BI1428" i="2"/>
  <c r="BH1428" i="2"/>
  <c r="BG1428" i="2"/>
  <c r="BE1428" i="2"/>
  <c r="T1428" i="2"/>
  <c r="R1428" i="2"/>
  <c r="P1428" i="2"/>
  <c r="BK1428" i="2"/>
  <c r="J1428" i="2"/>
  <c r="BF1428" i="2" s="1"/>
  <c r="BI1426" i="2"/>
  <c r="BH1426" i="2"/>
  <c r="BG1426" i="2"/>
  <c r="BE1426" i="2"/>
  <c r="T1426" i="2"/>
  <c r="R1426" i="2"/>
  <c r="P1426" i="2"/>
  <c r="BK1426" i="2"/>
  <c r="J1426" i="2"/>
  <c r="BF1426" i="2" s="1"/>
  <c r="BI1424" i="2"/>
  <c r="BH1424" i="2"/>
  <c r="BG1424" i="2"/>
  <c r="BE1424" i="2"/>
  <c r="T1424" i="2"/>
  <c r="R1424" i="2"/>
  <c r="P1424" i="2"/>
  <c r="BK1424" i="2"/>
  <c r="J1424" i="2"/>
  <c r="BF1424" i="2" s="1"/>
  <c r="BI1422" i="2"/>
  <c r="BH1422" i="2"/>
  <c r="BG1422" i="2"/>
  <c r="BE1422" i="2"/>
  <c r="T1422" i="2"/>
  <c r="R1422" i="2"/>
  <c r="P1422" i="2"/>
  <c r="BK1422" i="2"/>
  <c r="J1422" i="2"/>
  <c r="BF1422" i="2" s="1"/>
  <c r="BI1420" i="2"/>
  <c r="BH1420" i="2"/>
  <c r="BG1420" i="2"/>
  <c r="BE1420" i="2"/>
  <c r="T1420" i="2"/>
  <c r="R1420" i="2"/>
  <c r="P1420" i="2"/>
  <c r="BK1420" i="2"/>
  <c r="J1420" i="2"/>
  <c r="BF1420" i="2" s="1"/>
  <c r="BI1418" i="2"/>
  <c r="BH1418" i="2"/>
  <c r="BG1418" i="2"/>
  <c r="BE1418" i="2"/>
  <c r="T1418" i="2"/>
  <c r="R1418" i="2"/>
  <c r="P1418" i="2"/>
  <c r="BK1418" i="2"/>
  <c r="J1418" i="2"/>
  <c r="BF1418" i="2" s="1"/>
  <c r="BI1416" i="2"/>
  <c r="BH1416" i="2"/>
  <c r="BG1416" i="2"/>
  <c r="BE1416" i="2"/>
  <c r="T1416" i="2"/>
  <c r="R1416" i="2"/>
  <c r="P1416" i="2"/>
  <c r="BK1416" i="2"/>
  <c r="J1416" i="2"/>
  <c r="BF1416" i="2" s="1"/>
  <c r="BI1414" i="2"/>
  <c r="BH1414" i="2"/>
  <c r="BG1414" i="2"/>
  <c r="BE1414" i="2"/>
  <c r="T1414" i="2"/>
  <c r="R1414" i="2"/>
  <c r="P1414" i="2"/>
  <c r="BK1414" i="2"/>
  <c r="J1414" i="2"/>
  <c r="BF1414" i="2" s="1"/>
  <c r="BI1412" i="2"/>
  <c r="BH1412" i="2"/>
  <c r="BG1412" i="2"/>
  <c r="BE1412" i="2"/>
  <c r="T1412" i="2"/>
  <c r="R1412" i="2"/>
  <c r="P1412" i="2"/>
  <c r="BK1412" i="2"/>
  <c r="J1412" i="2"/>
  <c r="BF1412" i="2" s="1"/>
  <c r="BI1410" i="2"/>
  <c r="BH1410" i="2"/>
  <c r="BG1410" i="2"/>
  <c r="BE1410" i="2"/>
  <c r="T1410" i="2"/>
  <c r="R1410" i="2"/>
  <c r="P1410" i="2"/>
  <c r="BK1410" i="2"/>
  <c r="J1410" i="2"/>
  <c r="BF1410" i="2" s="1"/>
  <c r="BI1408" i="2"/>
  <c r="BH1408" i="2"/>
  <c r="BG1408" i="2"/>
  <c r="BE1408" i="2"/>
  <c r="T1408" i="2"/>
  <c r="R1408" i="2"/>
  <c r="P1408" i="2"/>
  <c r="BK1408" i="2"/>
  <c r="J1408" i="2"/>
  <c r="BF1408" i="2" s="1"/>
  <c r="BI1405" i="2"/>
  <c r="BH1405" i="2"/>
  <c r="BG1405" i="2"/>
  <c r="BE1405" i="2"/>
  <c r="T1405" i="2"/>
  <c r="R1405" i="2"/>
  <c r="P1405" i="2"/>
  <c r="BK1405" i="2"/>
  <c r="J1405" i="2"/>
  <c r="BF1405" i="2" s="1"/>
  <c r="BI1403" i="2"/>
  <c r="BH1403" i="2"/>
  <c r="BG1403" i="2"/>
  <c r="BE1403" i="2"/>
  <c r="T1403" i="2"/>
  <c r="R1403" i="2"/>
  <c r="P1403" i="2"/>
  <c r="BK1403" i="2"/>
  <c r="J1403" i="2"/>
  <c r="BF1403" i="2" s="1"/>
  <c r="BI1401" i="2"/>
  <c r="BH1401" i="2"/>
  <c r="BG1401" i="2"/>
  <c r="BE1401" i="2"/>
  <c r="T1401" i="2"/>
  <c r="R1401" i="2"/>
  <c r="P1401" i="2"/>
  <c r="BK1401" i="2"/>
  <c r="J1401" i="2"/>
  <c r="BF1401" i="2" s="1"/>
  <c r="BI1399" i="2"/>
  <c r="BH1399" i="2"/>
  <c r="BG1399" i="2"/>
  <c r="BE1399" i="2"/>
  <c r="T1399" i="2"/>
  <c r="R1399" i="2"/>
  <c r="P1399" i="2"/>
  <c r="BK1399" i="2"/>
  <c r="J1399" i="2"/>
  <c r="BF1399" i="2" s="1"/>
  <c r="BI1397" i="2"/>
  <c r="BH1397" i="2"/>
  <c r="BG1397" i="2"/>
  <c r="BE1397" i="2"/>
  <c r="T1397" i="2"/>
  <c r="R1397" i="2"/>
  <c r="P1397" i="2"/>
  <c r="BK1397" i="2"/>
  <c r="J1397" i="2"/>
  <c r="BF1397" i="2" s="1"/>
  <c r="BI1395" i="2"/>
  <c r="BH1395" i="2"/>
  <c r="BG1395" i="2"/>
  <c r="BE1395" i="2"/>
  <c r="T1395" i="2"/>
  <c r="R1395" i="2"/>
  <c r="P1395" i="2"/>
  <c r="BK1395" i="2"/>
  <c r="J1395" i="2"/>
  <c r="BF1395" i="2" s="1"/>
  <c r="BI1393" i="2"/>
  <c r="BH1393" i="2"/>
  <c r="BG1393" i="2"/>
  <c r="BE1393" i="2"/>
  <c r="T1393" i="2"/>
  <c r="R1393" i="2"/>
  <c r="P1393" i="2"/>
  <c r="BK1393" i="2"/>
  <c r="J1393" i="2"/>
  <c r="BF1393" i="2" s="1"/>
  <c r="BI1391" i="2"/>
  <c r="BH1391" i="2"/>
  <c r="BG1391" i="2"/>
  <c r="BE1391" i="2"/>
  <c r="T1391" i="2"/>
  <c r="R1391" i="2"/>
  <c r="P1391" i="2"/>
  <c r="BK1391" i="2"/>
  <c r="J1391" i="2"/>
  <c r="BF1391" i="2" s="1"/>
  <c r="BI1389" i="2"/>
  <c r="BH1389" i="2"/>
  <c r="BG1389" i="2"/>
  <c r="BE1389" i="2"/>
  <c r="T1389" i="2"/>
  <c r="R1389" i="2"/>
  <c r="P1389" i="2"/>
  <c r="BK1389" i="2"/>
  <c r="J1389" i="2"/>
  <c r="BF1389" i="2" s="1"/>
  <c r="BI1387" i="2"/>
  <c r="BH1387" i="2"/>
  <c r="BG1387" i="2"/>
  <c r="BE1387" i="2"/>
  <c r="T1387" i="2"/>
  <c r="R1387" i="2"/>
  <c r="P1387" i="2"/>
  <c r="BK1387" i="2"/>
  <c r="J1387" i="2"/>
  <c r="BF1387" i="2" s="1"/>
  <c r="BI1385" i="2"/>
  <c r="BH1385" i="2"/>
  <c r="BG1385" i="2"/>
  <c r="BE1385" i="2"/>
  <c r="T1385" i="2"/>
  <c r="R1385" i="2"/>
  <c r="R1384" i="2" s="1"/>
  <c r="P1385" i="2"/>
  <c r="BK1385" i="2"/>
  <c r="J1385" i="2"/>
  <c r="BF1385" i="2" s="1"/>
  <c r="BI1382" i="2"/>
  <c r="BH1382" i="2"/>
  <c r="BG1382" i="2"/>
  <c r="BE1382" i="2"/>
  <c r="T1382" i="2"/>
  <c r="R1382" i="2"/>
  <c r="P1382" i="2"/>
  <c r="BK1382" i="2"/>
  <c r="J1382" i="2"/>
  <c r="BF1382" i="2" s="1"/>
  <c r="BI1380" i="2"/>
  <c r="BH1380" i="2"/>
  <c r="BG1380" i="2"/>
  <c r="BE1380" i="2"/>
  <c r="T1380" i="2"/>
  <c r="R1380" i="2"/>
  <c r="P1380" i="2"/>
  <c r="BK1380" i="2"/>
  <c r="J1380" i="2"/>
  <c r="BF1380" i="2" s="1"/>
  <c r="BI1378" i="2"/>
  <c r="BH1378" i="2"/>
  <c r="BG1378" i="2"/>
  <c r="BE1378" i="2"/>
  <c r="T1378" i="2"/>
  <c r="R1378" i="2"/>
  <c r="P1378" i="2"/>
  <c r="BK1378" i="2"/>
  <c r="J1378" i="2"/>
  <c r="BF1378" i="2" s="1"/>
  <c r="BI1376" i="2"/>
  <c r="BH1376" i="2"/>
  <c r="BG1376" i="2"/>
  <c r="BE1376" i="2"/>
  <c r="T1376" i="2"/>
  <c r="R1376" i="2"/>
  <c r="P1376" i="2"/>
  <c r="BK1376" i="2"/>
  <c r="J1376" i="2"/>
  <c r="BF1376" i="2" s="1"/>
  <c r="BI1374" i="2"/>
  <c r="BH1374" i="2"/>
  <c r="BG1374" i="2"/>
  <c r="BE1374" i="2"/>
  <c r="T1374" i="2"/>
  <c r="R1374" i="2"/>
  <c r="P1374" i="2"/>
  <c r="BK1374" i="2"/>
  <c r="J1374" i="2"/>
  <c r="BF1374" i="2" s="1"/>
  <c r="BI1372" i="2"/>
  <c r="BH1372" i="2"/>
  <c r="BG1372" i="2"/>
  <c r="BE1372" i="2"/>
  <c r="T1372" i="2"/>
  <c r="R1372" i="2"/>
  <c r="P1372" i="2"/>
  <c r="BK1372" i="2"/>
  <c r="J1372" i="2"/>
  <c r="BF1372" i="2" s="1"/>
  <c r="BI1370" i="2"/>
  <c r="BH1370" i="2"/>
  <c r="BG1370" i="2"/>
  <c r="BE1370" i="2"/>
  <c r="T1370" i="2"/>
  <c r="R1370" i="2"/>
  <c r="P1370" i="2"/>
  <c r="BK1370" i="2"/>
  <c r="J1370" i="2"/>
  <c r="BF1370" i="2" s="1"/>
  <c r="BI1368" i="2"/>
  <c r="BH1368" i="2"/>
  <c r="BG1368" i="2"/>
  <c r="BE1368" i="2"/>
  <c r="T1368" i="2"/>
  <c r="R1368" i="2"/>
  <c r="P1368" i="2"/>
  <c r="BK1368" i="2"/>
  <c r="J1368" i="2"/>
  <c r="BF1368" i="2" s="1"/>
  <c r="BI1366" i="2"/>
  <c r="BH1366" i="2"/>
  <c r="BG1366" i="2"/>
  <c r="BE1366" i="2"/>
  <c r="T1366" i="2"/>
  <c r="R1366" i="2"/>
  <c r="P1366" i="2"/>
  <c r="BK1366" i="2"/>
  <c r="J1366" i="2"/>
  <c r="BF1366" i="2" s="1"/>
  <c r="BI1364" i="2"/>
  <c r="BH1364" i="2"/>
  <c r="BG1364" i="2"/>
  <c r="BE1364" i="2"/>
  <c r="T1364" i="2"/>
  <c r="R1364" i="2"/>
  <c r="P1364" i="2"/>
  <c r="BK1364" i="2"/>
  <c r="J1364" i="2"/>
  <c r="BF1364" i="2" s="1"/>
  <c r="BI1362" i="2"/>
  <c r="BH1362" i="2"/>
  <c r="BG1362" i="2"/>
  <c r="BE1362" i="2"/>
  <c r="T1362" i="2"/>
  <c r="R1362" i="2"/>
  <c r="P1362" i="2"/>
  <c r="BK1362" i="2"/>
  <c r="J1362" i="2"/>
  <c r="BF1362" i="2" s="1"/>
  <c r="BI1360" i="2"/>
  <c r="BH1360" i="2"/>
  <c r="BG1360" i="2"/>
  <c r="BE1360" i="2"/>
  <c r="T1360" i="2"/>
  <c r="R1360" i="2"/>
  <c r="P1360" i="2"/>
  <c r="BK1360" i="2"/>
  <c r="J1360" i="2"/>
  <c r="BF1360" i="2" s="1"/>
  <c r="BI1358" i="2"/>
  <c r="BH1358" i="2"/>
  <c r="BG1358" i="2"/>
  <c r="BE1358" i="2"/>
  <c r="T1358" i="2"/>
  <c r="R1358" i="2"/>
  <c r="P1358" i="2"/>
  <c r="BK1358" i="2"/>
  <c r="J1358" i="2"/>
  <c r="BF1358" i="2" s="1"/>
  <c r="BI1355" i="2"/>
  <c r="BH1355" i="2"/>
  <c r="BG1355" i="2"/>
  <c r="BE1355" i="2"/>
  <c r="T1355" i="2"/>
  <c r="R1355" i="2"/>
  <c r="P1355" i="2"/>
  <c r="BK1355" i="2"/>
  <c r="J1355" i="2"/>
  <c r="BF1355" i="2" s="1"/>
  <c r="BI1353" i="2"/>
  <c r="BH1353" i="2"/>
  <c r="BG1353" i="2"/>
  <c r="BE1353" i="2"/>
  <c r="T1353" i="2"/>
  <c r="R1353" i="2"/>
  <c r="P1353" i="2"/>
  <c r="BK1353" i="2"/>
  <c r="J1353" i="2"/>
  <c r="BF1353" i="2" s="1"/>
  <c r="BI1351" i="2"/>
  <c r="BH1351" i="2"/>
  <c r="BG1351" i="2"/>
  <c r="BE1351" i="2"/>
  <c r="T1351" i="2"/>
  <c r="R1351" i="2"/>
  <c r="P1351" i="2"/>
  <c r="BK1351" i="2"/>
  <c r="J1351" i="2"/>
  <c r="BF1351" i="2" s="1"/>
  <c r="BI1349" i="2"/>
  <c r="BH1349" i="2"/>
  <c r="BG1349" i="2"/>
  <c r="BE1349" i="2"/>
  <c r="T1349" i="2"/>
  <c r="R1349" i="2"/>
  <c r="P1349" i="2"/>
  <c r="BK1349" i="2"/>
  <c r="J1349" i="2"/>
  <c r="BF1349" i="2" s="1"/>
  <c r="BI1347" i="2"/>
  <c r="BH1347" i="2"/>
  <c r="BG1347" i="2"/>
  <c r="BE1347" i="2"/>
  <c r="T1347" i="2"/>
  <c r="R1347" i="2"/>
  <c r="P1347" i="2"/>
  <c r="BK1347" i="2"/>
  <c r="J1347" i="2"/>
  <c r="BF1347" i="2" s="1"/>
  <c r="BI1345" i="2"/>
  <c r="BH1345" i="2"/>
  <c r="BG1345" i="2"/>
  <c r="BE1345" i="2"/>
  <c r="T1345" i="2"/>
  <c r="R1345" i="2"/>
  <c r="P1345" i="2"/>
  <c r="BK1345" i="2"/>
  <c r="J1345" i="2"/>
  <c r="BF1345" i="2" s="1"/>
  <c r="BI1343" i="2"/>
  <c r="BH1343" i="2"/>
  <c r="BG1343" i="2"/>
  <c r="BE1343" i="2"/>
  <c r="T1343" i="2"/>
  <c r="R1343" i="2"/>
  <c r="P1343" i="2"/>
  <c r="BK1343" i="2"/>
  <c r="J1343" i="2"/>
  <c r="BF1343" i="2" s="1"/>
  <c r="BI1341" i="2"/>
  <c r="BH1341" i="2"/>
  <c r="BG1341" i="2"/>
  <c r="BE1341" i="2"/>
  <c r="T1341" i="2"/>
  <c r="R1341" i="2"/>
  <c r="P1341" i="2"/>
  <c r="BK1341" i="2"/>
  <c r="J1341" i="2"/>
  <c r="BF1341" i="2" s="1"/>
  <c r="BI1339" i="2"/>
  <c r="BH1339" i="2"/>
  <c r="BG1339" i="2"/>
  <c r="BE1339" i="2"/>
  <c r="T1339" i="2"/>
  <c r="R1339" i="2"/>
  <c r="P1339" i="2"/>
  <c r="BK1339" i="2"/>
  <c r="J1339" i="2"/>
  <c r="BF1339" i="2" s="1"/>
  <c r="BI1337" i="2"/>
  <c r="BH1337" i="2"/>
  <c r="BG1337" i="2"/>
  <c r="BE1337" i="2"/>
  <c r="T1337" i="2"/>
  <c r="R1337" i="2"/>
  <c r="P1337" i="2"/>
  <c r="BK1337" i="2"/>
  <c r="J1337" i="2"/>
  <c r="BF1337" i="2" s="1"/>
  <c r="BI1335" i="2"/>
  <c r="BH1335" i="2"/>
  <c r="BG1335" i="2"/>
  <c r="BE1335" i="2"/>
  <c r="T1335" i="2"/>
  <c r="R1335" i="2"/>
  <c r="P1335" i="2"/>
  <c r="BK1335" i="2"/>
  <c r="J1335" i="2"/>
  <c r="BF1335" i="2" s="1"/>
  <c r="BI1333" i="2"/>
  <c r="BH1333" i="2"/>
  <c r="BG1333" i="2"/>
  <c r="BE1333" i="2"/>
  <c r="T1333" i="2"/>
  <c r="R1333" i="2"/>
  <c r="P1333" i="2"/>
  <c r="BK1333" i="2"/>
  <c r="J1333" i="2"/>
  <c r="BF1333" i="2" s="1"/>
  <c r="BI1331" i="2"/>
  <c r="BH1331" i="2"/>
  <c r="BG1331" i="2"/>
  <c r="BE1331" i="2"/>
  <c r="T1331" i="2"/>
  <c r="R1331" i="2"/>
  <c r="P1331" i="2"/>
  <c r="BK1331" i="2"/>
  <c r="BK1330" i="2" s="1"/>
  <c r="J1330" i="2" s="1"/>
  <c r="J124" i="2" s="1"/>
  <c r="J1331" i="2"/>
  <c r="BF1331" i="2" s="1"/>
  <c r="BI1328" i="2"/>
  <c r="BH1328" i="2"/>
  <c r="BG1328" i="2"/>
  <c r="BE1328" i="2"/>
  <c r="T1328" i="2"/>
  <c r="R1328" i="2"/>
  <c r="P1328" i="2"/>
  <c r="BK1328" i="2"/>
  <c r="J1328" i="2"/>
  <c r="BF1328" i="2" s="1"/>
  <c r="BI1326" i="2"/>
  <c r="BH1326" i="2"/>
  <c r="BG1326" i="2"/>
  <c r="BE1326" i="2"/>
  <c r="T1326" i="2"/>
  <c r="R1326" i="2"/>
  <c r="P1326" i="2"/>
  <c r="BK1326" i="2"/>
  <c r="J1326" i="2"/>
  <c r="BF1326" i="2" s="1"/>
  <c r="BI1324" i="2"/>
  <c r="BH1324" i="2"/>
  <c r="BG1324" i="2"/>
  <c r="BE1324" i="2"/>
  <c r="T1324" i="2"/>
  <c r="R1324" i="2"/>
  <c r="P1324" i="2"/>
  <c r="BK1324" i="2"/>
  <c r="J1324" i="2"/>
  <c r="BF1324" i="2" s="1"/>
  <c r="BI1322" i="2"/>
  <c r="BH1322" i="2"/>
  <c r="BG1322" i="2"/>
  <c r="BE1322" i="2"/>
  <c r="T1322" i="2"/>
  <c r="R1322" i="2"/>
  <c r="P1322" i="2"/>
  <c r="BK1322" i="2"/>
  <c r="J1322" i="2"/>
  <c r="BF1322" i="2" s="1"/>
  <c r="BI1320" i="2"/>
  <c r="BH1320" i="2"/>
  <c r="BG1320" i="2"/>
  <c r="BE1320" i="2"/>
  <c r="T1320" i="2"/>
  <c r="R1320" i="2"/>
  <c r="P1320" i="2"/>
  <c r="BK1320" i="2"/>
  <c r="J1320" i="2"/>
  <c r="BF1320" i="2" s="1"/>
  <c r="BI1318" i="2"/>
  <c r="BH1318" i="2"/>
  <c r="BG1318" i="2"/>
  <c r="BE1318" i="2"/>
  <c r="T1318" i="2"/>
  <c r="R1318" i="2"/>
  <c r="P1318" i="2"/>
  <c r="BK1318" i="2"/>
  <c r="J1318" i="2"/>
  <c r="BF1318" i="2" s="1"/>
  <c r="BI1316" i="2"/>
  <c r="BH1316" i="2"/>
  <c r="BG1316" i="2"/>
  <c r="BE1316" i="2"/>
  <c r="T1316" i="2"/>
  <c r="R1316" i="2"/>
  <c r="P1316" i="2"/>
  <c r="BK1316" i="2"/>
  <c r="J1316" i="2"/>
  <c r="BF1316" i="2" s="1"/>
  <c r="BI1314" i="2"/>
  <c r="BH1314" i="2"/>
  <c r="BG1314" i="2"/>
  <c r="BE1314" i="2"/>
  <c r="T1314" i="2"/>
  <c r="R1314" i="2"/>
  <c r="P1314" i="2"/>
  <c r="BK1314" i="2"/>
  <c r="J1314" i="2"/>
  <c r="BF1314" i="2" s="1"/>
  <c r="BI1312" i="2"/>
  <c r="BH1312" i="2"/>
  <c r="BG1312" i="2"/>
  <c r="BE1312" i="2"/>
  <c r="T1312" i="2"/>
  <c r="R1312" i="2"/>
  <c r="P1312" i="2"/>
  <c r="BK1312" i="2"/>
  <c r="J1312" i="2"/>
  <c r="BF1312" i="2" s="1"/>
  <c r="BI1310" i="2"/>
  <c r="BH1310" i="2"/>
  <c r="BG1310" i="2"/>
  <c r="BE1310" i="2"/>
  <c r="T1310" i="2"/>
  <c r="R1310" i="2"/>
  <c r="P1310" i="2"/>
  <c r="BK1310" i="2"/>
  <c r="J1310" i="2"/>
  <c r="BF1310" i="2" s="1"/>
  <c r="BI1308" i="2"/>
  <c r="BH1308" i="2"/>
  <c r="BG1308" i="2"/>
  <c r="BE1308" i="2"/>
  <c r="T1308" i="2"/>
  <c r="R1308" i="2"/>
  <c r="P1308" i="2"/>
  <c r="BK1308" i="2"/>
  <c r="J1308" i="2"/>
  <c r="BF1308" i="2" s="1"/>
  <c r="BI1306" i="2"/>
  <c r="BH1306" i="2"/>
  <c r="BG1306" i="2"/>
  <c r="BE1306" i="2"/>
  <c r="T1306" i="2"/>
  <c r="R1306" i="2"/>
  <c r="P1306" i="2"/>
  <c r="BK1306" i="2"/>
  <c r="J1306" i="2"/>
  <c r="BF1306" i="2" s="1"/>
  <c r="BI1304" i="2"/>
  <c r="BH1304" i="2"/>
  <c r="BG1304" i="2"/>
  <c r="BE1304" i="2"/>
  <c r="T1304" i="2"/>
  <c r="R1304" i="2"/>
  <c r="P1304" i="2"/>
  <c r="BK1304" i="2"/>
  <c r="J1304" i="2"/>
  <c r="BF1304" i="2" s="1"/>
  <c r="BI1302" i="2"/>
  <c r="BH1302" i="2"/>
  <c r="BG1302" i="2"/>
  <c r="BE1302" i="2"/>
  <c r="T1302" i="2"/>
  <c r="R1302" i="2"/>
  <c r="P1302" i="2"/>
  <c r="BK1302" i="2"/>
  <c r="J1302" i="2"/>
  <c r="BF1302" i="2" s="1"/>
  <c r="BI1300" i="2"/>
  <c r="BH1300" i="2"/>
  <c r="BG1300" i="2"/>
  <c r="BE1300" i="2"/>
  <c r="T1300" i="2"/>
  <c r="R1300" i="2"/>
  <c r="P1300" i="2"/>
  <c r="BK1300" i="2"/>
  <c r="J1300" i="2"/>
  <c r="BF1300" i="2" s="1"/>
  <c r="BI1298" i="2"/>
  <c r="BH1298" i="2"/>
  <c r="BG1298" i="2"/>
  <c r="BE1298" i="2"/>
  <c r="T1298" i="2"/>
  <c r="R1298" i="2"/>
  <c r="P1298" i="2"/>
  <c r="BK1298" i="2"/>
  <c r="J1298" i="2"/>
  <c r="BF1298" i="2" s="1"/>
  <c r="BI1296" i="2"/>
  <c r="BH1296" i="2"/>
  <c r="BG1296" i="2"/>
  <c r="BE1296" i="2"/>
  <c r="T1296" i="2"/>
  <c r="R1296" i="2"/>
  <c r="P1296" i="2"/>
  <c r="BK1296" i="2"/>
  <c r="J1296" i="2"/>
  <c r="BF1296" i="2" s="1"/>
  <c r="BI1294" i="2"/>
  <c r="BH1294" i="2"/>
  <c r="BG1294" i="2"/>
  <c r="BE1294" i="2"/>
  <c r="T1294" i="2"/>
  <c r="R1294" i="2"/>
  <c r="P1294" i="2"/>
  <c r="BK1294" i="2"/>
  <c r="J1294" i="2"/>
  <c r="BF1294" i="2" s="1"/>
  <c r="BI1292" i="2"/>
  <c r="BH1292" i="2"/>
  <c r="BG1292" i="2"/>
  <c r="BE1292" i="2"/>
  <c r="T1292" i="2"/>
  <c r="R1292" i="2"/>
  <c r="P1292" i="2"/>
  <c r="BK1292" i="2"/>
  <c r="J1292" i="2"/>
  <c r="BF1292" i="2" s="1"/>
  <c r="BI1290" i="2"/>
  <c r="BH1290" i="2"/>
  <c r="BG1290" i="2"/>
  <c r="BE1290" i="2"/>
  <c r="T1290" i="2"/>
  <c r="R1290" i="2"/>
  <c r="P1290" i="2"/>
  <c r="BK1290" i="2"/>
  <c r="J1290" i="2"/>
  <c r="BF1290" i="2" s="1"/>
  <c r="BI1288" i="2"/>
  <c r="BH1288" i="2"/>
  <c r="BG1288" i="2"/>
  <c r="BE1288" i="2"/>
  <c r="T1288" i="2"/>
  <c r="R1288" i="2"/>
  <c r="P1288" i="2"/>
  <c r="BK1288" i="2"/>
  <c r="J1288" i="2"/>
  <c r="BF1288" i="2" s="1"/>
  <c r="BI1286" i="2"/>
  <c r="BH1286" i="2"/>
  <c r="BG1286" i="2"/>
  <c r="BE1286" i="2"/>
  <c r="T1286" i="2"/>
  <c r="R1286" i="2"/>
  <c r="P1286" i="2"/>
  <c r="BK1286" i="2"/>
  <c r="J1286" i="2"/>
  <c r="BF1286" i="2" s="1"/>
  <c r="BI1284" i="2"/>
  <c r="BH1284" i="2"/>
  <c r="BG1284" i="2"/>
  <c r="BE1284" i="2"/>
  <c r="T1284" i="2"/>
  <c r="R1284" i="2"/>
  <c r="P1284" i="2"/>
  <c r="BK1284" i="2"/>
  <c r="J1284" i="2"/>
  <c r="BF1284" i="2" s="1"/>
  <c r="BI1281" i="2"/>
  <c r="BH1281" i="2"/>
  <c r="BG1281" i="2"/>
  <c r="BE1281" i="2"/>
  <c r="T1281" i="2"/>
  <c r="R1281" i="2"/>
  <c r="P1281" i="2"/>
  <c r="BK1281" i="2"/>
  <c r="J1281" i="2"/>
  <c r="BF1281" i="2" s="1"/>
  <c r="BI1279" i="2"/>
  <c r="BH1279" i="2"/>
  <c r="BG1279" i="2"/>
  <c r="BE1279" i="2"/>
  <c r="T1279" i="2"/>
  <c r="R1279" i="2"/>
  <c r="P1279" i="2"/>
  <c r="BK1279" i="2"/>
  <c r="J1279" i="2"/>
  <c r="BF1279" i="2" s="1"/>
  <c r="BI1277" i="2"/>
  <c r="BH1277" i="2"/>
  <c r="BG1277" i="2"/>
  <c r="BE1277" i="2"/>
  <c r="T1277" i="2"/>
  <c r="R1277" i="2"/>
  <c r="P1277" i="2"/>
  <c r="BK1277" i="2"/>
  <c r="J1277" i="2"/>
  <c r="BF1277" i="2" s="1"/>
  <c r="BI1275" i="2"/>
  <c r="BH1275" i="2"/>
  <c r="BG1275" i="2"/>
  <c r="BE1275" i="2"/>
  <c r="T1275" i="2"/>
  <c r="R1275" i="2"/>
  <c r="P1275" i="2"/>
  <c r="BK1275" i="2"/>
  <c r="J1275" i="2"/>
  <c r="BF1275" i="2" s="1"/>
  <c r="BI1273" i="2"/>
  <c r="BH1273" i="2"/>
  <c r="BG1273" i="2"/>
  <c r="BE1273" i="2"/>
  <c r="T1273" i="2"/>
  <c r="R1273" i="2"/>
  <c r="P1273" i="2"/>
  <c r="BK1273" i="2"/>
  <c r="J1273" i="2"/>
  <c r="BF1273" i="2" s="1"/>
  <c r="BI1271" i="2"/>
  <c r="BH1271" i="2"/>
  <c r="BG1271" i="2"/>
  <c r="BE1271" i="2"/>
  <c r="T1271" i="2"/>
  <c r="R1271" i="2"/>
  <c r="P1271" i="2"/>
  <c r="BK1271" i="2"/>
  <c r="J1271" i="2"/>
  <c r="BF1271" i="2" s="1"/>
  <c r="BI1269" i="2"/>
  <c r="BH1269" i="2"/>
  <c r="BG1269" i="2"/>
  <c r="BE1269" i="2"/>
  <c r="T1269" i="2"/>
  <c r="R1269" i="2"/>
  <c r="P1269" i="2"/>
  <c r="BK1269" i="2"/>
  <c r="J1269" i="2"/>
  <c r="BF1269" i="2" s="1"/>
  <c r="BI1267" i="2"/>
  <c r="BH1267" i="2"/>
  <c r="BG1267" i="2"/>
  <c r="BE1267" i="2"/>
  <c r="T1267" i="2"/>
  <c r="R1267" i="2"/>
  <c r="P1267" i="2"/>
  <c r="BK1267" i="2"/>
  <c r="J1267" i="2"/>
  <c r="BF1267" i="2" s="1"/>
  <c r="BI1265" i="2"/>
  <c r="BH1265" i="2"/>
  <c r="BG1265" i="2"/>
  <c r="BE1265" i="2"/>
  <c r="T1265" i="2"/>
  <c r="R1265" i="2"/>
  <c r="P1265" i="2"/>
  <c r="BK1265" i="2"/>
  <c r="J1265" i="2"/>
  <c r="BF1265" i="2" s="1"/>
  <c r="BI1263" i="2"/>
  <c r="BH1263" i="2"/>
  <c r="BG1263" i="2"/>
  <c r="BE1263" i="2"/>
  <c r="T1263" i="2"/>
  <c r="R1263" i="2"/>
  <c r="P1263" i="2"/>
  <c r="BK1263" i="2"/>
  <c r="J1263" i="2"/>
  <c r="BF1263" i="2" s="1"/>
  <c r="BI1261" i="2"/>
  <c r="BH1261" i="2"/>
  <c r="BG1261" i="2"/>
  <c r="BE1261" i="2"/>
  <c r="T1261" i="2"/>
  <c r="R1261" i="2"/>
  <c r="P1261" i="2"/>
  <c r="BK1261" i="2"/>
  <c r="J1261" i="2"/>
  <c r="BF1261" i="2" s="1"/>
  <c r="BI1259" i="2"/>
  <c r="BH1259" i="2"/>
  <c r="BG1259" i="2"/>
  <c r="BE1259" i="2"/>
  <c r="T1259" i="2"/>
  <c r="R1259" i="2"/>
  <c r="P1259" i="2"/>
  <c r="BK1259" i="2"/>
  <c r="J1259" i="2"/>
  <c r="BF1259" i="2" s="1"/>
  <c r="BI1257" i="2"/>
  <c r="BH1257" i="2"/>
  <c r="BG1257" i="2"/>
  <c r="BE1257" i="2"/>
  <c r="T1257" i="2"/>
  <c r="R1257" i="2"/>
  <c r="P1257" i="2"/>
  <c r="BK1257" i="2"/>
  <c r="J1257" i="2"/>
  <c r="BF1257" i="2" s="1"/>
  <c r="BI1255" i="2"/>
  <c r="BH1255" i="2"/>
  <c r="BG1255" i="2"/>
  <c r="BE1255" i="2"/>
  <c r="T1255" i="2"/>
  <c r="R1255" i="2"/>
  <c r="P1255" i="2"/>
  <c r="BK1255" i="2"/>
  <c r="J1255" i="2"/>
  <c r="BF1255" i="2" s="1"/>
  <c r="BI1253" i="2"/>
  <c r="BH1253" i="2"/>
  <c r="BG1253" i="2"/>
  <c r="BE1253" i="2"/>
  <c r="T1253" i="2"/>
  <c r="R1253" i="2"/>
  <c r="P1253" i="2"/>
  <c r="BK1253" i="2"/>
  <c r="J1253" i="2"/>
  <c r="BF1253" i="2" s="1"/>
  <c r="BI1251" i="2"/>
  <c r="BH1251" i="2"/>
  <c r="BG1251" i="2"/>
  <c r="BE1251" i="2"/>
  <c r="T1251" i="2"/>
  <c r="R1251" i="2"/>
  <c r="P1251" i="2"/>
  <c r="BK1251" i="2"/>
  <c r="J1251" i="2"/>
  <c r="BF1251" i="2" s="1"/>
  <c r="BI1249" i="2"/>
  <c r="BH1249" i="2"/>
  <c r="BG1249" i="2"/>
  <c r="BE1249" i="2"/>
  <c r="T1249" i="2"/>
  <c r="R1249" i="2"/>
  <c r="P1249" i="2"/>
  <c r="BK1249" i="2"/>
  <c r="J1249" i="2"/>
  <c r="BF1249" i="2" s="1"/>
  <c r="BI1247" i="2"/>
  <c r="BH1247" i="2"/>
  <c r="BG1247" i="2"/>
  <c r="BE1247" i="2"/>
  <c r="T1247" i="2"/>
  <c r="R1247" i="2"/>
  <c r="P1247" i="2"/>
  <c r="BK1247" i="2"/>
  <c r="J1247" i="2"/>
  <c r="BF1247" i="2" s="1"/>
  <c r="BI1245" i="2"/>
  <c r="BH1245" i="2"/>
  <c r="BG1245" i="2"/>
  <c r="BE1245" i="2"/>
  <c r="T1245" i="2"/>
  <c r="R1245" i="2"/>
  <c r="P1245" i="2"/>
  <c r="BK1245" i="2"/>
  <c r="J1245" i="2"/>
  <c r="BF1245" i="2" s="1"/>
  <c r="BI1243" i="2"/>
  <c r="BH1243" i="2"/>
  <c r="BG1243" i="2"/>
  <c r="BE1243" i="2"/>
  <c r="T1243" i="2"/>
  <c r="R1243" i="2"/>
  <c r="P1243" i="2"/>
  <c r="BK1243" i="2"/>
  <c r="J1243" i="2"/>
  <c r="BF1243" i="2" s="1"/>
  <c r="BI1241" i="2"/>
  <c r="BH1241" i="2"/>
  <c r="BG1241" i="2"/>
  <c r="BE1241" i="2"/>
  <c r="T1241" i="2"/>
  <c r="R1241" i="2"/>
  <c r="P1241" i="2"/>
  <c r="BK1241" i="2"/>
  <c r="J1241" i="2"/>
  <c r="BF1241" i="2" s="1"/>
  <c r="BI1239" i="2"/>
  <c r="BH1239" i="2"/>
  <c r="BG1239" i="2"/>
  <c r="BE1239" i="2"/>
  <c r="T1239" i="2"/>
  <c r="R1239" i="2"/>
  <c r="P1239" i="2"/>
  <c r="BK1239" i="2"/>
  <c r="J1239" i="2"/>
  <c r="BF1239" i="2" s="1"/>
  <c r="BI1237" i="2"/>
  <c r="BH1237" i="2"/>
  <c r="BG1237" i="2"/>
  <c r="BE1237" i="2"/>
  <c r="T1237" i="2"/>
  <c r="R1237" i="2"/>
  <c r="P1237" i="2"/>
  <c r="BK1237" i="2"/>
  <c r="J1237" i="2"/>
  <c r="BF1237" i="2" s="1"/>
  <c r="BI1235" i="2"/>
  <c r="BH1235" i="2"/>
  <c r="BG1235" i="2"/>
  <c r="BE1235" i="2"/>
  <c r="T1235" i="2"/>
  <c r="T1234" i="2" s="1"/>
  <c r="R1235" i="2"/>
  <c r="P1235" i="2"/>
  <c r="BK1235" i="2"/>
  <c r="J1235" i="2"/>
  <c r="BF1235" i="2" s="1"/>
  <c r="BI1228" i="2"/>
  <c r="BH1228" i="2"/>
  <c r="BG1228" i="2"/>
  <c r="BE1228" i="2"/>
  <c r="T1228" i="2"/>
  <c r="R1228" i="2"/>
  <c r="P1228" i="2"/>
  <c r="BK1228" i="2"/>
  <c r="J1228" i="2"/>
  <c r="BF1228" i="2" s="1"/>
  <c r="BI1212" i="2"/>
  <c r="BH1212" i="2"/>
  <c r="BG1212" i="2"/>
  <c r="BE1212" i="2"/>
  <c r="T1212" i="2"/>
  <c r="R1212" i="2"/>
  <c r="P1212" i="2"/>
  <c r="BK1212" i="2"/>
  <c r="J1212" i="2"/>
  <c r="BF1212" i="2" s="1"/>
  <c r="BI1207" i="2"/>
  <c r="BH1207" i="2"/>
  <c r="BG1207" i="2"/>
  <c r="BE1207" i="2"/>
  <c r="T1207" i="2"/>
  <c r="R1207" i="2"/>
  <c r="P1207" i="2"/>
  <c r="BK1207" i="2"/>
  <c r="J1207" i="2"/>
  <c r="BF1207" i="2" s="1"/>
  <c r="BI1178" i="2"/>
  <c r="BH1178" i="2"/>
  <c r="BG1178" i="2"/>
  <c r="BE1178" i="2"/>
  <c r="T1178" i="2"/>
  <c r="R1178" i="2"/>
  <c r="P1178" i="2"/>
  <c r="BK1178" i="2"/>
  <c r="J1178" i="2"/>
  <c r="BF1178" i="2" s="1"/>
  <c r="BI1175" i="2"/>
  <c r="BH1175" i="2"/>
  <c r="BG1175" i="2"/>
  <c r="BE1175" i="2"/>
  <c r="T1175" i="2"/>
  <c r="R1175" i="2"/>
  <c r="P1175" i="2"/>
  <c r="BK1175" i="2"/>
  <c r="J1175" i="2"/>
  <c r="BF1175" i="2" s="1"/>
  <c r="BI1161" i="2"/>
  <c r="BH1161" i="2"/>
  <c r="BG1161" i="2"/>
  <c r="BE1161" i="2"/>
  <c r="T1161" i="2"/>
  <c r="R1161" i="2"/>
  <c r="P1161" i="2"/>
  <c r="BK1161" i="2"/>
  <c r="J1161" i="2"/>
  <c r="BF1161" i="2" s="1"/>
  <c r="BI1140" i="2"/>
  <c r="BH1140" i="2"/>
  <c r="BG1140" i="2"/>
  <c r="BE1140" i="2"/>
  <c r="T1140" i="2"/>
  <c r="R1140" i="2"/>
  <c r="P1140" i="2"/>
  <c r="BK1140" i="2"/>
  <c r="J1140" i="2"/>
  <c r="BF1140" i="2" s="1"/>
  <c r="BI1135" i="2"/>
  <c r="BH1135" i="2"/>
  <c r="BG1135" i="2"/>
  <c r="BE1135" i="2"/>
  <c r="T1135" i="2"/>
  <c r="R1135" i="2"/>
  <c r="P1135" i="2"/>
  <c r="BK1135" i="2"/>
  <c r="J1135" i="2"/>
  <c r="BF1135" i="2" s="1"/>
  <c r="BI1110" i="2"/>
  <c r="BH1110" i="2"/>
  <c r="BG1110" i="2"/>
  <c r="BE1110" i="2"/>
  <c r="T1110" i="2"/>
  <c r="R1110" i="2"/>
  <c r="P1110" i="2"/>
  <c r="BK1110" i="2"/>
  <c r="J1110" i="2"/>
  <c r="BF1110" i="2" s="1"/>
  <c r="BI1105" i="2"/>
  <c r="BH1105" i="2"/>
  <c r="BG1105" i="2"/>
  <c r="BE1105" i="2"/>
  <c r="T1105" i="2"/>
  <c r="R1105" i="2"/>
  <c r="P1105" i="2"/>
  <c r="BK1105" i="2"/>
  <c r="J1105" i="2"/>
  <c r="BF1105" i="2" s="1"/>
  <c r="BI1095" i="2"/>
  <c r="BH1095" i="2"/>
  <c r="BG1095" i="2"/>
  <c r="BE1095" i="2"/>
  <c r="T1095" i="2"/>
  <c r="R1095" i="2"/>
  <c r="P1095" i="2"/>
  <c r="BK1095" i="2"/>
  <c r="J1095" i="2"/>
  <c r="BF1095" i="2" s="1"/>
  <c r="BI1089" i="2"/>
  <c r="BH1089" i="2"/>
  <c r="BG1089" i="2"/>
  <c r="BE1089" i="2"/>
  <c r="T1089" i="2"/>
  <c r="R1089" i="2"/>
  <c r="P1089" i="2"/>
  <c r="BK1089" i="2"/>
  <c r="J1089" i="2"/>
  <c r="BF1089" i="2" s="1"/>
  <c r="BI1073" i="2"/>
  <c r="BH1073" i="2"/>
  <c r="BG1073" i="2"/>
  <c r="BE1073" i="2"/>
  <c r="T1073" i="2"/>
  <c r="R1073" i="2"/>
  <c r="P1073" i="2"/>
  <c r="BK1073" i="2"/>
  <c r="J1073" i="2"/>
  <c r="BF1073" i="2" s="1"/>
  <c r="BI1068" i="2"/>
  <c r="BH1068" i="2"/>
  <c r="BG1068" i="2"/>
  <c r="BE1068" i="2"/>
  <c r="T1068" i="2"/>
  <c r="R1068" i="2"/>
  <c r="P1068" i="2"/>
  <c r="BK1068" i="2"/>
  <c r="J1068" i="2"/>
  <c r="BF1068" i="2" s="1"/>
  <c r="BI1063" i="2"/>
  <c r="BH1063" i="2"/>
  <c r="BG1063" i="2"/>
  <c r="BE1063" i="2"/>
  <c r="T1063" i="2"/>
  <c r="R1063" i="2"/>
  <c r="P1063" i="2"/>
  <c r="BK1063" i="2"/>
  <c r="J1063" i="2"/>
  <c r="BF1063" i="2" s="1"/>
  <c r="BI1060" i="2"/>
  <c r="BH1060" i="2"/>
  <c r="BG1060" i="2"/>
  <c r="BE1060" i="2"/>
  <c r="T1060" i="2"/>
  <c r="R1060" i="2"/>
  <c r="P1060" i="2"/>
  <c r="BK1060" i="2"/>
  <c r="J1060" i="2"/>
  <c r="BF1060" i="2" s="1"/>
  <c r="BI1058" i="2"/>
  <c r="BH1058" i="2"/>
  <c r="BG1058" i="2"/>
  <c r="BE1058" i="2"/>
  <c r="T1058" i="2"/>
  <c r="R1058" i="2"/>
  <c r="P1058" i="2"/>
  <c r="BK1058" i="2"/>
  <c r="J1058" i="2"/>
  <c r="BF1058" i="2" s="1"/>
  <c r="BI1056" i="2"/>
  <c r="BH1056" i="2"/>
  <c r="BG1056" i="2"/>
  <c r="BE1056" i="2"/>
  <c r="T1056" i="2"/>
  <c r="R1056" i="2"/>
  <c r="P1056" i="2"/>
  <c r="BK1056" i="2"/>
  <c r="J1056" i="2"/>
  <c r="BF1056" i="2" s="1"/>
  <c r="BI1053" i="2"/>
  <c r="BH1053" i="2"/>
  <c r="BG1053" i="2"/>
  <c r="BE1053" i="2"/>
  <c r="T1053" i="2"/>
  <c r="R1053" i="2"/>
  <c r="P1053" i="2"/>
  <c r="BK1053" i="2"/>
  <c r="J1053" i="2"/>
  <c r="BF1053" i="2" s="1"/>
  <c r="BI1051" i="2"/>
  <c r="BH1051" i="2"/>
  <c r="BG1051" i="2"/>
  <c r="BE1051" i="2"/>
  <c r="T1051" i="2"/>
  <c r="R1051" i="2"/>
  <c r="P1051" i="2"/>
  <c r="BK1051" i="2"/>
  <c r="J1051" i="2"/>
  <c r="BF1051" i="2" s="1"/>
  <c r="BI1049" i="2"/>
  <c r="BH1049" i="2"/>
  <c r="BG1049" i="2"/>
  <c r="BE1049" i="2"/>
  <c r="T1049" i="2"/>
  <c r="R1049" i="2"/>
  <c r="P1049" i="2"/>
  <c r="BK1049" i="2"/>
  <c r="J1049" i="2"/>
  <c r="BF1049" i="2" s="1"/>
  <c r="BI1048" i="2"/>
  <c r="BH1048" i="2"/>
  <c r="BG1048" i="2"/>
  <c r="BE1048" i="2"/>
  <c r="T1048" i="2"/>
  <c r="R1048" i="2"/>
  <c r="P1048" i="2"/>
  <c r="BK1048" i="2"/>
  <c r="J1048" i="2"/>
  <c r="BF1048" i="2" s="1"/>
  <c r="BI1044" i="2"/>
  <c r="BH1044" i="2"/>
  <c r="BG1044" i="2"/>
  <c r="BE1044" i="2"/>
  <c r="T1044" i="2"/>
  <c r="R1044" i="2"/>
  <c r="P1044" i="2"/>
  <c r="BK1044" i="2"/>
  <c r="J1044" i="2"/>
  <c r="BF1044" i="2" s="1"/>
  <c r="BI1040" i="2"/>
  <c r="BH1040" i="2"/>
  <c r="BG1040" i="2"/>
  <c r="BE1040" i="2"/>
  <c r="T1040" i="2"/>
  <c r="R1040" i="2"/>
  <c r="P1040" i="2"/>
  <c r="BK1040" i="2"/>
  <c r="J1040" i="2"/>
  <c r="BF1040" i="2" s="1"/>
  <c r="BI1039" i="2"/>
  <c r="BH1039" i="2"/>
  <c r="BG1039" i="2"/>
  <c r="BE1039" i="2"/>
  <c r="T1039" i="2"/>
  <c r="R1039" i="2"/>
  <c r="P1039" i="2"/>
  <c r="BK1039" i="2"/>
  <c r="J1039" i="2"/>
  <c r="BF1039" i="2" s="1"/>
  <c r="BI1038" i="2"/>
  <c r="BH1038" i="2"/>
  <c r="BG1038" i="2"/>
  <c r="BE1038" i="2"/>
  <c r="T1038" i="2"/>
  <c r="R1038" i="2"/>
  <c r="P1038" i="2"/>
  <c r="BK1038" i="2"/>
  <c r="J1038" i="2"/>
  <c r="BF1038" i="2" s="1"/>
  <c r="BI1037" i="2"/>
  <c r="BH1037" i="2"/>
  <c r="BG1037" i="2"/>
  <c r="BE1037" i="2"/>
  <c r="T1037" i="2"/>
  <c r="R1037" i="2"/>
  <c r="P1037" i="2"/>
  <c r="BK1037" i="2"/>
  <c r="J1037" i="2"/>
  <c r="BF1037" i="2" s="1"/>
  <c r="BI1036" i="2"/>
  <c r="BH1036" i="2"/>
  <c r="BG1036" i="2"/>
  <c r="BE1036" i="2"/>
  <c r="T1036" i="2"/>
  <c r="R1036" i="2"/>
  <c r="P1036" i="2"/>
  <c r="BK1036" i="2"/>
  <c r="J1036" i="2"/>
  <c r="BF1036" i="2" s="1"/>
  <c r="BI1035" i="2"/>
  <c r="BH1035" i="2"/>
  <c r="BG1035" i="2"/>
  <c r="BE1035" i="2"/>
  <c r="T1035" i="2"/>
  <c r="R1035" i="2"/>
  <c r="P1035" i="2"/>
  <c r="BK1035" i="2"/>
  <c r="J1035" i="2"/>
  <c r="BF1035" i="2" s="1"/>
  <c r="BI1034" i="2"/>
  <c r="BH1034" i="2"/>
  <c r="BG1034" i="2"/>
  <c r="BE1034" i="2"/>
  <c r="T1034" i="2"/>
  <c r="R1034" i="2"/>
  <c r="P1034" i="2"/>
  <c r="BK1034" i="2"/>
  <c r="J1034" i="2"/>
  <c r="BF1034" i="2" s="1"/>
  <c r="BI1033" i="2"/>
  <c r="BH1033" i="2"/>
  <c r="BG1033" i="2"/>
  <c r="BE1033" i="2"/>
  <c r="T1033" i="2"/>
  <c r="R1033" i="2"/>
  <c r="P1033" i="2"/>
  <c r="BK1033" i="2"/>
  <c r="J1033" i="2"/>
  <c r="BF1033" i="2" s="1"/>
  <c r="BI1024" i="2"/>
  <c r="BH1024" i="2"/>
  <c r="BG1024" i="2"/>
  <c r="BE1024" i="2"/>
  <c r="T1024" i="2"/>
  <c r="R1024" i="2"/>
  <c r="P1024" i="2"/>
  <c r="BK1024" i="2"/>
  <c r="J1024" i="2"/>
  <c r="BF1024" i="2" s="1"/>
  <c r="BI1023" i="2"/>
  <c r="BH1023" i="2"/>
  <c r="BG1023" i="2"/>
  <c r="BE1023" i="2"/>
  <c r="T1023" i="2"/>
  <c r="R1023" i="2"/>
  <c r="P1023" i="2"/>
  <c r="BK1023" i="2"/>
  <c r="J1023" i="2"/>
  <c r="BF1023" i="2" s="1"/>
  <c r="BI1015" i="2"/>
  <c r="BH1015" i="2"/>
  <c r="BG1015" i="2"/>
  <c r="BE1015" i="2"/>
  <c r="T1015" i="2"/>
  <c r="R1015" i="2"/>
  <c r="P1015" i="2"/>
  <c r="BK1015" i="2"/>
  <c r="J1015" i="2"/>
  <c r="BF1015" i="2" s="1"/>
  <c r="BI1014" i="2"/>
  <c r="BH1014" i="2"/>
  <c r="BG1014" i="2"/>
  <c r="BE1014" i="2"/>
  <c r="T1014" i="2"/>
  <c r="R1014" i="2"/>
  <c r="P1014" i="2"/>
  <c r="BK1014" i="2"/>
  <c r="J1014" i="2"/>
  <c r="BF1014" i="2" s="1"/>
  <c r="BI1005" i="2"/>
  <c r="BH1005" i="2"/>
  <c r="BG1005" i="2"/>
  <c r="BE1005" i="2"/>
  <c r="T1005" i="2"/>
  <c r="R1005" i="2"/>
  <c r="P1005" i="2"/>
  <c r="BK1005" i="2"/>
  <c r="J1005" i="2"/>
  <c r="BF1005" i="2" s="1"/>
  <c r="BI1004" i="2"/>
  <c r="BH1004" i="2"/>
  <c r="BG1004" i="2"/>
  <c r="BE1004" i="2"/>
  <c r="T1004" i="2"/>
  <c r="R1004" i="2"/>
  <c r="P1004" i="2"/>
  <c r="BK1004" i="2"/>
  <c r="J1004" i="2"/>
  <c r="BF1004" i="2" s="1"/>
  <c r="BI995" i="2"/>
  <c r="BH995" i="2"/>
  <c r="BG995" i="2"/>
  <c r="BE995" i="2"/>
  <c r="T995" i="2"/>
  <c r="R995" i="2"/>
  <c r="P995" i="2"/>
  <c r="BK995" i="2"/>
  <c r="J995" i="2"/>
  <c r="BF995" i="2" s="1"/>
  <c r="BI994" i="2"/>
  <c r="BH994" i="2"/>
  <c r="BG994" i="2"/>
  <c r="BE994" i="2"/>
  <c r="T994" i="2"/>
  <c r="R994" i="2"/>
  <c r="P994" i="2"/>
  <c r="BK994" i="2"/>
  <c r="J994" i="2"/>
  <c r="BF994" i="2" s="1"/>
  <c r="BI991" i="2"/>
  <c r="BH991" i="2"/>
  <c r="BG991" i="2"/>
  <c r="BE991" i="2"/>
  <c r="T991" i="2"/>
  <c r="R991" i="2"/>
  <c r="P991" i="2"/>
  <c r="BK991" i="2"/>
  <c r="J991" i="2"/>
  <c r="BF991" i="2" s="1"/>
  <c r="BI986" i="2"/>
  <c r="BH986" i="2"/>
  <c r="BG986" i="2"/>
  <c r="BE986" i="2"/>
  <c r="T986" i="2"/>
  <c r="R986" i="2"/>
  <c r="P986" i="2"/>
  <c r="BK986" i="2"/>
  <c r="J986" i="2"/>
  <c r="BF986" i="2" s="1"/>
  <c r="BI981" i="2"/>
  <c r="BH981" i="2"/>
  <c r="BG981" i="2"/>
  <c r="BE981" i="2"/>
  <c r="T981" i="2"/>
  <c r="R981" i="2"/>
  <c r="P981" i="2"/>
  <c r="BK981" i="2"/>
  <c r="J981" i="2"/>
  <c r="BF981" i="2" s="1"/>
  <c r="BI976" i="2"/>
  <c r="BH976" i="2"/>
  <c r="BG976" i="2"/>
  <c r="BE976" i="2"/>
  <c r="T976" i="2"/>
  <c r="R976" i="2"/>
  <c r="P976" i="2"/>
  <c r="BK976" i="2"/>
  <c r="J976" i="2"/>
  <c r="BF976" i="2" s="1"/>
  <c r="BI973" i="2"/>
  <c r="BH973" i="2"/>
  <c r="BG973" i="2"/>
  <c r="BE973" i="2"/>
  <c r="T973" i="2"/>
  <c r="R973" i="2"/>
  <c r="P973" i="2"/>
  <c r="BK973" i="2"/>
  <c r="J973" i="2"/>
  <c r="BF973" i="2" s="1"/>
  <c r="BI962" i="2"/>
  <c r="BH962" i="2"/>
  <c r="BG962" i="2"/>
  <c r="BE962" i="2"/>
  <c r="T962" i="2"/>
  <c r="R962" i="2"/>
  <c r="P962" i="2"/>
  <c r="BK962" i="2"/>
  <c r="J962" i="2"/>
  <c r="BF962" i="2" s="1"/>
  <c r="BI959" i="2"/>
  <c r="BH959" i="2"/>
  <c r="BG959" i="2"/>
  <c r="BE959" i="2"/>
  <c r="T959" i="2"/>
  <c r="R959" i="2"/>
  <c r="P959" i="2"/>
  <c r="BK959" i="2"/>
  <c r="J959" i="2"/>
  <c r="BF959" i="2" s="1"/>
  <c r="BI957" i="2"/>
  <c r="BH957" i="2"/>
  <c r="BG957" i="2"/>
  <c r="BE957" i="2"/>
  <c r="T957" i="2"/>
  <c r="R957" i="2"/>
  <c r="P957" i="2"/>
  <c r="BK957" i="2"/>
  <c r="J957" i="2"/>
  <c r="BF957" i="2" s="1"/>
  <c r="BI955" i="2"/>
  <c r="BH955" i="2"/>
  <c r="BG955" i="2"/>
  <c r="BE955" i="2"/>
  <c r="T955" i="2"/>
  <c r="R955" i="2"/>
  <c r="P955" i="2"/>
  <c r="BK955" i="2"/>
  <c r="J955" i="2"/>
  <c r="BF955" i="2" s="1"/>
  <c r="BI953" i="2"/>
  <c r="BH953" i="2"/>
  <c r="BG953" i="2"/>
  <c r="BE953" i="2"/>
  <c r="T953" i="2"/>
  <c r="R953" i="2"/>
  <c r="P953" i="2"/>
  <c r="BK953" i="2"/>
  <c r="J953" i="2"/>
  <c r="BF953" i="2" s="1"/>
  <c r="BI951" i="2"/>
  <c r="BH951" i="2"/>
  <c r="BG951" i="2"/>
  <c r="BE951" i="2"/>
  <c r="T951" i="2"/>
  <c r="R951" i="2"/>
  <c r="P951" i="2"/>
  <c r="BK951" i="2"/>
  <c r="J951" i="2"/>
  <c r="BF951" i="2" s="1"/>
  <c r="BI949" i="2"/>
  <c r="BH949" i="2"/>
  <c r="BG949" i="2"/>
  <c r="BE949" i="2"/>
  <c r="T949" i="2"/>
  <c r="R949" i="2"/>
  <c r="P949" i="2"/>
  <c r="BK949" i="2"/>
  <c r="J949" i="2"/>
  <c r="BF949" i="2" s="1"/>
  <c r="BI947" i="2"/>
  <c r="BH947" i="2"/>
  <c r="BG947" i="2"/>
  <c r="BE947" i="2"/>
  <c r="T947" i="2"/>
  <c r="R947" i="2"/>
  <c r="P947" i="2"/>
  <c r="BK947" i="2"/>
  <c r="J947" i="2"/>
  <c r="BF947" i="2" s="1"/>
  <c r="BI943" i="2"/>
  <c r="BH943" i="2"/>
  <c r="BG943" i="2"/>
  <c r="BE943" i="2"/>
  <c r="T943" i="2"/>
  <c r="R943" i="2"/>
  <c r="P943" i="2"/>
  <c r="BK943" i="2"/>
  <c r="J943" i="2"/>
  <c r="BF943" i="2" s="1"/>
  <c r="BI939" i="2"/>
  <c r="BH939" i="2"/>
  <c r="BG939" i="2"/>
  <c r="BE939" i="2"/>
  <c r="T939" i="2"/>
  <c r="R939" i="2"/>
  <c r="R938" i="2" s="1"/>
  <c r="P939" i="2"/>
  <c r="BK939" i="2"/>
  <c r="J939" i="2"/>
  <c r="BF939" i="2" s="1"/>
  <c r="BI936" i="2"/>
  <c r="BH936" i="2"/>
  <c r="BG936" i="2"/>
  <c r="BE936" i="2"/>
  <c r="T936" i="2"/>
  <c r="R936" i="2"/>
  <c r="P936" i="2"/>
  <c r="BK936" i="2"/>
  <c r="J936" i="2"/>
  <c r="BF936" i="2" s="1"/>
  <c r="BI934" i="2"/>
  <c r="BH934" i="2"/>
  <c r="BG934" i="2"/>
  <c r="BE934" i="2"/>
  <c r="T934" i="2"/>
  <c r="R934" i="2"/>
  <c r="P934" i="2"/>
  <c r="BK934" i="2"/>
  <c r="J934" i="2"/>
  <c r="BF934" i="2" s="1"/>
  <c r="BI925" i="2"/>
  <c r="BH925" i="2"/>
  <c r="BG925" i="2"/>
  <c r="BE925" i="2"/>
  <c r="T925" i="2"/>
  <c r="R925" i="2"/>
  <c r="P925" i="2"/>
  <c r="BK925" i="2"/>
  <c r="J925" i="2"/>
  <c r="BF925" i="2" s="1"/>
  <c r="BI923" i="2"/>
  <c r="BH923" i="2"/>
  <c r="BG923" i="2"/>
  <c r="BE923" i="2"/>
  <c r="T923" i="2"/>
  <c r="R923" i="2"/>
  <c r="P923" i="2"/>
  <c r="BK923" i="2"/>
  <c r="J923" i="2"/>
  <c r="BF923" i="2" s="1"/>
  <c r="BI921" i="2"/>
  <c r="BH921" i="2"/>
  <c r="BG921" i="2"/>
  <c r="BE921" i="2"/>
  <c r="T921" i="2"/>
  <c r="R921" i="2"/>
  <c r="P921" i="2"/>
  <c r="BK921" i="2"/>
  <c r="J921" i="2"/>
  <c r="BF921" i="2" s="1"/>
  <c r="BI918" i="2"/>
  <c r="BH918" i="2"/>
  <c r="BG918" i="2"/>
  <c r="BE918" i="2"/>
  <c r="T918" i="2"/>
  <c r="R918" i="2"/>
  <c r="P918" i="2"/>
  <c r="BK918" i="2"/>
  <c r="J918" i="2"/>
  <c r="BF918" i="2" s="1"/>
  <c r="BI915" i="2"/>
  <c r="BH915" i="2"/>
  <c r="BG915" i="2"/>
  <c r="BE915" i="2"/>
  <c r="T915" i="2"/>
  <c r="R915" i="2"/>
  <c r="P915" i="2"/>
  <c r="BK915" i="2"/>
  <c r="J915" i="2"/>
  <c r="BF915" i="2" s="1"/>
  <c r="BI913" i="2"/>
  <c r="BH913" i="2"/>
  <c r="BG913" i="2"/>
  <c r="BE913" i="2"/>
  <c r="T913" i="2"/>
  <c r="R913" i="2"/>
  <c r="P913" i="2"/>
  <c r="BK913" i="2"/>
  <c r="J913" i="2"/>
  <c r="BF913" i="2" s="1"/>
  <c r="BI911" i="2"/>
  <c r="BH911" i="2"/>
  <c r="BG911" i="2"/>
  <c r="BE911" i="2"/>
  <c r="T911" i="2"/>
  <c r="R911" i="2"/>
  <c r="P911" i="2"/>
  <c r="BK911" i="2"/>
  <c r="J911" i="2"/>
  <c r="BF911" i="2" s="1"/>
  <c r="BI909" i="2"/>
  <c r="BH909" i="2"/>
  <c r="BG909" i="2"/>
  <c r="BE909" i="2"/>
  <c r="T909" i="2"/>
  <c r="R909" i="2"/>
  <c r="P909" i="2"/>
  <c r="BK909" i="2"/>
  <c r="J909" i="2"/>
  <c r="BF909" i="2" s="1"/>
  <c r="BI907" i="2"/>
  <c r="BH907" i="2"/>
  <c r="BG907" i="2"/>
  <c r="BE907" i="2"/>
  <c r="T907" i="2"/>
  <c r="R907" i="2"/>
  <c r="P907" i="2"/>
  <c r="BK907" i="2"/>
  <c r="J907" i="2"/>
  <c r="BF907" i="2" s="1"/>
  <c r="BI905" i="2"/>
  <c r="BH905" i="2"/>
  <c r="BG905" i="2"/>
  <c r="BE905" i="2"/>
  <c r="T905" i="2"/>
  <c r="R905" i="2"/>
  <c r="P905" i="2"/>
  <c r="BK905" i="2"/>
  <c r="J905" i="2"/>
  <c r="BF905" i="2" s="1"/>
  <c r="BI903" i="2"/>
  <c r="BH903" i="2"/>
  <c r="BG903" i="2"/>
  <c r="BE903" i="2"/>
  <c r="T903" i="2"/>
  <c r="R903" i="2"/>
  <c r="P903" i="2"/>
  <c r="BK903" i="2"/>
  <c r="J903" i="2"/>
  <c r="BF903" i="2" s="1"/>
  <c r="BI900" i="2"/>
  <c r="BH900" i="2"/>
  <c r="BG900" i="2"/>
  <c r="BE900" i="2"/>
  <c r="T900" i="2"/>
  <c r="R900" i="2"/>
  <c r="P900" i="2"/>
  <c r="BK900" i="2"/>
  <c r="J900" i="2"/>
  <c r="BF900" i="2" s="1"/>
  <c r="BI898" i="2"/>
  <c r="BH898" i="2"/>
  <c r="BG898" i="2"/>
  <c r="BE898" i="2"/>
  <c r="T898" i="2"/>
  <c r="R898" i="2"/>
  <c r="P898" i="2"/>
  <c r="BK898" i="2"/>
  <c r="J898" i="2"/>
  <c r="BF898" i="2" s="1"/>
  <c r="BI896" i="2"/>
  <c r="BH896" i="2"/>
  <c r="BG896" i="2"/>
  <c r="BE896" i="2"/>
  <c r="T896" i="2"/>
  <c r="R896" i="2"/>
  <c r="P896" i="2"/>
  <c r="BK896" i="2"/>
  <c r="J896" i="2"/>
  <c r="BF896" i="2" s="1"/>
  <c r="BI894" i="2"/>
  <c r="BH894" i="2"/>
  <c r="BG894" i="2"/>
  <c r="BE894" i="2"/>
  <c r="T894" i="2"/>
  <c r="R894" i="2"/>
  <c r="P894" i="2"/>
  <c r="BK894" i="2"/>
  <c r="J894" i="2"/>
  <c r="BF894" i="2" s="1"/>
  <c r="BI892" i="2"/>
  <c r="BH892" i="2"/>
  <c r="BG892" i="2"/>
  <c r="BE892" i="2"/>
  <c r="T892" i="2"/>
  <c r="R892" i="2"/>
  <c r="P892" i="2"/>
  <c r="BK892" i="2"/>
  <c r="J892" i="2"/>
  <c r="BF892" i="2" s="1"/>
  <c r="BI890" i="2"/>
  <c r="BH890" i="2"/>
  <c r="BG890" i="2"/>
  <c r="BE890" i="2"/>
  <c r="T890" i="2"/>
  <c r="R890" i="2"/>
  <c r="P890" i="2"/>
  <c r="BK890" i="2"/>
  <c r="J890" i="2"/>
  <c r="BF890" i="2" s="1"/>
  <c r="BI888" i="2"/>
  <c r="BH888" i="2"/>
  <c r="BG888" i="2"/>
  <c r="BE888" i="2"/>
  <c r="T888" i="2"/>
  <c r="R888" i="2"/>
  <c r="P888" i="2"/>
  <c r="BK888" i="2"/>
  <c r="J888" i="2"/>
  <c r="BF888" i="2" s="1"/>
  <c r="BI883" i="2"/>
  <c r="BH883" i="2"/>
  <c r="BG883" i="2"/>
  <c r="BE883" i="2"/>
  <c r="T883" i="2"/>
  <c r="R883" i="2"/>
  <c r="P883" i="2"/>
  <c r="BK883" i="2"/>
  <c r="J883" i="2"/>
  <c r="BF883" i="2" s="1"/>
  <c r="BI878" i="2"/>
  <c r="BH878" i="2"/>
  <c r="BG878" i="2"/>
  <c r="BE878" i="2"/>
  <c r="T878" i="2"/>
  <c r="R878" i="2"/>
  <c r="P878" i="2"/>
  <c r="BK878" i="2"/>
  <c r="J878" i="2"/>
  <c r="BF878" i="2" s="1"/>
  <c r="BI872" i="2"/>
  <c r="BH872" i="2"/>
  <c r="BG872" i="2"/>
  <c r="BE872" i="2"/>
  <c r="T872" i="2"/>
  <c r="R872" i="2"/>
  <c r="P872" i="2"/>
  <c r="BK872" i="2"/>
  <c r="J872" i="2"/>
  <c r="BF872" i="2" s="1"/>
  <c r="BI867" i="2"/>
  <c r="BH867" i="2"/>
  <c r="BG867" i="2"/>
  <c r="BE867" i="2"/>
  <c r="T867" i="2"/>
  <c r="R867" i="2"/>
  <c r="P867" i="2"/>
  <c r="BK867" i="2"/>
  <c r="J867" i="2"/>
  <c r="BF867" i="2" s="1"/>
  <c r="BI835" i="2"/>
  <c r="BH835" i="2"/>
  <c r="BG835" i="2"/>
  <c r="BE835" i="2"/>
  <c r="T835" i="2"/>
  <c r="T834" i="2" s="1"/>
  <c r="R835" i="2"/>
  <c r="P835" i="2"/>
  <c r="BK835" i="2"/>
  <c r="J835" i="2"/>
  <c r="BF835" i="2" s="1"/>
  <c r="BI833" i="2"/>
  <c r="BH833" i="2"/>
  <c r="BG833" i="2"/>
  <c r="BE833" i="2"/>
  <c r="T833" i="2"/>
  <c r="T832" i="2" s="1"/>
  <c r="R833" i="2"/>
  <c r="R832" i="2" s="1"/>
  <c r="P833" i="2"/>
  <c r="P832" i="2" s="1"/>
  <c r="BK833" i="2"/>
  <c r="BK832" i="2" s="1"/>
  <c r="J832" i="2" s="1"/>
  <c r="J112" i="2" s="1"/>
  <c r="J833" i="2"/>
  <c r="BF833" i="2" s="1"/>
  <c r="BI830" i="2"/>
  <c r="BH830" i="2"/>
  <c r="BG830" i="2"/>
  <c r="BE830" i="2"/>
  <c r="T830" i="2"/>
  <c r="R830" i="2"/>
  <c r="P830" i="2"/>
  <c r="BK830" i="2"/>
  <c r="J830" i="2"/>
  <c r="BF830" i="2" s="1"/>
  <c r="BI828" i="2"/>
  <c r="BH828" i="2"/>
  <c r="BG828" i="2"/>
  <c r="BE828" i="2"/>
  <c r="T828" i="2"/>
  <c r="R828" i="2"/>
  <c r="P828" i="2"/>
  <c r="BK828" i="2"/>
  <c r="J828" i="2"/>
  <c r="BF828" i="2" s="1"/>
  <c r="BI826" i="2"/>
  <c r="BH826" i="2"/>
  <c r="BG826" i="2"/>
  <c r="BE826" i="2"/>
  <c r="T826" i="2"/>
  <c r="R826" i="2"/>
  <c r="P826" i="2"/>
  <c r="BK826" i="2"/>
  <c r="J826" i="2"/>
  <c r="BF826" i="2" s="1"/>
  <c r="BI824" i="2"/>
  <c r="BH824" i="2"/>
  <c r="BG824" i="2"/>
  <c r="BE824" i="2"/>
  <c r="T824" i="2"/>
  <c r="R824" i="2"/>
  <c r="P824" i="2"/>
  <c r="BK824" i="2"/>
  <c r="J824" i="2"/>
  <c r="BF824" i="2" s="1"/>
  <c r="BI822" i="2"/>
  <c r="BH822" i="2"/>
  <c r="BG822" i="2"/>
  <c r="BE822" i="2"/>
  <c r="T822" i="2"/>
  <c r="R822" i="2"/>
  <c r="P822" i="2"/>
  <c r="BK822" i="2"/>
  <c r="J822" i="2"/>
  <c r="BF822" i="2" s="1"/>
  <c r="BI820" i="2"/>
  <c r="BH820" i="2"/>
  <c r="BG820" i="2"/>
  <c r="BE820" i="2"/>
  <c r="T820" i="2"/>
  <c r="R820" i="2"/>
  <c r="P820" i="2"/>
  <c r="BK820" i="2"/>
  <c r="J820" i="2"/>
  <c r="BF820" i="2" s="1"/>
  <c r="BI815" i="2"/>
  <c r="BH815" i="2"/>
  <c r="BG815" i="2"/>
  <c r="BE815" i="2"/>
  <c r="T815" i="2"/>
  <c r="R815" i="2"/>
  <c r="P815" i="2"/>
  <c r="BK815" i="2"/>
  <c r="J815" i="2"/>
  <c r="BF815" i="2" s="1"/>
  <c r="BI813" i="2"/>
  <c r="BH813" i="2"/>
  <c r="BG813" i="2"/>
  <c r="BE813" i="2"/>
  <c r="T813" i="2"/>
  <c r="T812" i="2" s="1"/>
  <c r="R813" i="2"/>
  <c r="R812" i="2" s="1"/>
  <c r="P813" i="2"/>
  <c r="P812" i="2" s="1"/>
  <c r="BK813" i="2"/>
  <c r="BK812" i="2" s="1"/>
  <c r="J812" i="2" s="1"/>
  <c r="J110" i="2" s="1"/>
  <c r="J813" i="2"/>
  <c r="BF813" i="2" s="1"/>
  <c r="BI810" i="2"/>
  <c r="BH810" i="2"/>
  <c r="BG810" i="2"/>
  <c r="BE810" i="2"/>
  <c r="T810" i="2"/>
  <c r="R810" i="2"/>
  <c r="P810" i="2"/>
  <c r="BK810" i="2"/>
  <c r="J810" i="2"/>
  <c r="BF810" i="2" s="1"/>
  <c r="BI806" i="2"/>
  <c r="BH806" i="2"/>
  <c r="BG806" i="2"/>
  <c r="BE806" i="2"/>
  <c r="T806" i="2"/>
  <c r="R806" i="2"/>
  <c r="P806" i="2"/>
  <c r="BK806" i="2"/>
  <c r="J806" i="2"/>
  <c r="BF806" i="2" s="1"/>
  <c r="BI803" i="2"/>
  <c r="BH803" i="2"/>
  <c r="BG803" i="2"/>
  <c r="BE803" i="2"/>
  <c r="T803" i="2"/>
  <c r="R803" i="2"/>
  <c r="P803" i="2"/>
  <c r="BK803" i="2"/>
  <c r="J803" i="2"/>
  <c r="BF803" i="2" s="1"/>
  <c r="BI796" i="2"/>
  <c r="BH796" i="2"/>
  <c r="BG796" i="2"/>
  <c r="BE796" i="2"/>
  <c r="T796" i="2"/>
  <c r="R796" i="2"/>
  <c r="P796" i="2"/>
  <c r="BK796" i="2"/>
  <c r="J796" i="2"/>
  <c r="BF796" i="2" s="1"/>
  <c r="BI792" i="2"/>
  <c r="BH792" i="2"/>
  <c r="BG792" i="2"/>
  <c r="BE792" i="2"/>
  <c r="T792" i="2"/>
  <c r="R792" i="2"/>
  <c r="P792" i="2"/>
  <c r="BK792" i="2"/>
  <c r="J792" i="2"/>
  <c r="BF792" i="2" s="1"/>
  <c r="BI788" i="2"/>
  <c r="BH788" i="2"/>
  <c r="BG788" i="2"/>
  <c r="BE788" i="2"/>
  <c r="T788" i="2"/>
  <c r="R788" i="2"/>
  <c r="P788" i="2"/>
  <c r="BK788" i="2"/>
  <c r="J788" i="2"/>
  <c r="BF788" i="2" s="1"/>
  <c r="BI785" i="2"/>
  <c r="BH785" i="2"/>
  <c r="BG785" i="2"/>
  <c r="BE785" i="2"/>
  <c r="T785" i="2"/>
  <c r="R785" i="2"/>
  <c r="P785" i="2"/>
  <c r="BK785" i="2"/>
  <c r="J785" i="2"/>
  <c r="BF785" i="2" s="1"/>
  <c r="BI782" i="2"/>
  <c r="BH782" i="2"/>
  <c r="BG782" i="2"/>
  <c r="BE782" i="2"/>
  <c r="T782" i="2"/>
  <c r="R782" i="2"/>
  <c r="P782" i="2"/>
  <c r="BK782" i="2"/>
  <c r="J782" i="2"/>
  <c r="BF782" i="2" s="1"/>
  <c r="BI774" i="2"/>
  <c r="BH774" i="2"/>
  <c r="BG774" i="2"/>
  <c r="BE774" i="2"/>
  <c r="T774" i="2"/>
  <c r="R774" i="2"/>
  <c r="P774" i="2"/>
  <c r="BK774" i="2"/>
  <c r="J774" i="2"/>
  <c r="BF774" i="2" s="1"/>
  <c r="BI770" i="2"/>
  <c r="BH770" i="2"/>
  <c r="BG770" i="2"/>
  <c r="BE770" i="2"/>
  <c r="T770" i="2"/>
  <c r="R770" i="2"/>
  <c r="P770" i="2"/>
  <c r="BK770" i="2"/>
  <c r="J770" i="2"/>
  <c r="BF770" i="2" s="1"/>
  <c r="BI762" i="2"/>
  <c r="BH762" i="2"/>
  <c r="BG762" i="2"/>
  <c r="BE762" i="2"/>
  <c r="T762" i="2"/>
  <c r="R762" i="2"/>
  <c r="P762" i="2"/>
  <c r="BK762" i="2"/>
  <c r="J762" i="2"/>
  <c r="BF762" i="2" s="1"/>
  <c r="BI759" i="2"/>
  <c r="BH759" i="2"/>
  <c r="BG759" i="2"/>
  <c r="BE759" i="2"/>
  <c r="T759" i="2"/>
  <c r="R759" i="2"/>
  <c r="P759" i="2"/>
  <c r="BK759" i="2"/>
  <c r="J759" i="2"/>
  <c r="BF759" i="2" s="1"/>
  <c r="BI756" i="2"/>
  <c r="BH756" i="2"/>
  <c r="BG756" i="2"/>
  <c r="BE756" i="2"/>
  <c r="T756" i="2"/>
  <c r="R756" i="2"/>
  <c r="P756" i="2"/>
  <c r="BK756" i="2"/>
  <c r="J756" i="2"/>
  <c r="BF756" i="2" s="1"/>
  <c r="BI745" i="2"/>
  <c r="BH745" i="2"/>
  <c r="BG745" i="2"/>
  <c r="BE745" i="2"/>
  <c r="T745" i="2"/>
  <c r="R745" i="2"/>
  <c r="P745" i="2"/>
  <c r="BK745" i="2"/>
  <c r="J745" i="2"/>
  <c r="BF745" i="2" s="1"/>
  <c r="BI742" i="2"/>
  <c r="BH742" i="2"/>
  <c r="BG742" i="2"/>
  <c r="BE742" i="2"/>
  <c r="T742" i="2"/>
  <c r="R742" i="2"/>
  <c r="P742" i="2"/>
  <c r="BK742" i="2"/>
  <c r="J742" i="2"/>
  <c r="BF742" i="2" s="1"/>
  <c r="BI739" i="2"/>
  <c r="BH739" i="2"/>
  <c r="BG739" i="2"/>
  <c r="BE739" i="2"/>
  <c r="T739" i="2"/>
  <c r="R739" i="2"/>
  <c r="P739" i="2"/>
  <c r="BK739" i="2"/>
  <c r="J739" i="2"/>
  <c r="BF739" i="2" s="1"/>
  <c r="BI736" i="2"/>
  <c r="BH736" i="2"/>
  <c r="BG736" i="2"/>
  <c r="BE736" i="2"/>
  <c r="T736" i="2"/>
  <c r="R736" i="2"/>
  <c r="P736" i="2"/>
  <c r="BK736" i="2"/>
  <c r="J736" i="2"/>
  <c r="BF736" i="2" s="1"/>
  <c r="BI734" i="2"/>
  <c r="BH734" i="2"/>
  <c r="BG734" i="2"/>
  <c r="BE734" i="2"/>
  <c r="T734" i="2"/>
  <c r="R734" i="2"/>
  <c r="P734" i="2"/>
  <c r="BK734" i="2"/>
  <c r="J734" i="2"/>
  <c r="BF734" i="2" s="1"/>
  <c r="BI732" i="2"/>
  <c r="BH732" i="2"/>
  <c r="BG732" i="2"/>
  <c r="BE732" i="2"/>
  <c r="T732" i="2"/>
  <c r="R732" i="2"/>
  <c r="P732" i="2"/>
  <c r="BK732" i="2"/>
  <c r="J732" i="2"/>
  <c r="BF732" i="2" s="1"/>
  <c r="BI730" i="2"/>
  <c r="BH730" i="2"/>
  <c r="BG730" i="2"/>
  <c r="BE730" i="2"/>
  <c r="T730" i="2"/>
  <c r="R730" i="2"/>
  <c r="P730" i="2"/>
  <c r="BK730" i="2"/>
  <c r="J730" i="2"/>
  <c r="BF730" i="2" s="1"/>
  <c r="BI728" i="2"/>
  <c r="BH728" i="2"/>
  <c r="BG728" i="2"/>
  <c r="BE728" i="2"/>
  <c r="T728" i="2"/>
  <c r="R728" i="2"/>
  <c r="P728" i="2"/>
  <c r="BK728" i="2"/>
  <c r="J728" i="2"/>
  <c r="BF728" i="2" s="1"/>
  <c r="BI723" i="2"/>
  <c r="BH723" i="2"/>
  <c r="BG723" i="2"/>
  <c r="BE723" i="2"/>
  <c r="T723" i="2"/>
  <c r="R723" i="2"/>
  <c r="P723" i="2"/>
  <c r="BK723" i="2"/>
  <c r="J723" i="2"/>
  <c r="BF723" i="2" s="1"/>
  <c r="BI718" i="2"/>
  <c r="BH718" i="2"/>
  <c r="BG718" i="2"/>
  <c r="BE718" i="2"/>
  <c r="T718" i="2"/>
  <c r="R718" i="2"/>
  <c r="P718" i="2"/>
  <c r="BK718" i="2"/>
  <c r="J718" i="2"/>
  <c r="BF718" i="2" s="1"/>
  <c r="BI708" i="2"/>
  <c r="BH708" i="2"/>
  <c r="BG708" i="2"/>
  <c r="BE708" i="2"/>
  <c r="T708" i="2"/>
  <c r="R708" i="2"/>
  <c r="P708" i="2"/>
  <c r="BK708" i="2"/>
  <c r="J708" i="2"/>
  <c r="BF708" i="2" s="1"/>
  <c r="BI705" i="2"/>
  <c r="BH705" i="2"/>
  <c r="BG705" i="2"/>
  <c r="BE705" i="2"/>
  <c r="T705" i="2"/>
  <c r="R705" i="2"/>
  <c r="P705" i="2"/>
  <c r="BK705" i="2"/>
  <c r="J705" i="2"/>
  <c r="BF705" i="2" s="1"/>
  <c r="BI696" i="2"/>
  <c r="BH696" i="2"/>
  <c r="BG696" i="2"/>
  <c r="BE696" i="2"/>
  <c r="T696" i="2"/>
  <c r="R696" i="2"/>
  <c r="P696" i="2"/>
  <c r="BK696" i="2"/>
  <c r="J696" i="2"/>
  <c r="BF696" i="2" s="1"/>
  <c r="BI692" i="2"/>
  <c r="BH692" i="2"/>
  <c r="BG692" i="2"/>
  <c r="BE692" i="2"/>
  <c r="T692" i="2"/>
  <c r="R692" i="2"/>
  <c r="P692" i="2"/>
  <c r="BK692" i="2"/>
  <c r="J692" i="2"/>
  <c r="BF692" i="2" s="1"/>
  <c r="BI681" i="2"/>
  <c r="BH681" i="2"/>
  <c r="BG681" i="2"/>
  <c r="BE681" i="2"/>
  <c r="T681" i="2"/>
  <c r="R681" i="2"/>
  <c r="P681" i="2"/>
  <c r="BK681" i="2"/>
  <c r="BK680" i="2" s="1"/>
  <c r="J680" i="2" s="1"/>
  <c r="J108" i="2" s="1"/>
  <c r="J681" i="2"/>
  <c r="BF681" i="2" s="1"/>
  <c r="BI678" i="2"/>
  <c r="BH678" i="2"/>
  <c r="BG678" i="2"/>
  <c r="BE678" i="2"/>
  <c r="T678" i="2"/>
  <c r="R678" i="2"/>
  <c r="P678" i="2"/>
  <c r="BK678" i="2"/>
  <c r="J678" i="2"/>
  <c r="BF678" i="2" s="1"/>
  <c r="BI673" i="2"/>
  <c r="BH673" i="2"/>
  <c r="BG673" i="2"/>
  <c r="BE673" i="2"/>
  <c r="T673" i="2"/>
  <c r="R673" i="2"/>
  <c r="P673" i="2"/>
  <c r="BK673" i="2"/>
  <c r="J673" i="2"/>
  <c r="BF673" i="2" s="1"/>
  <c r="BI669" i="2"/>
  <c r="BH669" i="2"/>
  <c r="BG669" i="2"/>
  <c r="BE669" i="2"/>
  <c r="T669" i="2"/>
  <c r="T668" i="2" s="1"/>
  <c r="R669" i="2"/>
  <c r="R668" i="2" s="1"/>
  <c r="P669" i="2"/>
  <c r="P668" i="2" s="1"/>
  <c r="BK669" i="2"/>
  <c r="BK668" i="2" s="1"/>
  <c r="J668" i="2" s="1"/>
  <c r="J105" i="2" s="1"/>
  <c r="J669" i="2"/>
  <c r="BF669" i="2" s="1"/>
  <c r="BI665" i="2"/>
  <c r="BH665" i="2"/>
  <c r="BG665" i="2"/>
  <c r="BE665" i="2"/>
  <c r="T665" i="2"/>
  <c r="R665" i="2"/>
  <c r="P665" i="2"/>
  <c r="BK665" i="2"/>
  <c r="J665" i="2"/>
  <c r="BF665" i="2" s="1"/>
  <c r="BI663" i="2"/>
  <c r="BH663" i="2"/>
  <c r="BG663" i="2"/>
  <c r="BE663" i="2"/>
  <c r="T663" i="2"/>
  <c r="R663" i="2"/>
  <c r="P663" i="2"/>
  <c r="BK663" i="2"/>
  <c r="J663" i="2"/>
  <c r="BF663" i="2" s="1"/>
  <c r="BI649" i="2"/>
  <c r="BH649" i="2"/>
  <c r="BG649" i="2"/>
  <c r="BE649" i="2"/>
  <c r="T649" i="2"/>
  <c r="R649" i="2"/>
  <c r="P649" i="2"/>
  <c r="BK649" i="2"/>
  <c r="J649" i="2"/>
  <c r="BF649" i="2" s="1"/>
  <c r="BI646" i="2"/>
  <c r="BH646" i="2"/>
  <c r="BG646" i="2"/>
  <c r="BE646" i="2"/>
  <c r="T646" i="2"/>
  <c r="R646" i="2"/>
  <c r="P646" i="2"/>
  <c r="BK646" i="2"/>
  <c r="J646" i="2"/>
  <c r="BF646" i="2" s="1"/>
  <c r="BI638" i="2"/>
  <c r="BH638" i="2"/>
  <c r="BG638" i="2"/>
  <c r="BE638" i="2"/>
  <c r="T638" i="2"/>
  <c r="R638" i="2"/>
  <c r="P638" i="2"/>
  <c r="BK638" i="2"/>
  <c r="J638" i="2"/>
  <c r="BF638" i="2" s="1"/>
  <c r="BI631" i="2"/>
  <c r="BH631" i="2"/>
  <c r="BG631" i="2"/>
  <c r="BE631" i="2"/>
  <c r="T631" i="2"/>
  <c r="R631" i="2"/>
  <c r="P631" i="2"/>
  <c r="BK631" i="2"/>
  <c r="J631" i="2"/>
  <c r="BF631" i="2" s="1"/>
  <c r="BI625" i="2"/>
  <c r="BH625" i="2"/>
  <c r="BG625" i="2"/>
  <c r="BE625" i="2"/>
  <c r="T625" i="2"/>
  <c r="R625" i="2"/>
  <c r="P625" i="2"/>
  <c r="BK625" i="2"/>
  <c r="J625" i="2"/>
  <c r="BF625" i="2" s="1"/>
  <c r="BI622" i="2"/>
  <c r="BH622" i="2"/>
  <c r="BG622" i="2"/>
  <c r="BE622" i="2"/>
  <c r="T622" i="2"/>
  <c r="R622" i="2"/>
  <c r="P622" i="2"/>
  <c r="BK622" i="2"/>
  <c r="J622" i="2"/>
  <c r="BF622" i="2" s="1"/>
  <c r="BI620" i="2"/>
  <c r="BH620" i="2"/>
  <c r="BG620" i="2"/>
  <c r="BE620" i="2"/>
  <c r="T620" i="2"/>
  <c r="R620" i="2"/>
  <c r="P620" i="2"/>
  <c r="BK620" i="2"/>
  <c r="J620" i="2"/>
  <c r="BF620" i="2" s="1"/>
  <c r="BI618" i="2"/>
  <c r="BH618" i="2"/>
  <c r="BG618" i="2"/>
  <c r="BE618" i="2"/>
  <c r="T618" i="2"/>
  <c r="R618" i="2"/>
  <c r="P618" i="2"/>
  <c r="BK618" i="2"/>
  <c r="J618" i="2"/>
  <c r="BF618" i="2" s="1"/>
  <c r="BI604" i="2"/>
  <c r="BH604" i="2"/>
  <c r="BG604" i="2"/>
  <c r="BE604" i="2"/>
  <c r="T604" i="2"/>
  <c r="R604" i="2"/>
  <c r="P604" i="2"/>
  <c r="BK604" i="2"/>
  <c r="J604" i="2"/>
  <c r="BF604" i="2" s="1"/>
  <c r="BI601" i="2"/>
  <c r="BH601" i="2"/>
  <c r="BG601" i="2"/>
  <c r="BE601" i="2"/>
  <c r="T601" i="2"/>
  <c r="R601" i="2"/>
  <c r="P601" i="2"/>
  <c r="BK601" i="2"/>
  <c r="J601" i="2"/>
  <c r="BF601" i="2" s="1"/>
  <c r="BI598" i="2"/>
  <c r="BH598" i="2"/>
  <c r="BG598" i="2"/>
  <c r="BE598" i="2"/>
  <c r="T598" i="2"/>
  <c r="R598" i="2"/>
  <c r="P598" i="2"/>
  <c r="BK598" i="2"/>
  <c r="J598" i="2"/>
  <c r="BF598" i="2" s="1"/>
  <c r="BI592" i="2"/>
  <c r="BH592" i="2"/>
  <c r="BG592" i="2"/>
  <c r="BE592" i="2"/>
  <c r="T592" i="2"/>
  <c r="R592" i="2"/>
  <c r="P592" i="2"/>
  <c r="BK592" i="2"/>
  <c r="J592" i="2"/>
  <c r="BF592" i="2" s="1"/>
  <c r="BI589" i="2"/>
  <c r="BH589" i="2"/>
  <c r="BG589" i="2"/>
  <c r="BE589" i="2"/>
  <c r="T589" i="2"/>
  <c r="R589" i="2"/>
  <c r="P589" i="2"/>
  <c r="BK589" i="2"/>
  <c r="J589" i="2"/>
  <c r="BF589" i="2" s="1"/>
  <c r="BI587" i="2"/>
  <c r="BH587" i="2"/>
  <c r="BG587" i="2"/>
  <c r="BE587" i="2"/>
  <c r="T587" i="2"/>
  <c r="R587" i="2"/>
  <c r="P587" i="2"/>
  <c r="BK587" i="2"/>
  <c r="J587" i="2"/>
  <c r="BF587" i="2" s="1"/>
  <c r="BI584" i="2"/>
  <c r="BH584" i="2"/>
  <c r="BG584" i="2"/>
  <c r="BE584" i="2"/>
  <c r="T584" i="2"/>
  <c r="R584" i="2"/>
  <c r="P584" i="2"/>
  <c r="BK584" i="2"/>
  <c r="J584" i="2"/>
  <c r="BF584" i="2" s="1"/>
  <c r="BI575" i="2"/>
  <c r="BH575" i="2"/>
  <c r="BG575" i="2"/>
  <c r="BE575" i="2"/>
  <c r="T575" i="2"/>
  <c r="R575" i="2"/>
  <c r="P575" i="2"/>
  <c r="P574" i="2" s="1"/>
  <c r="BK575" i="2"/>
  <c r="J575" i="2"/>
  <c r="BF575" i="2" s="1"/>
  <c r="BI572" i="2"/>
  <c r="BH572" i="2"/>
  <c r="BG572" i="2"/>
  <c r="BE572" i="2"/>
  <c r="T572" i="2"/>
  <c r="R572" i="2"/>
  <c r="P572" i="2"/>
  <c r="BK572" i="2"/>
  <c r="J572" i="2"/>
  <c r="BF572" i="2" s="1"/>
  <c r="BI564" i="2"/>
  <c r="BH564" i="2"/>
  <c r="BG564" i="2"/>
  <c r="BE564" i="2"/>
  <c r="T564" i="2"/>
  <c r="R564" i="2"/>
  <c r="P564" i="2"/>
  <c r="BK564" i="2"/>
  <c r="J564" i="2"/>
  <c r="BF564" i="2" s="1"/>
  <c r="BI560" i="2"/>
  <c r="BH560" i="2"/>
  <c r="BG560" i="2"/>
  <c r="BE560" i="2"/>
  <c r="T560" i="2"/>
  <c r="R560" i="2"/>
  <c r="P560" i="2"/>
  <c r="BK560" i="2"/>
  <c r="J560" i="2"/>
  <c r="BF560" i="2" s="1"/>
  <c r="BI556" i="2"/>
  <c r="BH556" i="2"/>
  <c r="BG556" i="2"/>
  <c r="BE556" i="2"/>
  <c r="T556" i="2"/>
  <c r="R556" i="2"/>
  <c r="P556" i="2"/>
  <c r="BK556" i="2"/>
  <c r="J556" i="2"/>
  <c r="BF556" i="2" s="1"/>
  <c r="BI552" i="2"/>
  <c r="BH552" i="2"/>
  <c r="BG552" i="2"/>
  <c r="BE552" i="2"/>
  <c r="T552" i="2"/>
  <c r="R552" i="2"/>
  <c r="P552" i="2"/>
  <c r="BK552" i="2"/>
  <c r="J552" i="2"/>
  <c r="BF552" i="2" s="1"/>
  <c r="BI549" i="2"/>
  <c r="BH549" i="2"/>
  <c r="BG549" i="2"/>
  <c r="BE549" i="2"/>
  <c r="T549" i="2"/>
  <c r="R549" i="2"/>
  <c r="P549" i="2"/>
  <c r="BK549" i="2"/>
  <c r="J549" i="2"/>
  <c r="BF549" i="2" s="1"/>
  <c r="BI546" i="2"/>
  <c r="BH546" i="2"/>
  <c r="BG546" i="2"/>
  <c r="BE546" i="2"/>
  <c r="T546" i="2"/>
  <c r="R546" i="2"/>
  <c r="P546" i="2"/>
  <c r="BK546" i="2"/>
  <c r="J546" i="2"/>
  <c r="BF546" i="2" s="1"/>
  <c r="BI533" i="2"/>
  <c r="BH533" i="2"/>
  <c r="BG533" i="2"/>
  <c r="BE533" i="2"/>
  <c r="T533" i="2"/>
  <c r="R533" i="2"/>
  <c r="P533" i="2"/>
  <c r="BK533" i="2"/>
  <c r="J533" i="2"/>
  <c r="BF533" i="2" s="1"/>
  <c r="BI524" i="2"/>
  <c r="BH524" i="2"/>
  <c r="BG524" i="2"/>
  <c r="BE524" i="2"/>
  <c r="T524" i="2"/>
  <c r="R524" i="2"/>
  <c r="P524" i="2"/>
  <c r="BK524" i="2"/>
  <c r="J524" i="2"/>
  <c r="BF524" i="2" s="1"/>
  <c r="BI520" i="2"/>
  <c r="BH520" i="2"/>
  <c r="BG520" i="2"/>
  <c r="BE520" i="2"/>
  <c r="T520" i="2"/>
  <c r="R520" i="2"/>
  <c r="P520" i="2"/>
  <c r="BK520" i="2"/>
  <c r="J520" i="2"/>
  <c r="BF520" i="2" s="1"/>
  <c r="BI513" i="2"/>
  <c r="BH513" i="2"/>
  <c r="BG513" i="2"/>
  <c r="BE513" i="2"/>
  <c r="T513" i="2"/>
  <c r="R513" i="2"/>
  <c r="P513" i="2"/>
  <c r="BK513" i="2"/>
  <c r="J513" i="2"/>
  <c r="BF513" i="2" s="1"/>
  <c r="BI508" i="2"/>
  <c r="BH508" i="2"/>
  <c r="BG508" i="2"/>
  <c r="BE508" i="2"/>
  <c r="T508" i="2"/>
  <c r="R508" i="2"/>
  <c r="P508" i="2"/>
  <c r="BK508" i="2"/>
  <c r="J508" i="2"/>
  <c r="BF508" i="2" s="1"/>
  <c r="BI505" i="2"/>
  <c r="BH505" i="2"/>
  <c r="BG505" i="2"/>
  <c r="BE505" i="2"/>
  <c r="T505" i="2"/>
  <c r="R505" i="2"/>
  <c r="P505" i="2"/>
  <c r="BK505" i="2"/>
  <c r="J505" i="2"/>
  <c r="BF505" i="2" s="1"/>
  <c r="BI481" i="2"/>
  <c r="BH481" i="2"/>
  <c r="BG481" i="2"/>
  <c r="BE481" i="2"/>
  <c r="T481" i="2"/>
  <c r="R481" i="2"/>
  <c r="P481" i="2"/>
  <c r="BK481" i="2"/>
  <c r="J481" i="2"/>
  <c r="BF481" i="2" s="1"/>
  <c r="BI478" i="2"/>
  <c r="BH478" i="2"/>
  <c r="BG478" i="2"/>
  <c r="BE478" i="2"/>
  <c r="T478" i="2"/>
  <c r="R478" i="2"/>
  <c r="P478" i="2"/>
  <c r="BK478" i="2"/>
  <c r="J478" i="2"/>
  <c r="BF478" i="2" s="1"/>
  <c r="BI476" i="2"/>
  <c r="BH476" i="2"/>
  <c r="BG476" i="2"/>
  <c r="BE476" i="2"/>
  <c r="T476" i="2"/>
  <c r="R476" i="2"/>
  <c r="P476" i="2"/>
  <c r="BK476" i="2"/>
  <c r="J476" i="2"/>
  <c r="BF476" i="2" s="1"/>
  <c r="BI473" i="2"/>
  <c r="BH473" i="2"/>
  <c r="BG473" i="2"/>
  <c r="BE473" i="2"/>
  <c r="T473" i="2"/>
  <c r="R473" i="2"/>
  <c r="R472" i="2" s="1"/>
  <c r="P473" i="2"/>
  <c r="BK473" i="2"/>
  <c r="J473" i="2"/>
  <c r="BF473" i="2" s="1"/>
  <c r="BI469" i="2"/>
  <c r="BH469" i="2"/>
  <c r="BG469" i="2"/>
  <c r="BE469" i="2"/>
  <c r="T469" i="2"/>
  <c r="R469" i="2"/>
  <c r="P469" i="2"/>
  <c r="BK469" i="2"/>
  <c r="J469" i="2"/>
  <c r="BF469" i="2" s="1"/>
  <c r="BI463" i="2"/>
  <c r="BH463" i="2"/>
  <c r="BG463" i="2"/>
  <c r="BE463" i="2"/>
  <c r="T463" i="2"/>
  <c r="R463" i="2"/>
  <c r="P463" i="2"/>
  <c r="BK463" i="2"/>
  <c r="J463" i="2"/>
  <c r="BF463" i="2" s="1"/>
  <c r="BI460" i="2"/>
  <c r="BH460" i="2"/>
  <c r="BG460" i="2"/>
  <c r="BE460" i="2"/>
  <c r="T460" i="2"/>
  <c r="R460" i="2"/>
  <c r="P460" i="2"/>
  <c r="BK460" i="2"/>
  <c r="J460" i="2"/>
  <c r="BF460" i="2" s="1"/>
  <c r="BI457" i="2"/>
  <c r="BH457" i="2"/>
  <c r="BG457" i="2"/>
  <c r="BE457" i="2"/>
  <c r="T457" i="2"/>
  <c r="R457" i="2"/>
  <c r="P457" i="2"/>
  <c r="BK457" i="2"/>
  <c r="J457" i="2"/>
  <c r="BF457" i="2" s="1"/>
  <c r="BI454" i="2"/>
  <c r="BH454" i="2"/>
  <c r="BG454" i="2"/>
  <c r="BE454" i="2"/>
  <c r="T454" i="2"/>
  <c r="T453" i="2" s="1"/>
  <c r="R454" i="2"/>
  <c r="P454" i="2"/>
  <c r="BK454" i="2"/>
  <c r="J454" i="2"/>
  <c r="BF454" i="2" s="1"/>
  <c r="BI450" i="2"/>
  <c r="BH450" i="2"/>
  <c r="BG450" i="2"/>
  <c r="BE450" i="2"/>
  <c r="T450" i="2"/>
  <c r="R450" i="2"/>
  <c r="P450" i="2"/>
  <c r="BK450" i="2"/>
  <c r="J450" i="2"/>
  <c r="BF450" i="2" s="1"/>
  <c r="BI444" i="2"/>
  <c r="BH444" i="2"/>
  <c r="BG444" i="2"/>
  <c r="BE444" i="2"/>
  <c r="T444" i="2"/>
  <c r="R444" i="2"/>
  <c r="P444" i="2"/>
  <c r="BK444" i="2"/>
  <c r="J444" i="2"/>
  <c r="BF444" i="2" s="1"/>
  <c r="BI440" i="2"/>
  <c r="BH440" i="2"/>
  <c r="BG440" i="2"/>
  <c r="BE440" i="2"/>
  <c r="T440" i="2"/>
  <c r="R440" i="2"/>
  <c r="P440" i="2"/>
  <c r="BK440" i="2"/>
  <c r="J440" i="2"/>
  <c r="BF440" i="2" s="1"/>
  <c r="BI438" i="2"/>
  <c r="BH438" i="2"/>
  <c r="BG438" i="2"/>
  <c r="BE438" i="2"/>
  <c r="T438" i="2"/>
  <c r="R438" i="2"/>
  <c r="P438" i="2"/>
  <c r="BK438" i="2"/>
  <c r="J438" i="2"/>
  <c r="BF438" i="2" s="1"/>
  <c r="BI422" i="2"/>
  <c r="BH422" i="2"/>
  <c r="BG422" i="2"/>
  <c r="BE422" i="2"/>
  <c r="T422" i="2"/>
  <c r="R422" i="2"/>
  <c r="P422" i="2"/>
  <c r="BK422" i="2"/>
  <c r="J422" i="2"/>
  <c r="BF422" i="2" s="1"/>
  <c r="BI393" i="2"/>
  <c r="BH393" i="2"/>
  <c r="BG393" i="2"/>
  <c r="BE393" i="2"/>
  <c r="T393" i="2"/>
  <c r="R393" i="2"/>
  <c r="P393" i="2"/>
  <c r="BK393" i="2"/>
  <c r="J393" i="2"/>
  <c r="BF393" i="2" s="1"/>
  <c r="BI391" i="2"/>
  <c r="BH391" i="2"/>
  <c r="BG391" i="2"/>
  <c r="BE391" i="2"/>
  <c r="T391" i="2"/>
  <c r="R391" i="2"/>
  <c r="P391" i="2"/>
  <c r="BK391" i="2"/>
  <c r="J391" i="2"/>
  <c r="BF391" i="2" s="1"/>
  <c r="BI386" i="2"/>
  <c r="BH386" i="2"/>
  <c r="BG386" i="2"/>
  <c r="BE386" i="2"/>
  <c r="T386" i="2"/>
  <c r="R386" i="2"/>
  <c r="P386" i="2"/>
  <c r="BK386" i="2"/>
  <c r="J386" i="2"/>
  <c r="BF386" i="2" s="1"/>
  <c r="BI384" i="2"/>
  <c r="BH384" i="2"/>
  <c r="BG384" i="2"/>
  <c r="BE384" i="2"/>
  <c r="T384" i="2"/>
  <c r="R384" i="2"/>
  <c r="P384" i="2"/>
  <c r="BK384" i="2"/>
  <c r="J384" i="2"/>
  <c r="BF384" i="2" s="1"/>
  <c r="BI376" i="2"/>
  <c r="BH376" i="2"/>
  <c r="BG376" i="2"/>
  <c r="BE376" i="2"/>
  <c r="T376" i="2"/>
  <c r="R376" i="2"/>
  <c r="P376" i="2"/>
  <c r="BK376" i="2"/>
  <c r="J376" i="2"/>
  <c r="BF376" i="2" s="1"/>
  <c r="BI364" i="2"/>
  <c r="BH364" i="2"/>
  <c r="BG364" i="2"/>
  <c r="BE364" i="2"/>
  <c r="T364" i="2"/>
  <c r="R364" i="2"/>
  <c r="P364" i="2"/>
  <c r="BK364" i="2"/>
  <c r="J364" i="2"/>
  <c r="BF364" i="2" s="1"/>
  <c r="BI361" i="2"/>
  <c r="BH361" i="2"/>
  <c r="BG361" i="2"/>
  <c r="BE361" i="2"/>
  <c r="T361" i="2"/>
  <c r="R361" i="2"/>
  <c r="P361" i="2"/>
  <c r="BK361" i="2"/>
  <c r="J361" i="2"/>
  <c r="BF361" i="2" s="1"/>
  <c r="BI352" i="2"/>
  <c r="BH352" i="2"/>
  <c r="BG352" i="2"/>
  <c r="BE352" i="2"/>
  <c r="T352" i="2"/>
  <c r="R352" i="2"/>
  <c r="P352" i="2"/>
  <c r="BK352" i="2"/>
  <c r="J352" i="2"/>
  <c r="BF352" i="2" s="1"/>
  <c r="BI346" i="2"/>
  <c r="BH346" i="2"/>
  <c r="BG346" i="2"/>
  <c r="BE346" i="2"/>
  <c r="T346" i="2"/>
  <c r="R346" i="2"/>
  <c r="P346" i="2"/>
  <c r="BK346" i="2"/>
  <c r="J346" i="2"/>
  <c r="BF346" i="2" s="1"/>
  <c r="BI343" i="2"/>
  <c r="BH343" i="2"/>
  <c r="BG343" i="2"/>
  <c r="BE343" i="2"/>
  <c r="T343" i="2"/>
  <c r="R343" i="2"/>
  <c r="P343" i="2"/>
  <c r="BK343" i="2"/>
  <c r="J343" i="2"/>
  <c r="BF343" i="2" s="1"/>
  <c r="BI340" i="2"/>
  <c r="BH340" i="2"/>
  <c r="BG340" i="2"/>
  <c r="BE340" i="2"/>
  <c r="T340" i="2"/>
  <c r="T339" i="2" s="1"/>
  <c r="R340" i="2"/>
  <c r="P340" i="2"/>
  <c r="BK340" i="2"/>
  <c r="J340" i="2"/>
  <c r="BF340" i="2" s="1"/>
  <c r="BI337" i="2"/>
  <c r="BH337" i="2"/>
  <c r="BG337" i="2"/>
  <c r="BE337" i="2"/>
  <c r="T337" i="2"/>
  <c r="R337" i="2"/>
  <c r="P337" i="2"/>
  <c r="BK337" i="2"/>
  <c r="J337" i="2"/>
  <c r="BF337" i="2"/>
  <c r="BI334" i="2"/>
  <c r="BH334" i="2"/>
  <c r="BG334" i="2"/>
  <c r="BE334" i="2"/>
  <c r="T334" i="2"/>
  <c r="R334" i="2"/>
  <c r="P334" i="2"/>
  <c r="BK334" i="2"/>
  <c r="J334" i="2"/>
  <c r="BF334" i="2"/>
  <c r="BI327" i="2"/>
  <c r="BH327" i="2"/>
  <c r="BG327" i="2"/>
  <c r="BE327" i="2"/>
  <c r="T327" i="2"/>
  <c r="R327" i="2"/>
  <c r="P327" i="2"/>
  <c r="BK327" i="2"/>
  <c r="J327" i="2"/>
  <c r="BF327" i="2"/>
  <c r="BI325" i="2"/>
  <c r="BH325" i="2"/>
  <c r="BG325" i="2"/>
  <c r="BE325" i="2"/>
  <c r="T325" i="2"/>
  <c r="R325" i="2"/>
  <c r="P325" i="2"/>
  <c r="BK325" i="2"/>
  <c r="J325" i="2"/>
  <c r="BF325" i="2"/>
  <c r="BI323" i="2"/>
  <c r="BH323" i="2"/>
  <c r="BG323" i="2"/>
  <c r="BE323" i="2"/>
  <c r="T323" i="2"/>
  <c r="R323" i="2"/>
  <c r="P323" i="2"/>
  <c r="BK323" i="2"/>
  <c r="J323" i="2"/>
  <c r="BF323" i="2"/>
  <c r="BI321" i="2"/>
  <c r="BH321" i="2"/>
  <c r="BG321" i="2"/>
  <c r="BE321" i="2"/>
  <c r="T321" i="2"/>
  <c r="R321" i="2"/>
  <c r="P321" i="2"/>
  <c r="BK321" i="2"/>
  <c r="J321" i="2"/>
  <c r="BF321" i="2"/>
  <c r="BI319" i="2"/>
  <c r="BH319" i="2"/>
  <c r="BG319" i="2"/>
  <c r="BE319" i="2"/>
  <c r="T319" i="2"/>
  <c r="R319" i="2"/>
  <c r="P319" i="2"/>
  <c r="BK319" i="2"/>
  <c r="J319" i="2"/>
  <c r="BF319" i="2"/>
  <c r="BI311" i="2"/>
  <c r="BH311" i="2"/>
  <c r="BG311" i="2"/>
  <c r="BE311" i="2"/>
  <c r="T311" i="2"/>
  <c r="R311" i="2"/>
  <c r="P311" i="2"/>
  <c r="BK311" i="2"/>
  <c r="J311" i="2"/>
  <c r="BF311" i="2"/>
  <c r="BI306" i="2"/>
  <c r="BH306" i="2"/>
  <c r="BG306" i="2"/>
  <c r="BE306" i="2"/>
  <c r="T306" i="2"/>
  <c r="R306" i="2"/>
  <c r="P306" i="2"/>
  <c r="P291" i="2" s="1"/>
  <c r="BK306" i="2"/>
  <c r="J306" i="2"/>
  <c r="BF306" i="2"/>
  <c r="BI296" i="2"/>
  <c r="BH296" i="2"/>
  <c r="BG296" i="2"/>
  <c r="BE296" i="2"/>
  <c r="T296" i="2"/>
  <c r="T291" i="2" s="1"/>
  <c r="R296" i="2"/>
  <c r="P296" i="2"/>
  <c r="BK296" i="2"/>
  <c r="J296" i="2"/>
  <c r="BF296" i="2"/>
  <c r="BI292" i="2"/>
  <c r="BH292" i="2"/>
  <c r="BG292" i="2"/>
  <c r="BE292" i="2"/>
  <c r="T292" i="2"/>
  <c r="R292" i="2"/>
  <c r="R291" i="2"/>
  <c r="P292" i="2"/>
  <c r="BK292" i="2"/>
  <c r="BK291" i="2"/>
  <c r="J291" i="2" s="1"/>
  <c r="J100" i="2" s="1"/>
  <c r="J292" i="2"/>
  <c r="BF292" i="2" s="1"/>
  <c r="BI288" i="2"/>
  <c r="BH288" i="2"/>
  <c r="BG288" i="2"/>
  <c r="BE288" i="2"/>
  <c r="T288" i="2"/>
  <c r="R288" i="2"/>
  <c r="P288" i="2"/>
  <c r="BK288" i="2"/>
  <c r="J288" i="2"/>
  <c r="BF288" i="2" s="1"/>
  <c r="BI281" i="2"/>
  <c r="BH281" i="2"/>
  <c r="BG281" i="2"/>
  <c r="BE281" i="2"/>
  <c r="T281" i="2"/>
  <c r="R281" i="2"/>
  <c r="P281" i="2"/>
  <c r="BK281" i="2"/>
  <c r="J281" i="2"/>
  <c r="BF281" i="2" s="1"/>
  <c r="BI278" i="2"/>
  <c r="BH278" i="2"/>
  <c r="BG278" i="2"/>
  <c r="BE278" i="2"/>
  <c r="T278" i="2"/>
  <c r="R278" i="2"/>
  <c r="P278" i="2"/>
  <c r="BK278" i="2"/>
  <c r="J278" i="2"/>
  <c r="BF278" i="2" s="1"/>
  <c r="BI273" i="2"/>
  <c r="BH273" i="2"/>
  <c r="BG273" i="2"/>
  <c r="BE273" i="2"/>
  <c r="T273" i="2"/>
  <c r="R273" i="2"/>
  <c r="P273" i="2"/>
  <c r="BK273" i="2"/>
  <c r="J273" i="2"/>
  <c r="BF273" i="2" s="1"/>
  <c r="BI268" i="2"/>
  <c r="BH268" i="2"/>
  <c r="BG268" i="2"/>
  <c r="BE268" i="2"/>
  <c r="T268" i="2"/>
  <c r="R268" i="2"/>
  <c r="P268" i="2"/>
  <c r="BK268" i="2"/>
  <c r="J268" i="2"/>
  <c r="BF268" i="2" s="1"/>
  <c r="BI264" i="2"/>
  <c r="BH264" i="2"/>
  <c r="BG264" i="2"/>
  <c r="BE264" i="2"/>
  <c r="T264" i="2"/>
  <c r="R264" i="2"/>
  <c r="P264" i="2"/>
  <c r="BK264" i="2"/>
  <c r="J264" i="2"/>
  <c r="BF264" i="2" s="1"/>
  <c r="BI262" i="2"/>
  <c r="BH262" i="2"/>
  <c r="BG262" i="2"/>
  <c r="BE262" i="2"/>
  <c r="T262" i="2"/>
  <c r="R262" i="2"/>
  <c r="P262" i="2"/>
  <c r="BK262" i="2"/>
  <c r="J262" i="2"/>
  <c r="BF262" i="2" s="1"/>
  <c r="BI259" i="2"/>
  <c r="BH259" i="2"/>
  <c r="BG259" i="2"/>
  <c r="BE259" i="2"/>
  <c r="T259" i="2"/>
  <c r="R259" i="2"/>
  <c r="P259" i="2"/>
  <c r="BK259" i="2"/>
  <c r="J259" i="2"/>
  <c r="BF259" i="2" s="1"/>
  <c r="BI256" i="2"/>
  <c r="BH256" i="2"/>
  <c r="BG256" i="2"/>
  <c r="BE256" i="2"/>
  <c r="T256" i="2"/>
  <c r="R256" i="2"/>
  <c r="P256" i="2"/>
  <c r="BK256" i="2"/>
  <c r="J256" i="2"/>
  <c r="BF256" i="2" s="1"/>
  <c r="BI253" i="2"/>
  <c r="BH253" i="2"/>
  <c r="BG253" i="2"/>
  <c r="BE253" i="2"/>
  <c r="T253" i="2"/>
  <c r="R253" i="2"/>
  <c r="R252" i="2" s="1"/>
  <c r="P253" i="2"/>
  <c r="BK253" i="2"/>
  <c r="J253" i="2"/>
  <c r="BF253" i="2" s="1"/>
  <c r="BI250" i="2"/>
  <c r="BH250" i="2"/>
  <c r="BG250" i="2"/>
  <c r="BE250" i="2"/>
  <c r="T250" i="2"/>
  <c r="R250" i="2"/>
  <c r="P250" i="2"/>
  <c r="BK250" i="2"/>
  <c r="J250" i="2"/>
  <c r="BF250" i="2" s="1"/>
  <c r="BI245" i="2"/>
  <c r="BH245" i="2"/>
  <c r="BG245" i="2"/>
  <c r="BE245" i="2"/>
  <c r="T245" i="2"/>
  <c r="R245" i="2"/>
  <c r="P245" i="2"/>
  <c r="BK245" i="2"/>
  <c r="J245" i="2"/>
  <c r="BF245" i="2" s="1"/>
  <c r="BI242" i="2"/>
  <c r="BH242" i="2"/>
  <c r="BG242" i="2"/>
  <c r="BE242" i="2"/>
  <c r="T242" i="2"/>
  <c r="R242" i="2"/>
  <c r="P242" i="2"/>
  <c r="BK242" i="2"/>
  <c r="J242" i="2"/>
  <c r="BF242" i="2" s="1"/>
  <c r="BI234" i="2"/>
  <c r="BH234" i="2"/>
  <c r="BG234" i="2"/>
  <c r="BE234" i="2"/>
  <c r="T234" i="2"/>
  <c r="R234" i="2"/>
  <c r="P234" i="2"/>
  <c r="BK234" i="2"/>
  <c r="J234" i="2"/>
  <c r="BF234" i="2" s="1"/>
  <c r="BI225" i="2"/>
  <c r="BH225" i="2"/>
  <c r="BG225" i="2"/>
  <c r="BE225" i="2"/>
  <c r="T225" i="2"/>
  <c r="R225" i="2"/>
  <c r="P225" i="2"/>
  <c r="BK225" i="2"/>
  <c r="J225" i="2"/>
  <c r="BF225" i="2" s="1"/>
  <c r="BI222" i="2"/>
  <c r="BH222" i="2"/>
  <c r="BG222" i="2"/>
  <c r="BE222" i="2"/>
  <c r="T222" i="2"/>
  <c r="R222" i="2"/>
  <c r="P222" i="2"/>
  <c r="BK222" i="2"/>
  <c r="J222" i="2"/>
  <c r="BF222" i="2" s="1"/>
  <c r="BI219" i="2"/>
  <c r="BH219" i="2"/>
  <c r="BG219" i="2"/>
  <c r="BE219" i="2"/>
  <c r="T219" i="2"/>
  <c r="R219" i="2"/>
  <c r="P219" i="2"/>
  <c r="BK219" i="2"/>
  <c r="J219" i="2"/>
  <c r="BF219" i="2" s="1"/>
  <c r="BI214" i="2"/>
  <c r="BH214" i="2"/>
  <c r="BG214" i="2"/>
  <c r="BE214" i="2"/>
  <c r="T214" i="2"/>
  <c r="R214" i="2"/>
  <c r="P214" i="2"/>
  <c r="BK214" i="2"/>
  <c r="J214" i="2"/>
  <c r="BF214" i="2" s="1"/>
  <c r="BI210" i="2"/>
  <c r="BH210" i="2"/>
  <c r="BG210" i="2"/>
  <c r="BE210" i="2"/>
  <c r="T210" i="2"/>
  <c r="R210" i="2"/>
  <c r="P210" i="2"/>
  <c r="BK210" i="2"/>
  <c r="J210" i="2"/>
  <c r="BF210" i="2" s="1"/>
  <c r="BI203" i="2"/>
  <c r="BH203" i="2"/>
  <c r="BG203" i="2"/>
  <c r="BE203" i="2"/>
  <c r="T203" i="2"/>
  <c r="R203" i="2"/>
  <c r="P203" i="2"/>
  <c r="BK203" i="2"/>
  <c r="J203" i="2"/>
  <c r="BF203" i="2" s="1"/>
  <c r="BI197" i="2"/>
  <c r="BH197" i="2"/>
  <c r="BG197" i="2"/>
  <c r="BE197" i="2"/>
  <c r="T197" i="2"/>
  <c r="R197" i="2"/>
  <c r="P197" i="2"/>
  <c r="BK197" i="2"/>
  <c r="J197" i="2"/>
  <c r="BF197" i="2" s="1"/>
  <c r="BI195" i="2"/>
  <c r="BH195" i="2"/>
  <c r="BG195" i="2"/>
  <c r="BE195" i="2"/>
  <c r="T195" i="2"/>
  <c r="R195" i="2"/>
  <c r="P195" i="2"/>
  <c r="BK195" i="2"/>
  <c r="J195" i="2"/>
  <c r="BF195" i="2" s="1"/>
  <c r="BI183" i="2"/>
  <c r="BH183" i="2"/>
  <c r="BG183" i="2"/>
  <c r="BE183" i="2"/>
  <c r="T183" i="2"/>
  <c r="R183" i="2"/>
  <c r="P183" i="2"/>
  <c r="BK183" i="2"/>
  <c r="J183" i="2"/>
  <c r="BF183" i="2" s="1"/>
  <c r="BI181" i="2"/>
  <c r="BH181" i="2"/>
  <c r="BG181" i="2"/>
  <c r="BE181" i="2"/>
  <c r="T181" i="2"/>
  <c r="R181" i="2"/>
  <c r="P181" i="2"/>
  <c r="BK181" i="2"/>
  <c r="J181" i="2"/>
  <c r="BF181" i="2" s="1"/>
  <c r="BI171" i="2"/>
  <c r="BH171" i="2"/>
  <c r="BG171" i="2"/>
  <c r="BE171" i="2"/>
  <c r="T171" i="2"/>
  <c r="R171" i="2"/>
  <c r="P171" i="2"/>
  <c r="BK171" i="2"/>
  <c r="J171" i="2"/>
  <c r="BF171" i="2" s="1"/>
  <c r="BI159" i="2"/>
  <c r="BH159" i="2"/>
  <c r="BG159" i="2"/>
  <c r="BE159" i="2"/>
  <c r="T159" i="2"/>
  <c r="R159" i="2"/>
  <c r="P159" i="2"/>
  <c r="BK159" i="2"/>
  <c r="J159" i="2"/>
  <c r="BF159" i="2" s="1"/>
  <c r="BI156" i="2"/>
  <c r="F37" i="2" s="1"/>
  <c r="BD95" i="1" s="1"/>
  <c r="BH156" i="2"/>
  <c r="BG156" i="2"/>
  <c r="BE156" i="2"/>
  <c r="T156" i="2"/>
  <c r="T155" i="2" s="1"/>
  <c r="R156" i="2"/>
  <c r="P156" i="2"/>
  <c r="BK156" i="2"/>
  <c r="J156" i="2"/>
  <c r="BF156" i="2" s="1"/>
  <c r="J150" i="2"/>
  <c r="J149" i="2"/>
  <c r="F149" i="2"/>
  <c r="F147" i="2"/>
  <c r="E145" i="2"/>
  <c r="J92" i="2"/>
  <c r="J91" i="2"/>
  <c r="F91" i="2"/>
  <c r="F89" i="2"/>
  <c r="E87" i="2"/>
  <c r="J18" i="2"/>
  <c r="E18" i="2"/>
  <c r="F150" i="2" s="1"/>
  <c r="J17" i="2"/>
  <c r="J12" i="2"/>
  <c r="J147" i="2" s="1"/>
  <c r="E7" i="2"/>
  <c r="E143" i="2" s="1"/>
  <c r="AS94" i="1"/>
  <c r="L90" i="1"/>
  <c r="AM90" i="1"/>
  <c r="AM89" i="1"/>
  <c r="L89" i="1"/>
  <c r="AM87" i="1"/>
  <c r="L87" i="1"/>
  <c r="L85" i="1"/>
  <c r="L84" i="1"/>
  <c r="T132" i="3" l="1"/>
  <c r="P133" i="3"/>
  <c r="P132" i="3" s="1"/>
  <c r="AU96" i="1" s="1"/>
  <c r="R155" i="2"/>
  <c r="P672" i="2"/>
  <c r="T680" i="2"/>
  <c r="R834" i="2"/>
  <c r="P938" i="2"/>
  <c r="R1062" i="2"/>
  <c r="R133" i="3"/>
  <c r="R132" i="3" s="1"/>
  <c r="P297" i="3"/>
  <c r="F117" i="7"/>
  <c r="F92" i="7"/>
  <c r="BK134" i="3"/>
  <c r="E85" i="4"/>
  <c r="R245" i="4"/>
  <c r="R345" i="4"/>
  <c r="R459" i="4"/>
  <c r="T593" i="4"/>
  <c r="R767" i="4"/>
  <c r="BK849" i="4"/>
  <c r="J849" i="4" s="1"/>
  <c r="J111" i="4" s="1"/>
  <c r="BK869" i="4"/>
  <c r="J869" i="4" s="1"/>
  <c r="J113" i="4" s="1"/>
  <c r="R972" i="4"/>
  <c r="R1050" i="4"/>
  <c r="BK1115" i="4"/>
  <c r="J1115" i="4" s="1"/>
  <c r="J118" i="4" s="1"/>
  <c r="T1250" i="4"/>
  <c r="P1465" i="4"/>
  <c r="T1511" i="4"/>
  <c r="P1540" i="4"/>
  <c r="F35" i="5"/>
  <c r="BB98" i="1" s="1"/>
  <c r="F124" i="6"/>
  <c r="F92" i="6"/>
  <c r="J33" i="6"/>
  <c r="AV99" i="1" s="1"/>
  <c r="P158" i="6"/>
  <c r="BK167" i="8"/>
  <c r="J167" i="8" s="1"/>
  <c r="J99" i="8" s="1"/>
  <c r="BK270" i="11"/>
  <c r="T270" i="11"/>
  <c r="T269" i="11" s="1"/>
  <c r="P680" i="2"/>
  <c r="BK834" i="2"/>
  <c r="J834" i="2" s="1"/>
  <c r="J113" i="2" s="1"/>
  <c r="T938" i="2"/>
  <c r="BK1062" i="2"/>
  <c r="J1062" i="2" s="1"/>
  <c r="J118" i="2" s="1"/>
  <c r="R1330" i="2"/>
  <c r="BK1384" i="2"/>
  <c r="J1384" i="2" s="1"/>
  <c r="J126" i="2" s="1"/>
  <c r="R1430" i="2"/>
  <c r="BK1459" i="2"/>
  <c r="J1459" i="2" s="1"/>
  <c r="J129" i="2" s="1"/>
  <c r="E85" i="3"/>
  <c r="R298" i="3"/>
  <c r="R297" i="3" s="1"/>
  <c r="F92" i="4"/>
  <c r="R156" i="4"/>
  <c r="T245" i="4"/>
  <c r="T693" i="4"/>
  <c r="T131" i="5"/>
  <c r="F35" i="6"/>
  <c r="BB99" i="1" s="1"/>
  <c r="P167" i="8"/>
  <c r="P121" i="8" s="1"/>
  <c r="P120" i="8" s="1"/>
  <c r="AU101" i="1" s="1"/>
  <c r="T189" i="10"/>
  <c r="BK126" i="11"/>
  <c r="P126" i="11"/>
  <c r="P125" i="11" s="1"/>
  <c r="P155" i="2"/>
  <c r="BK252" i="2"/>
  <c r="J252" i="2" s="1"/>
  <c r="J99" i="2" s="1"/>
  <c r="P339" i="2"/>
  <c r="P453" i="2"/>
  <c r="BK472" i="2"/>
  <c r="J472" i="2" s="1"/>
  <c r="J103" i="2" s="1"/>
  <c r="T574" i="2"/>
  <c r="R680" i="2"/>
  <c r="P834" i="2"/>
  <c r="BK938" i="2"/>
  <c r="J938" i="2" s="1"/>
  <c r="J115" i="2" s="1"/>
  <c r="F92" i="3"/>
  <c r="F36" i="3"/>
  <c r="BC96" i="1" s="1"/>
  <c r="BK245" i="4"/>
  <c r="J245" i="4" s="1"/>
  <c r="J99" i="4" s="1"/>
  <c r="BK345" i="4"/>
  <c r="J345" i="4" s="1"/>
  <c r="J101" i="4" s="1"/>
  <c r="BK459" i="4"/>
  <c r="J459" i="4" s="1"/>
  <c r="J102" i="4" s="1"/>
  <c r="P593" i="4"/>
  <c r="BK767" i="4"/>
  <c r="J767" i="4" s="1"/>
  <c r="J109" i="4" s="1"/>
  <c r="R849" i="4"/>
  <c r="R869" i="4"/>
  <c r="BK972" i="4"/>
  <c r="J972" i="4" s="1"/>
  <c r="J115" i="4" s="1"/>
  <c r="BK1050" i="4"/>
  <c r="J1050" i="4" s="1"/>
  <c r="J116" i="4" s="1"/>
  <c r="P1108" i="4"/>
  <c r="R1115" i="4"/>
  <c r="P1250" i="4"/>
  <c r="P1315" i="4"/>
  <c r="R1315" i="4"/>
  <c r="BK1411" i="4"/>
  <c r="J1411" i="4" s="1"/>
  <c r="J125" i="4" s="1"/>
  <c r="T1465" i="4"/>
  <c r="P1511" i="4"/>
  <c r="T1540" i="4"/>
  <c r="P131" i="5"/>
  <c r="T158" i="6"/>
  <c r="T244" i="6"/>
  <c r="R120" i="7"/>
  <c r="P217" i="11"/>
  <c r="P1438" i="4"/>
  <c r="T1488" i="4"/>
  <c r="F92" i="5"/>
  <c r="F36" i="5"/>
  <c r="BC98" i="1" s="1"/>
  <c r="R200" i="5"/>
  <c r="R199" i="5" s="1"/>
  <c r="BK129" i="6"/>
  <c r="E110" i="7"/>
  <c r="E85" i="7"/>
  <c r="BK122" i="7"/>
  <c r="P147" i="7"/>
  <c r="BK122" i="8"/>
  <c r="J33" i="8"/>
  <c r="AV101" i="1" s="1"/>
  <c r="F37" i="8"/>
  <c r="BD101" i="1" s="1"/>
  <c r="F36" i="10"/>
  <c r="BC103" i="1" s="1"/>
  <c r="T241" i="10"/>
  <c r="P270" i="11"/>
  <c r="P269" i="11" s="1"/>
  <c r="J33" i="5"/>
  <c r="AV98" i="1" s="1"/>
  <c r="BK200" i="5"/>
  <c r="T199" i="5"/>
  <c r="P128" i="6"/>
  <c r="P127" i="6" s="1"/>
  <c r="AU99" i="1" s="1"/>
  <c r="T128" i="6"/>
  <c r="T127" i="6" s="1"/>
  <c r="R250" i="6"/>
  <c r="R249" i="6" s="1"/>
  <c r="R127" i="6" s="1"/>
  <c r="J33" i="7"/>
  <c r="AV100" i="1" s="1"/>
  <c r="T127" i="10"/>
  <c r="P241" i="10"/>
  <c r="F37" i="11"/>
  <c r="BD104" i="1" s="1"/>
  <c r="R270" i="11"/>
  <c r="R269" i="11" s="1"/>
  <c r="T1438" i="4"/>
  <c r="P1488" i="4"/>
  <c r="BK132" i="5"/>
  <c r="F36" i="6"/>
  <c r="BC99" i="1" s="1"/>
  <c r="BK250" i="6"/>
  <c r="P121" i="7"/>
  <c r="P120" i="7" s="1"/>
  <c r="AU100" i="1" s="1"/>
  <c r="T121" i="7"/>
  <c r="T120" i="7" s="1"/>
  <c r="R167" i="8"/>
  <c r="F36" i="9"/>
  <c r="BC102" i="1" s="1"/>
  <c r="P127" i="10"/>
  <c r="P126" i="10" s="1"/>
  <c r="P125" i="10" s="1"/>
  <c r="AU103" i="1" s="1"/>
  <c r="J33" i="10"/>
  <c r="AV103" i="1" s="1"/>
  <c r="BK178" i="10"/>
  <c r="J178" i="10" s="1"/>
  <c r="J100" i="10" s="1"/>
  <c r="R126" i="11"/>
  <c r="R125" i="11" s="1"/>
  <c r="R124" i="11" s="1"/>
  <c r="T217" i="11"/>
  <c r="T125" i="11" s="1"/>
  <c r="T124" i="11" s="1"/>
  <c r="F92" i="8"/>
  <c r="R122" i="8"/>
  <c r="R121" i="8" s="1"/>
  <c r="R120" i="8" s="1"/>
  <c r="BK127" i="10"/>
  <c r="F36" i="11"/>
  <c r="BC104" i="1" s="1"/>
  <c r="F36" i="7"/>
  <c r="BC100" i="1" s="1"/>
  <c r="T122" i="8"/>
  <c r="T121" i="8" s="1"/>
  <c r="T120" i="8" s="1"/>
  <c r="F36" i="8"/>
  <c r="BC101" i="1" s="1"/>
  <c r="R335" i="10"/>
  <c r="R334" i="10" s="1"/>
  <c r="R125" i="10" s="1"/>
  <c r="J33" i="11"/>
  <c r="AV104" i="1" s="1"/>
  <c r="F35" i="4"/>
  <c r="BB97" i="1" s="1"/>
  <c r="F37" i="4"/>
  <c r="BD97" i="1" s="1"/>
  <c r="BD94" i="1" s="1"/>
  <c r="W33" i="1" s="1"/>
  <c r="P285" i="4"/>
  <c r="T285" i="4"/>
  <c r="P345" i="4"/>
  <c r="T345" i="4"/>
  <c r="P693" i="4"/>
  <c r="P709" i="4"/>
  <c r="T709" i="4"/>
  <c r="T692" i="4" s="1"/>
  <c r="P767" i="4"/>
  <c r="T767" i="4"/>
  <c r="P849" i="4"/>
  <c r="T849" i="4"/>
  <c r="P869" i="4"/>
  <c r="T869" i="4"/>
  <c r="BK940" i="4"/>
  <c r="J940" i="4" s="1"/>
  <c r="J114" i="4" s="1"/>
  <c r="R940" i="4"/>
  <c r="P972" i="4"/>
  <c r="T972" i="4"/>
  <c r="BK1108" i="4"/>
  <c r="J1108" i="4" s="1"/>
  <c r="J117" i="4" s="1"/>
  <c r="R1108" i="4"/>
  <c r="P1314" i="4"/>
  <c r="P1313" i="4" s="1"/>
  <c r="P156" i="4"/>
  <c r="T156" i="4"/>
  <c r="F36" i="4"/>
  <c r="BC97" i="1" s="1"/>
  <c r="BK285" i="4"/>
  <c r="J285" i="4" s="1"/>
  <c r="J100" i="4" s="1"/>
  <c r="R285" i="4"/>
  <c r="P459" i="4"/>
  <c r="T459" i="4"/>
  <c r="BK593" i="4"/>
  <c r="J593" i="4" s="1"/>
  <c r="J104" i="4" s="1"/>
  <c r="R593" i="4"/>
  <c r="BK693" i="4"/>
  <c r="BK709" i="4"/>
  <c r="J709" i="4" s="1"/>
  <c r="J108" i="4" s="1"/>
  <c r="R709" i="4"/>
  <c r="P940" i="4"/>
  <c r="T940" i="4"/>
  <c r="P1050" i="4"/>
  <c r="T1050" i="4"/>
  <c r="P1115" i="4"/>
  <c r="T1115" i="4"/>
  <c r="BK1250" i="4"/>
  <c r="J1250" i="4" s="1"/>
  <c r="J120" i="4" s="1"/>
  <c r="R1250" i="4"/>
  <c r="BK1438" i="4"/>
  <c r="J1438" i="4" s="1"/>
  <c r="J126" i="4" s="1"/>
  <c r="R1438" i="4"/>
  <c r="BK1488" i="4"/>
  <c r="J1488" i="4" s="1"/>
  <c r="J128" i="4" s="1"/>
  <c r="R1488" i="4"/>
  <c r="T1314" i="4"/>
  <c r="T1313" i="4" s="1"/>
  <c r="BK1315" i="4"/>
  <c r="R1314" i="4"/>
  <c r="R1313" i="4" s="1"/>
  <c r="J33" i="4"/>
  <c r="AV97" i="1" s="1"/>
  <c r="R693" i="4"/>
  <c r="E85" i="2"/>
  <c r="BK453" i="2"/>
  <c r="J453" i="2" s="1"/>
  <c r="J102" i="2" s="1"/>
  <c r="R453" i="2"/>
  <c r="BK574" i="2"/>
  <c r="J574" i="2" s="1"/>
  <c r="J104" i="2" s="1"/>
  <c r="R574" i="2"/>
  <c r="P738" i="2"/>
  <c r="T738" i="2"/>
  <c r="BK814" i="2"/>
  <c r="J814" i="2" s="1"/>
  <c r="J111" i="2" s="1"/>
  <c r="R814" i="2"/>
  <c r="P902" i="2"/>
  <c r="T902" i="2"/>
  <c r="P993" i="2"/>
  <c r="T993" i="2"/>
  <c r="BK1055" i="2"/>
  <c r="J1055" i="2" s="1"/>
  <c r="J117" i="2" s="1"/>
  <c r="R1055" i="2"/>
  <c r="P1062" i="2"/>
  <c r="T1062" i="2"/>
  <c r="BK1177" i="2"/>
  <c r="J1177" i="2" s="1"/>
  <c r="J119" i="2" s="1"/>
  <c r="R1177" i="2"/>
  <c r="BK1283" i="2"/>
  <c r="J1283" i="2" s="1"/>
  <c r="J123" i="2" s="1"/>
  <c r="R1283" i="2"/>
  <c r="P1330" i="2"/>
  <c r="T1330" i="2"/>
  <c r="BK1357" i="2"/>
  <c r="J1357" i="2" s="1"/>
  <c r="J125" i="2" s="1"/>
  <c r="R1357" i="2"/>
  <c r="P1384" i="2"/>
  <c r="T1384" i="2"/>
  <c r="BK1407" i="2"/>
  <c r="J1407" i="2" s="1"/>
  <c r="J127" i="2" s="1"/>
  <c r="R1407" i="2"/>
  <c r="P1430" i="2"/>
  <c r="T1430" i="2"/>
  <c r="F35" i="2"/>
  <c r="BB95" i="1" s="1"/>
  <c r="P252" i="2"/>
  <c r="T252" i="2"/>
  <c r="BK339" i="2"/>
  <c r="J339" i="2" s="1"/>
  <c r="J101" i="2" s="1"/>
  <c r="R339" i="2"/>
  <c r="R154" i="2" s="1"/>
  <c r="P472" i="2"/>
  <c r="T472" i="2"/>
  <c r="T672" i="2"/>
  <c r="BK738" i="2"/>
  <c r="J738" i="2" s="1"/>
  <c r="J109" i="2" s="1"/>
  <c r="R738" i="2"/>
  <c r="P814" i="2"/>
  <c r="T814" i="2"/>
  <c r="BK902" i="2"/>
  <c r="J902" i="2" s="1"/>
  <c r="J114" i="2" s="1"/>
  <c r="R902" i="2"/>
  <c r="BK993" i="2"/>
  <c r="J993" i="2" s="1"/>
  <c r="J116" i="2" s="1"/>
  <c r="R993" i="2"/>
  <c r="P1055" i="2"/>
  <c r="T1055" i="2"/>
  <c r="T671" i="2" s="1"/>
  <c r="P1177" i="2"/>
  <c r="T1177" i="2"/>
  <c r="P1234" i="2"/>
  <c r="R1234" i="2"/>
  <c r="P1283" i="2"/>
  <c r="T1283" i="2"/>
  <c r="P1357" i="2"/>
  <c r="T1357" i="2"/>
  <c r="T1233" i="2" s="1"/>
  <c r="T1232" i="2" s="1"/>
  <c r="P1407" i="2"/>
  <c r="T1407" i="2"/>
  <c r="P1459" i="2"/>
  <c r="T1459" i="2"/>
  <c r="BK1234" i="2"/>
  <c r="J1234" i="2" s="1"/>
  <c r="J122" i="2" s="1"/>
  <c r="R1233" i="2"/>
  <c r="R1232" i="2" s="1"/>
  <c r="J34" i="2"/>
  <c r="AW95" i="1" s="1"/>
  <c r="F34" i="2"/>
  <c r="BA95" i="1" s="1"/>
  <c r="J89" i="3"/>
  <c r="J89" i="4"/>
  <c r="J89" i="11"/>
  <c r="J89" i="2"/>
  <c r="J89" i="7"/>
  <c r="J89" i="8"/>
  <c r="J89" i="9"/>
  <c r="J89" i="10"/>
  <c r="BK1233" i="2"/>
  <c r="J34" i="3"/>
  <c r="AW96" i="1" s="1"/>
  <c r="F34" i="3"/>
  <c r="BA96" i="1" s="1"/>
  <c r="J337" i="3"/>
  <c r="J112" i="3" s="1"/>
  <c r="BK336" i="3"/>
  <c r="J336" i="3" s="1"/>
  <c r="J111" i="3" s="1"/>
  <c r="J34" i="4"/>
  <c r="AW97" i="1" s="1"/>
  <c r="F34" i="4"/>
  <c r="BA97" i="1" s="1"/>
  <c r="AT96" i="1"/>
  <c r="J33" i="2"/>
  <c r="AV95" i="1" s="1"/>
  <c r="F33" i="2"/>
  <c r="AZ95" i="1" s="1"/>
  <c r="BK133" i="3"/>
  <c r="J134" i="3"/>
  <c r="J98" i="3" s="1"/>
  <c r="J298" i="3"/>
  <c r="J107" i="3" s="1"/>
  <c r="BK297" i="3"/>
  <c r="J297" i="3" s="1"/>
  <c r="J106" i="3" s="1"/>
  <c r="J156" i="4"/>
  <c r="J98" i="4" s="1"/>
  <c r="BK155" i="4"/>
  <c r="J693" i="4"/>
  <c r="J107" i="4" s="1"/>
  <c r="BK692" i="4"/>
  <c r="J692" i="4" s="1"/>
  <c r="J106" i="4" s="1"/>
  <c r="J1315" i="4"/>
  <c r="J123" i="4" s="1"/>
  <c r="BK1314" i="4"/>
  <c r="F92" i="2"/>
  <c r="BK155" i="2"/>
  <c r="P154" i="2"/>
  <c r="T154" i="2"/>
  <c r="F36" i="2"/>
  <c r="BC95" i="1" s="1"/>
  <c r="BK672" i="2"/>
  <c r="R672" i="2"/>
  <c r="R671" i="2" s="1"/>
  <c r="J34" i="5"/>
  <c r="AW98" i="1" s="1"/>
  <c r="AT98" i="1" s="1"/>
  <c r="F34" i="5"/>
  <c r="BA98" i="1" s="1"/>
  <c r="BK199" i="5"/>
  <c r="J199" i="5" s="1"/>
  <c r="J105" i="5" s="1"/>
  <c r="J200" i="5"/>
  <c r="J106" i="5" s="1"/>
  <c r="BK231" i="5"/>
  <c r="J231" i="5" s="1"/>
  <c r="J109" i="5" s="1"/>
  <c r="J232" i="5"/>
  <c r="J110" i="5" s="1"/>
  <c r="J34" i="6"/>
  <c r="AW99" i="1" s="1"/>
  <c r="AT99" i="1" s="1"/>
  <c r="F34" i="6"/>
  <c r="BA99" i="1" s="1"/>
  <c r="BK121" i="7"/>
  <c r="J122" i="7"/>
  <c r="J98" i="7" s="1"/>
  <c r="BK121" i="8"/>
  <c r="J122" i="8"/>
  <c r="J98" i="8" s="1"/>
  <c r="BK119" i="9"/>
  <c r="J120" i="9"/>
  <c r="J98" i="9" s="1"/>
  <c r="BK126" i="10"/>
  <c r="J127" i="10"/>
  <c r="J98" i="10" s="1"/>
  <c r="BK334" i="10"/>
  <c r="J334" i="10" s="1"/>
  <c r="J104" i="10" s="1"/>
  <c r="J335" i="10"/>
  <c r="J105" i="10" s="1"/>
  <c r="J34" i="11"/>
  <c r="AW104" i="1" s="1"/>
  <c r="AT104" i="1" s="1"/>
  <c r="F34" i="11"/>
  <c r="BA104" i="1" s="1"/>
  <c r="BK269" i="11"/>
  <c r="J269" i="11" s="1"/>
  <c r="J103" i="11" s="1"/>
  <c r="J270" i="11"/>
  <c r="J104" i="11" s="1"/>
  <c r="F33" i="3"/>
  <c r="AZ96" i="1" s="1"/>
  <c r="F33" i="4"/>
  <c r="AZ97" i="1" s="1"/>
  <c r="P130" i="5"/>
  <c r="AU98" i="1" s="1"/>
  <c r="R130" i="5"/>
  <c r="BK131" i="5"/>
  <c r="J132" i="5"/>
  <c r="J98" i="5" s="1"/>
  <c r="BK128" i="6"/>
  <c r="J129" i="6"/>
  <c r="J98" i="6" s="1"/>
  <c r="BK249" i="6"/>
  <c r="J249" i="6" s="1"/>
  <c r="J104" i="6" s="1"/>
  <c r="J250" i="6"/>
  <c r="J105" i="6" s="1"/>
  <c r="BK271" i="6"/>
  <c r="J271" i="6" s="1"/>
  <c r="J106" i="6" s="1"/>
  <c r="J272" i="6"/>
  <c r="J107" i="6" s="1"/>
  <c r="J34" i="7"/>
  <c r="AW100" i="1" s="1"/>
  <c r="AT100" i="1" s="1"/>
  <c r="F34" i="7"/>
  <c r="BA100" i="1" s="1"/>
  <c r="J34" i="8"/>
  <c r="AW101" i="1" s="1"/>
  <c r="AT101" i="1" s="1"/>
  <c r="F34" i="8"/>
  <c r="BA101" i="1" s="1"/>
  <c r="J34" i="9"/>
  <c r="AW102" i="1" s="1"/>
  <c r="AT102" i="1" s="1"/>
  <c r="F34" i="9"/>
  <c r="BA102" i="1" s="1"/>
  <c r="J34" i="10"/>
  <c r="AW103" i="1" s="1"/>
  <c r="AT103" i="1" s="1"/>
  <c r="F34" i="10"/>
  <c r="BA103" i="1" s="1"/>
  <c r="BK125" i="11"/>
  <c r="J126" i="11"/>
  <c r="J98" i="11" s="1"/>
  <c r="F33" i="5"/>
  <c r="AZ98" i="1" s="1"/>
  <c r="F33" i="6"/>
  <c r="AZ99" i="1" s="1"/>
  <c r="F33" i="7"/>
  <c r="AZ100" i="1" s="1"/>
  <c r="F33" i="8"/>
  <c r="AZ101" i="1" s="1"/>
  <c r="F33" i="9"/>
  <c r="AZ102" i="1" s="1"/>
  <c r="F33" i="10"/>
  <c r="AZ103" i="1" s="1"/>
  <c r="F33" i="11"/>
  <c r="AZ104" i="1" s="1"/>
  <c r="R692" i="4" l="1"/>
  <c r="P124" i="11"/>
  <c r="AU104" i="1" s="1"/>
  <c r="T126" i="10"/>
  <c r="T125" i="10" s="1"/>
  <c r="T130" i="5"/>
  <c r="BC94" i="1"/>
  <c r="W32" i="1" s="1"/>
  <c r="BB94" i="1"/>
  <c r="AX94" i="1" s="1"/>
  <c r="P692" i="4"/>
  <c r="R155" i="4"/>
  <c r="AT97" i="1"/>
  <c r="R154" i="4"/>
  <c r="T155" i="4"/>
  <c r="T154" i="4" s="1"/>
  <c r="P155" i="4"/>
  <c r="P154" i="4" s="1"/>
  <c r="AU97" i="1" s="1"/>
  <c r="R153" i="2"/>
  <c r="P671" i="2"/>
  <c r="BA94" i="1"/>
  <c r="W30" i="1" s="1"/>
  <c r="AT95" i="1"/>
  <c r="P1233" i="2"/>
  <c r="P1232" i="2" s="1"/>
  <c r="P153" i="2" s="1"/>
  <c r="AU95" i="1" s="1"/>
  <c r="T153" i="2"/>
  <c r="J1314" i="4"/>
  <c r="J122" i="4" s="1"/>
  <c r="BK1313" i="4"/>
  <c r="J1313" i="4" s="1"/>
  <c r="J121" i="4" s="1"/>
  <c r="J155" i="4"/>
  <c r="J97" i="4" s="1"/>
  <c r="J1233" i="2"/>
  <c r="J121" i="2" s="1"/>
  <c r="BK1232" i="2"/>
  <c r="J1232" i="2" s="1"/>
  <c r="J120" i="2" s="1"/>
  <c r="AZ94" i="1"/>
  <c r="BK124" i="11"/>
  <c r="J124" i="11" s="1"/>
  <c r="J125" i="11"/>
  <c r="J97" i="11" s="1"/>
  <c r="BK127" i="6"/>
  <c r="J127" i="6" s="1"/>
  <c r="J128" i="6"/>
  <c r="J97" i="6" s="1"/>
  <c r="BK130" i="5"/>
  <c r="J130" i="5" s="1"/>
  <c r="J131" i="5"/>
  <c r="J97" i="5" s="1"/>
  <c r="BK125" i="10"/>
  <c r="J125" i="10" s="1"/>
  <c r="J126" i="10"/>
  <c r="J97" i="10" s="1"/>
  <c r="BK118" i="9"/>
  <c r="J118" i="9" s="1"/>
  <c r="J119" i="9"/>
  <c r="J97" i="9" s="1"/>
  <c r="BK120" i="8"/>
  <c r="J120" i="8" s="1"/>
  <c r="J121" i="8"/>
  <c r="J97" i="8" s="1"/>
  <c r="BK120" i="7"/>
  <c r="J120" i="7" s="1"/>
  <c r="J121" i="7"/>
  <c r="J97" i="7" s="1"/>
  <c r="BK671" i="2"/>
  <c r="J671" i="2" s="1"/>
  <c r="J106" i="2" s="1"/>
  <c r="J672" i="2"/>
  <c r="J107" i="2" s="1"/>
  <c r="BK154" i="2"/>
  <c r="J155" i="2"/>
  <c r="J98" i="2" s="1"/>
  <c r="BK132" i="3"/>
  <c r="J132" i="3" s="1"/>
  <c r="J133" i="3"/>
  <c r="J97" i="3" s="1"/>
  <c r="AU94" i="1" l="1"/>
  <c r="W31" i="1"/>
  <c r="AY94" i="1"/>
  <c r="BK154" i="4"/>
  <c r="J154" i="4" s="1"/>
  <c r="J96" i="4" s="1"/>
  <c r="AW94" i="1"/>
  <c r="AK30" i="1" s="1"/>
  <c r="J96" i="3"/>
  <c r="J30" i="3"/>
  <c r="BK153" i="2"/>
  <c r="J153" i="2" s="1"/>
  <c r="J154" i="2"/>
  <c r="J97" i="2" s="1"/>
  <c r="J96" i="7"/>
  <c r="J30" i="7"/>
  <c r="J96" i="8"/>
  <c r="J30" i="8"/>
  <c r="J96" i="9"/>
  <c r="J30" i="9"/>
  <c r="J96" i="10"/>
  <c r="J30" i="10"/>
  <c r="J96" i="5"/>
  <c r="J30" i="5"/>
  <c r="J96" i="6"/>
  <c r="J30" i="6"/>
  <c r="J96" i="11"/>
  <c r="J30" i="11"/>
  <c r="W29" i="1"/>
  <c r="AV94" i="1"/>
  <c r="J30" i="4"/>
  <c r="AK29" i="1" l="1"/>
  <c r="AT94" i="1"/>
  <c r="AG104" i="1"/>
  <c r="AN104" i="1" s="1"/>
  <c r="J39" i="11"/>
  <c r="AG99" i="1"/>
  <c r="AN99" i="1" s="1"/>
  <c r="J39" i="6"/>
  <c r="AG98" i="1"/>
  <c r="AN98" i="1" s="1"/>
  <c r="J39" i="5"/>
  <c r="AG103" i="1"/>
  <c r="AN103" i="1" s="1"/>
  <c r="J39" i="10"/>
  <c r="AG102" i="1"/>
  <c r="AN102" i="1" s="1"/>
  <c r="J39" i="9"/>
  <c r="AG101" i="1"/>
  <c r="AN101" i="1" s="1"/>
  <c r="J39" i="8"/>
  <c r="AG100" i="1"/>
  <c r="AN100" i="1" s="1"/>
  <c r="J39" i="7"/>
  <c r="J39" i="4"/>
  <c r="AG97" i="1"/>
  <c r="AN97" i="1" s="1"/>
  <c r="J96" i="2"/>
  <c r="J30" i="2"/>
  <c r="AG96" i="1"/>
  <c r="AN96" i="1" s="1"/>
  <c r="J39" i="3"/>
  <c r="AG95" i="1" l="1"/>
  <c r="J39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<sst xmlns="http://schemas.openxmlformats.org/spreadsheetml/2006/main" count="33675" uniqueCount="3356">
  <si>
    <t>Export Komplet</t>
  </si>
  <si>
    <t/>
  </si>
  <si>
    <t>2.0</t>
  </si>
  <si>
    <t>False</t>
  </si>
  <si>
    <t>{e0f59023-fc65-4aac-84b3-c4210bdc6617}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</si>
  <si>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</si>
  <si>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</si>
  <si>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</si>
  <si>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</si>
  <si>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</si>
  <si>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</si>
  <si>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</si>
  <si>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093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</si>
  <si>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</si>
  <si>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</si>
  <si>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Rodinný dom s 2 b.j. Adamovské Kochanovce</t>
  </si>
  <si>
    <t>JKSO:</t>
  </si>
  <si>
    <t>KS:</t>
  </si>
  <si>
    <t>Miesto:</t>
  </si>
  <si>
    <t>parc.č. 342/5, Adamovské Kochanovce</t>
  </si>
  <si>
    <t>Dátum:</t>
  </si>
  <si>
    <t>Objednávateľ:</t>
  </si>
  <si>
    <t>IČO:</t>
  </si>
  <si>
    <t>36126624</t>
  </si>
  <si>
    <t>Trenčiansky samosprávny kraj</t>
  </si>
  <si>
    <t>IČ DPH:</t>
  </si>
  <si>
    <t>Zhotoviteľ:</t>
  </si>
  <si>
    <t>Vyplň údaj</t>
  </si>
  <si>
    <t>Projektant:</t>
  </si>
  <si>
    <t>34116516</t>
  </si>
  <si>
    <t>A.DOM, spol. s r.o.</t>
  </si>
  <si>
    <t>SK2020393287</t>
  </si>
  <si>
    <t>True</t>
  </si>
  <si>
    <t>0,01</t>
  </si>
  <si>
    <t>Spracovateľ:</t>
  </si>
  <si>
    <t>Viera Masnicová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</si>
  <si>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</si>
  <si>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</si>
  <si>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</si>
  <si>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</si>
  <si>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</si>
  <si>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</si>
  <si>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</si>
  <si>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</si>
  <si>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</si>
  <si>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</si>
  <si>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</si>
  <si>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</si>
  <si>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</si>
  <si>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</si>
  <si>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</si>
  <si>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</si>
  <si>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</si>
  <si>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</si>
  <si>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</si>
  <si>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</si>
  <si>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</si>
  <si>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</si>
  <si>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</si>
  <si>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</si>
  <si>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</si>
  <si>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</si>
  <si>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</si>
  <si>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</si>
  <si>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</si>
  <si>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</si>
  <si>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</si>
  <si>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</si>
  <si>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</si>
  <si>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</si>
  <si>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</si>
  <si>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</si>
  <si>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</si>
  <si>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</si>
  <si>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</si>
  <si>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</si>
  <si>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</si>
  <si>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</si>
  <si>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</si>
  <si>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</si>
  <si>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</si>
  <si>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</si>
  <si>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</si>
  <si>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SO 01 Rodinný dom</t>
  </si>
  <si>
    <t>STA</t>
  </si>
  <si>
    <t>1</t>
  </si>
  <si>
    <t>{6fd62f2f-4f42-46b8-90b7-a1eefae7722a}</t>
  </si>
  <si>
    <t>SO 01P</t>
  </si>
  <si>
    <t>Vonkajšie prístrešky, altánok</t>
  </si>
  <si>
    <t>{b102522d-03ab-4542-8420-f9af3c12235c}</t>
  </si>
  <si>
    <t>SO 02</t>
  </si>
  <si>
    <t>SO 02 Rodinný dom</t>
  </si>
  <si>
    <t>{c3d04ef9-4f16-4ea6-bbde-d761d3964e8a}</t>
  </si>
  <si>
    <t>SO 02P</t>
  </si>
  <si>
    <t xml:space="preserve">SO 02P Vonkajšie prístrešky, altánok </t>
  </si>
  <si>
    <t>{9ffd4006-9d5b-4836-b79d-bcfef67547a0}</t>
  </si>
  <si>
    <t>SO 03</t>
  </si>
  <si>
    <t>SO 03 Prípojka vody a kanalizácie</t>
  </si>
  <si>
    <t>{239b3a61-011b-4a7e-bde3-c0bfdddbf54e}</t>
  </si>
  <si>
    <t>SO 04</t>
  </si>
  <si>
    <t>SO 04 Prípojka NN</t>
  </si>
  <si>
    <t>{f76329f8-c632-4660-b5b2-8461c7a8014d}</t>
  </si>
  <si>
    <t>SO 05</t>
  </si>
  <si>
    <t>SO 05 Telefónna prípojka</t>
  </si>
  <si>
    <t>{b3601c73-63d9-48c4-99ea-4943b9b75955}</t>
  </si>
  <si>
    <t>SO 06</t>
  </si>
  <si>
    <t>SO 06 Sadové úpravy</t>
  </si>
  <si>
    <t>{fc58523f-0f8f-4dc3-a1fc-d00530b167c8}</t>
  </si>
  <si>
    <t>SO 07</t>
  </si>
  <si>
    <t>SO 07 Parkoviská a komunikácie</t>
  </si>
  <si>
    <t>{2385ba3c-4b32-465b-87c8-3aa31a80404b}</t>
  </si>
  <si>
    <t>SO 08</t>
  </si>
  <si>
    <t>SO 08 Oplotenie</t>
  </si>
  <si>
    <t>{7c1638eb-13d0-49c1-85e3-0007cc26f5c1}</t>
  </si>
  <si>
    <t>KRYCÍ LIST ROZPOČTU</t>
  </si>
  <si>
    <t>Objekt:</t>
  </si>
  <si>
    <t>SO 01 - SO 01 Rodinný dom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</si>
  <si>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</si>
  <si>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</si>
  <si>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</si>
  <si>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</si>
  <si>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</si>
  <si>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</si>
  <si>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</si>
  <si>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</si>
  <si>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</si>
  <si>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</si>
  <si>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</si>
  <si>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</si>
  <si>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</si>
  <si>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</si>
  <si>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</si>
  <si>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</si>
  <si>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</si>
  <si>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</si>
  <si>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720 - Zdravotechnika</t>
  </si>
  <si>
    <t xml:space="preserve">    725 - Zdravotechnika - zariaď. predmety</t>
  </si>
  <si>
    <t xml:space="preserve">    730 - Ústredné vykurovanie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</si>
  <si>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</si>
  <si>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</si>
  <si>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</si>
  <si>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</si>
  <si>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 vzduchotechnických zariadení</t>
  </si>
  <si>
    <t xml:space="preserve">    776 - Podlahy povlakové</t>
  </si>
  <si>
    <t xml:space="preserve">    784 - Dokončovacie práce - maľby</t>
  </si>
  <si>
    <t>M - Práce a dodávky M</t>
  </si>
  <si>
    <t xml:space="preserve">    21-M - Elektromontáže</t>
  </si>
  <si>
    <t xml:space="preserve">      21.1 - Montáž silnoprúd</t>
  </si>
  <si>
    <t xml:space="preserve">      21.2 - Nosný materiál silnoprúd</t>
  </si>
  <si>
    <t xml:space="preserve">      21.3 - Montáž svietidlá</t>
  </si>
  <si>
    <t xml:space="preserve">      21.4 - Nosný materiál svietidlá</t>
  </si>
  <si>
    <t xml:space="preserve">      21.5 - Montáž slaboprúd</t>
  </si>
  <si>
    <t xml:space="preserve">      21.6 - Nosný materiál slaboprúd</t>
  </si>
  <si>
    <t xml:space="preserve">      21.7 - Montáž bleskozvod</t>
  </si>
  <si>
    <t xml:space="preserve">      21.8 - Bleskozvod nosný materiál</t>
  </si>
  <si>
    <t xml:space="preserve">      21.9 - Hodinová zúčtovacia sadzba</t>
  </si>
  <si>
    <t xml:space="preserve">      21.10 - DSV</t>
  </si>
  <si>
    <t xml:space="preserve">    24-M - Montáže vzduchotechnických zariad.</t>
  </si>
  <si>
    <t xml:space="preserve">    44-M - Hasiace prístroje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</si>
  <si>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</si>
  <si>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</si>
  <si>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</si>
  <si>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</si>
  <si>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</si>
  <si>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</si>
  <si>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</si>
  <si>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</si>
  <si>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</si>
  <si>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</si>
  <si>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</si>
  <si>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</si>
  <si>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</si>
  <si>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</si>
  <si>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</si>
  <si>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</si>
  <si>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</si>
  <si>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Geodetické práce - vykonávané pred výstavbou určenie vytyčovacej siete, vytýčenie staveniska, staveb. objektu a jestvujúcich inžinierskych sietí v zemi</t>
  </si>
  <si>
    <t>kpl</t>
  </si>
  <si>
    <t>4</t>
  </si>
  <si>
    <t>2</t>
  </si>
  <si>
    <t>1728743028</t>
  </si>
  <si>
    <t>PP</t>
  </si>
  <si>
    <t>Geodetické práce vykonávané pred výstavbou určenie vytyčovacej siete, vytýčenie staveniska, staveb. objektu</t>
  </si>
  <si>
    <t>VV</t>
  </si>
  <si>
    <t>Odstránenie ornice s premiestn. na hromady, so zložením na vzdialenosť do 100 m a do 1000 m3</t>
  </si>
  <si>
    <t>m3</t>
  </si>
  <si>
    <t>-1493879009</t>
  </si>
  <si>
    <t>Odstránenie ornice alebo lesnej pôdy s vodorovným premiestnením na hromady v mieste upotrebenia alebo na dočasné skládky so zložením na vzdialenosť do 100 m a do 1000 m3</t>
  </si>
  <si>
    <t>" na hr. 30cm</t>
  </si>
  <si>
    <t>"RD"9,60*23,75*0,30</t>
  </si>
  <si>
    <t>Medzisúčet</t>
  </si>
  <si>
    <t>3</t>
  </si>
  <si>
    <t>"rozšírenie výkopu po obvode na zateplenie zákl.pásov</t>
  </si>
  <si>
    <t>(9,60+0,60*2)*0,60*0,30*2</t>
  </si>
  <si>
    <t>23,75*0,60*0,30*2</t>
  </si>
  <si>
    <t>"chodník skladba P4"93,30*0,30</t>
  </si>
  <si>
    <t>"odpočet odstránenej ornice v rámci rozšíreného základu pre zateplenie ZP"-23,75*0,60*0,30</t>
  </si>
  <si>
    <t>Súčet</t>
  </si>
  <si>
    <t>Výkop nezapaženej jamy v hornine 3, nad 100 do 1000 m3</t>
  </si>
  <si>
    <t>290833127</t>
  </si>
  <si>
    <t>Hĺbenie nezapažených jám a zárezov, okrem zárezov so šikmými stenami pre podzemné vedenie, s urovnaním dna do predpísaného profilu a spádu, v hornine 3 nad 100 do 1000 m3</t>
  </si>
  <si>
    <t>"RD výkop po odstránení ornice na kótu -0,575,  priemerná hr. výkopu 40 cm</t>
  </si>
  <si>
    <t>9,60*23,75*0,40</t>
  </si>
  <si>
    <t>(9,60+0,60*2)*0,60*0,40*2</t>
  </si>
  <si>
    <t>23,75*0,60*0,40*2</t>
  </si>
  <si>
    <t>Hĺbenie nezapažených jám a zárezov. Príplatok za lepivosť horniny 3</t>
  </si>
  <si>
    <t>1777917701</t>
  </si>
  <si>
    <t>Hĺbenie nezapažených jám a zárezov, okrem zárezov so šikmými stenami pre podzemné vedenie, s urovnaním dna do predpísaného profilu a spádu, príplatok k cenám za lepivosť horniny 3</t>
  </si>
  <si>
    <t>5</t>
  </si>
  <si>
    <t>Výkop ryhy do šírky 600 mm v horn.3 do 100 m3</t>
  </si>
  <si>
    <t>-1495825989</t>
  </si>
  <si>
    <t>Hĺbenie rýh šírky do 600 mm zapažených i nezapažených s urovnaním dna do predpísaného profilu a spádu, s prehodením výkopu na priľahlom teréne na vzdialenosť do 3 m od pozdĺžnej osi ryhy alebo s naložením výkopu na dopravný prostriedok v hornine 3 do 100 m3</t>
  </si>
  <si>
    <t xml:space="preserve">"prehĺbebnie ZP od kóty -0,575 po kótu -1,25 t.j. hĺbky 0,675 m </t>
  </si>
  <si>
    <t>8,40*0,40*0,675*3</t>
  </si>
  <si>
    <t>23,75*0,60*0,675*2</t>
  </si>
  <si>
    <t>"dokopanie rozšírenia  pre zateplenie ZP po obvode od kóty -0,575 po kótu- 0,825 t j o 0,25 m</t>
  </si>
  <si>
    <t>(9,60+0,60*2)*0,60*0,25*2</t>
  </si>
  <si>
    <t>23,75*0,60*0,25*2</t>
  </si>
  <si>
    <t>"pre základ na palisády</t>
  </si>
  <si>
    <t>"dl. palisád  60 cm</t>
  </si>
  <si>
    <t>1,50*0,30*0,25</t>
  </si>
  <si>
    <t>6</t>
  </si>
  <si>
    <t>Príplatok k cene za lepivosť pri hĺbení rýh šírky do 600 mm zapažených i nezapažených s urovnaním dna v hornine 3</t>
  </si>
  <si>
    <t>2105462175</t>
  </si>
  <si>
    <t>Hĺbenie rýh šírky do 600 mm zapažených i nezapažených s urovnaním dna do predpísaného profilu a spádu, s prehodením výkopu na priľahlom teréne na vzdialenosť do 3 m od pozdĺžnej osi ryhy alebo s naložením výkopu na dopravný prostriedok príplatok k cenám za lepivosť horniny 3</t>
  </si>
  <si>
    <t>7</t>
  </si>
  <si>
    <t>Vodorovné premiestnenie výkopku po nespevnenej ceste z horniny tr.1-4, nad 100 do 1000 m3 na vzdialenosť nad 50 do 500 m</t>
  </si>
  <si>
    <t>-1255504244</t>
  </si>
  <si>
    <t>Vodorovné premiestnenie výkopku za sucha pre všetky druhy dopravných prostriedkov bez naloženia výkopu, avšak so zložením bez rozhrnutia po nespevnenej ceste, z horniny 1 až 4 v množstve nad 100 do 1000 m3 na vzdialenosť nad 50 do 500 m</t>
  </si>
  <si>
    <t>"rozvoz ornice po pozemku</t>
  </si>
  <si>
    <t>"ornica použitá pre potreby dosypania a vyrovnania plochy záhrady"104,553</t>
  </si>
  <si>
    <t>"zemina na dosypanie rámp chodníkov"5,333</t>
  </si>
  <si>
    <t>8</t>
  </si>
  <si>
    <t>Vodorovné premiestnenie výkopku po spevnenej ceste z horniny tr.1-4, nad 100 do 1000 m3 na vzdialenosť do 3000 m</t>
  </si>
  <si>
    <t>865338606</t>
  </si>
  <si>
    <t>Vodorovné premiestnenie výkopku za sucha pre všetky druhy dopravných prostriedkov bez naloženia výkopu, avšak so zložením bez rozhrnutia po spevnenej ceste, z horniny 1 až 4 v množstve nad 100 do 1000 m3 na vzdialenosť nad 2500 do 3000 m</t>
  </si>
  <si>
    <t>"jama"107,784</t>
  </si>
  <si>
    <t>"ryhy"36,52</t>
  </si>
  <si>
    <t>"odpočet zásypov "-39,538</t>
  </si>
  <si>
    <t>9</t>
  </si>
  <si>
    <t>Vodorovné premiestnenie výkopku po spevnenej ceste z horniny tr.1-4, nad 100 do 1000 m3, príplatok k cene za každých ďalšich a začatých 1000 m</t>
  </si>
  <si>
    <t>-42224886</t>
  </si>
  <si>
    <t>Vodorovné premiestnenie výkopku za sucha pre všetky druhy dopravných prostriedkov bez naloženia výkopu, avšak so zložením bez rozhrnutia po spevnenej ceste, z horniny 1 až 4 v množstve nad 100 do 1000 m3 na vzdialenosť príplatok k cene za k.ď. i začatých 1000 m</t>
  </si>
  <si>
    <t>"spolu vzdialenosť 8 km</t>
  </si>
  <si>
    <t>104,766*5</t>
  </si>
  <si>
    <t>10</t>
  </si>
  <si>
    <t>Nakladanie neuľahnutého výkopku z hornín tr.1-4 nad 100 do 1000 m3</t>
  </si>
  <si>
    <t>-1462846557</t>
  </si>
  <si>
    <t>Nakladanie a prekladanie neuľahnutého výkopku nakladanie výkopku z hornín nad 100 do 1000 m3 1 až 4</t>
  </si>
  <si>
    <t>"ornica"104,553</t>
  </si>
  <si>
    <t>11</t>
  </si>
  <si>
    <t>Uloženie sypaniny na skládky nad 100 do 1000 m3</t>
  </si>
  <si>
    <t>-932893929</t>
  </si>
  <si>
    <t>"ornicu ponechať  na dočasnej skládke pre potreby dosypania a vyrovnania plochy záhrady"104,553</t>
  </si>
  <si>
    <t>12</t>
  </si>
  <si>
    <t>Poplatok za skladovanie - zemina a kamenivo (17 05) ostatné /ERSON Recycling/</t>
  </si>
  <si>
    <t>t</t>
  </si>
  <si>
    <t>-1669790420</t>
  </si>
  <si>
    <t>Poplatok za skladovanie stavebného odpadu (17) zemina a kamenivo (17 05) ostatné (O) (17 05 04, 06)</t>
  </si>
  <si>
    <t>"výkopy jama+ryhy-odpočet zásypu"(107,784+36,52-39,538)*1,50</t>
  </si>
  <si>
    <t>13</t>
  </si>
  <si>
    <t>Zásyp sypaninou so zhutnením jám, šachiet, rýh, zárezov alebo okolo objektov do 100 m3</t>
  </si>
  <si>
    <t>-1186050121</t>
  </si>
  <si>
    <t>Zásyp sypaninou z akejkoľvek horniny, s uložením výkopku vo vrstvách so zhutnením jám, šachiet, rýh, zárezov alebo okolo objektov v týchto vykopávkach do 100 m3</t>
  </si>
  <si>
    <t>"po obvode RD po zateplení ZP</t>
  </si>
  <si>
    <t>"od kóty -0,825</t>
  </si>
  <si>
    <t>(9,60+0,60*2)*0,60*0,825*2</t>
  </si>
  <si>
    <t>23,75*0,60*0,825*2</t>
  </si>
  <si>
    <t>"dosypanie chodníka pod rampami priem. hr. 15 cm"(6,625*1,80+4,125*1,80+9,00*1,80)*0,15</t>
  </si>
  <si>
    <t>14</t>
  </si>
  <si>
    <t>Úprava pláne v zárezoch v hornine 1-4 so zhutnením</t>
  </si>
  <si>
    <t>m2</t>
  </si>
  <si>
    <t>2023116980</t>
  </si>
  <si>
    <t>Úprava pláne vyrovnaním výškových rozdielov v zárezoch v hornine 1 až 4 so zhutnením</t>
  </si>
  <si>
    <t>"RD" 8,70*(5,25+17,50)</t>
  </si>
  <si>
    <t>"P5 okapový chodník</t>
  </si>
  <si>
    <t>(24,75+9,60*2)*0,40</t>
  </si>
  <si>
    <t>"P4 chodníky"93,30</t>
  </si>
  <si>
    <t>15</t>
  </si>
  <si>
    <t>Rozprestretie ornice v rovine, plocha nad 500 m2, hr.do 100 m</t>
  </si>
  <si>
    <t>1138550905</t>
  </si>
  <si>
    <t>Rozprestretie a urovnanie ornice s príp. nutným premiestnením hromád alebo dočasných skládok na miesto spotreby zo vzdial. do 30 m v rovine pri súvislej ploche. nad 500 m2, hrúbky vrstvy do 100 mm</t>
  </si>
  <si>
    <t>"výmera prevzatá z objektu SO 06 Sadové úpravy"1075,00-9,20</t>
  </si>
  <si>
    <t>16</t>
  </si>
  <si>
    <t>Rozprestretie ornice na svahu do sklonu 1:5, plocha do 500 m2, hr. do 300 mm</t>
  </si>
  <si>
    <t>330861995</t>
  </si>
  <si>
    <t>Rozprestretie a urovnanie ornice s príp. nutným premiestnením hromád alebo dočasných skládok na miesto spotreby zo vzdial. do 30 m vo svahu sklonu do 1:5 pri súvislej ploche do 500 m2, hrúbky vrstvy do 300 mm</t>
  </si>
  <si>
    <t>"vedľa chodníka za parkoviskom bicyklov na ploche 9,20 m2</t>
  </si>
  <si>
    <t>"9,20*0,47/2=2,162 m3</t>
  </si>
  <si>
    <t>9,20</t>
  </si>
  <si>
    <t>17</t>
  </si>
  <si>
    <t>Plošná úprava terénu pri nerovnostiach terénu nad 50-100mm na svahu nad 1:5-1:2</t>
  </si>
  <si>
    <t>1498065397</t>
  </si>
  <si>
    <t>Plošná úprava terénu s urovnaním povrchu, bez doplnenia ornice, v hornine 1 až 4, pri nerovnostiach terénu nad +- 50 do +- 100mm na svahu nad 1:5 do 1:2</t>
  </si>
  <si>
    <t>Zakladanie</t>
  </si>
  <si>
    <t>18</t>
  </si>
  <si>
    <t>Násyp pod základové  konštrukcie so zhutnením z  kameniva hrubého drveného frakcie 0 až 32 mm</t>
  </si>
  <si>
    <t>1566578325</t>
  </si>
  <si>
    <t>Násyp pod základové  konštrukcie so zhutnením z  kameniva hrubého drveného frakcie 2 až 32 mm</t>
  </si>
  <si>
    <t>8,70*(5,25+17,50)*0,25</t>
  </si>
  <si>
    <t>19</t>
  </si>
  <si>
    <t xml:space="preserve">Betón základových dosiek, železový (bez výstuže), tr.C 20/25-XC2 </t>
  </si>
  <si>
    <t>-669623544</t>
  </si>
  <si>
    <t>Betón základových dosiek, železový (bez výstuže), tr.C 20/25-XC2</t>
  </si>
  <si>
    <t>(9,60-0,15*2)*(23,75-0,05*2)*0,15</t>
  </si>
  <si>
    <t>Debnenie základových dosiek, zhotovenie-tradičné</t>
  </si>
  <si>
    <t>-501537799</t>
  </si>
  <si>
    <t>(9,30+23,65)*2*0,15</t>
  </si>
  <si>
    <t>21</t>
  </si>
  <si>
    <t>Debnenie základových dosiek, odstránenie-tradičné</t>
  </si>
  <si>
    <t>1137562493</t>
  </si>
  <si>
    <t>22</t>
  </si>
  <si>
    <t>Výstuž základových dosiek zo zvár. sietí KARI</t>
  </si>
  <si>
    <t>-1661213485</t>
  </si>
  <si>
    <t>"statika výkres základov</t>
  </si>
  <si>
    <t>1333,31/1000</t>
  </si>
  <si>
    <t>23</t>
  </si>
  <si>
    <t>319969456</t>
  </si>
  <si>
    <t>8,70*0,30*0,50*3</t>
  </si>
  <si>
    <t>23,65*0,30*0,50*2</t>
  </si>
  <si>
    <t>24</t>
  </si>
  <si>
    <t>Betón základových pásov, železový (bez výstuže), tr. C 20/25-XC2</t>
  </si>
  <si>
    <t>463265880</t>
  </si>
  <si>
    <t>Betón základových pásov (bez výstuže) železový tr.C 20/25</t>
  </si>
  <si>
    <t>8,40*0,40*0,425*3</t>
  </si>
  <si>
    <t>23,75*0,60*0,425*2</t>
  </si>
  <si>
    <t>25</t>
  </si>
  <si>
    <t>1716565512</t>
  </si>
  <si>
    <t>Výstuž pre murivo základových pásov PREMAC s betónovou výplňou z ocele 10505</t>
  </si>
  <si>
    <t>"statika  základy-výkres tvaru"792,47/1000</t>
  </si>
  <si>
    <t>26</t>
  </si>
  <si>
    <t>Zhotovenie vrstvy z geotextílie na upravenom povrchu v sklone do 1 : 5 , šírky od 0 do 3 m</t>
  </si>
  <si>
    <t>-1989469938</t>
  </si>
  <si>
    <t>(24,75+9,60*2)*(0,40+0,20*2)</t>
  </si>
  <si>
    <t>27</t>
  </si>
  <si>
    <t>M</t>
  </si>
  <si>
    <t>Geotextília polypropylénová 200g/m2</t>
  </si>
  <si>
    <t>-1346533013</t>
  </si>
  <si>
    <t>128,46*1,15</t>
  </si>
  <si>
    <t>Zvislé a kompletné konštrukcie</t>
  </si>
  <si>
    <t>28</t>
  </si>
  <si>
    <t>Murivo nosné (m3) z tehál pálených hr. 300 mm, P 15 brúsených na pero a drážku, na lepidlo (300x247x249)</t>
  </si>
  <si>
    <t>-385659504</t>
  </si>
  <si>
    <t>"statika S1-2</t>
  </si>
  <si>
    <t>(0,50+1,00*2+1,125)*2,775*0,30</t>
  </si>
  <si>
    <t>29</t>
  </si>
  <si>
    <t>Murivo nosné (m3) z tehál pálených hr. 300 mm, P 10 brúsených na pero a drážku, na lepidlo (300x247x249)</t>
  </si>
  <si>
    <t>1491938987</t>
  </si>
  <si>
    <t>"v. muriva vrátane zakladacej malty v. 25 mm,  od kóty -0,175 po kotu 2,600 t.j. 2,775 m</t>
  </si>
  <si>
    <t>(8,70*3+23,65*2)*2,775*0,30</t>
  </si>
  <si>
    <t>"odpočet obvodových pilierov z tehly P15 a P20"-(0,52+3,018)</t>
  </si>
  <si>
    <t>"odpočet okien a dverí</t>
  </si>
  <si>
    <t>-(1,15*2,50+1,125*2,50+3,625*2,50+2,125*2,10*3+3,00*2,10+3,05*2,50+1,50*2,10+2,75*0,80+2,125*0,80*5+1,50*0,80)*0,30</t>
  </si>
  <si>
    <t>"murivo zvýšenej časti obývačky</t>
  </si>
  <si>
    <t>(7,10+8,70)*2*0,50*0,30</t>
  </si>
  <si>
    <t>30</t>
  </si>
  <si>
    <t>Murivo akustické (m3) z tehál pálených AKU 30/33,3 P 20, na maltu MVC (300x333x238)</t>
  </si>
  <si>
    <t>-467479836</t>
  </si>
  <si>
    <t>"od kóty -0,175 po kótu 2,60 výšky 2,775m</t>
  </si>
  <si>
    <t>0,625*2,775*0,30</t>
  </si>
  <si>
    <t>31</t>
  </si>
  <si>
    <t>Murivo nosné (m3)  50x15x25 s betónovou výplňou C20/25-XC1 hr. 150 mm /strešné atiky/</t>
  </si>
  <si>
    <t>304680925</t>
  </si>
  <si>
    <t>"S1-4 strešné atity</t>
  </si>
  <si>
    <t>"zvýšená časť na kóte +3,800 v. 500 mm</t>
  </si>
  <si>
    <t>(9,30+6,80)*2*0,50*0,15</t>
  </si>
  <si>
    <t>"na kóte +2,950 v. 500 mm</t>
  </si>
  <si>
    <t xml:space="preserve"> (9,30*2+7,90*2+8,35*2)*0,50*0,15           </t>
  </si>
  <si>
    <t>32</t>
  </si>
  <si>
    <t>Preklad keramický plochý šírky 115 mm, výšky 71 mm, dĺžky 1500 mm</t>
  </si>
  <si>
    <t>ks</t>
  </si>
  <si>
    <t>-651946913</t>
  </si>
  <si>
    <t>33</t>
  </si>
  <si>
    <t>Preklad keramický plochý šírky 115 mm, výšky 71 mm, dĺžky 1750 mm</t>
  </si>
  <si>
    <t>-1986414877</t>
  </si>
  <si>
    <t>34</t>
  </si>
  <si>
    <t>Preklad keramický plochý šírky 115 mm, výšky 71 mm, dĺžky 2500 mm</t>
  </si>
  <si>
    <t>1651244904</t>
  </si>
  <si>
    <t>35</t>
  </si>
  <si>
    <t>Preklad keramický plochý šírky 115 mm, výšky 71 mm, dĺžky 3000 mm</t>
  </si>
  <si>
    <t>1358387483</t>
  </si>
  <si>
    <t>36</t>
  </si>
  <si>
    <t>Betón prekladov železový (bez výstuže) tr. C 20/25-XC1</t>
  </si>
  <si>
    <t>2077067356</t>
  </si>
  <si>
    <t>Betón prekladov železový (bez výstuže) tr.C 20/25</t>
  </si>
  <si>
    <t>"statika S1-5</t>
  </si>
  <si>
    <t>"P1</t>
  </si>
  <si>
    <t>3,50*0,225*0,10</t>
  </si>
  <si>
    <t>3,50*0,35*0,30</t>
  </si>
  <si>
    <t>37</t>
  </si>
  <si>
    <t>Debnenie prekladu  vrátane podpornej konštrukcie výšky do 4 m zhotovenie</t>
  </si>
  <si>
    <t>-177673888</t>
  </si>
  <si>
    <t>Debnenie prekladov vrátane podpornej konštrukcie vo výške do 4m nepremenného alebo premenného prierezu alebo pri tvare zalomenom pôdorysne alebo nárysne zhotovenie</t>
  </si>
  <si>
    <t>"P1"3,50*0,45*2+3,00*0,30</t>
  </si>
  <si>
    <t>38</t>
  </si>
  <si>
    <t>Debnenie prekladu  vrátane podpornej konštrukcie výšky do 4 m odstránenie</t>
  </si>
  <si>
    <t>-1391500552</t>
  </si>
  <si>
    <t>Debnenie prekladov vrátane podpornej konštrukcie vo výške do 4m nepremenného alebo premenného prierezu alebo pri tvare zalomenom pôdorysne alebo nárysne odstránenie</t>
  </si>
  <si>
    <t>Vodorovné konštrukcie</t>
  </si>
  <si>
    <t>39</t>
  </si>
  <si>
    <t>Montáž stropného panelu z predpät. betónu Spiroll v budovách výšky do 18 m, hmotnosti nad 1,5 do 3 t</t>
  </si>
  <si>
    <t>1821730644</t>
  </si>
  <si>
    <t>Montáž stropných panelov z predpätého betónu bez závesných hákov (typ Spiroll) v budovách v. do 18 m, hmotnosti nad 1,5 do 3 t l=30m</t>
  </si>
  <si>
    <t>"A2  8900x940 mm, váha do 3t /ks"3</t>
  </si>
  <si>
    <t>40</t>
  </si>
  <si>
    <t>Montáž stropného panelu z predpät. betónu Spiroll v budovách výšky do 18 m, hmotnosti nad 3 do 7 t</t>
  </si>
  <si>
    <t>804175056</t>
  </si>
  <si>
    <t>Montáž stropných panelov z predpätého betónu bez závesných hákov (typ Spiroll) v budovách v. do 18 m, hmotnosti nad 3 do 7 t l=16m</t>
  </si>
  <si>
    <t>"A1  8900x1200 mm, váha 3,10 t/ks"17</t>
  </si>
  <si>
    <t>41</t>
  </si>
  <si>
    <t>Stropný predpätý panel LHD 20-2 hrúbky 200mm, dl. 8900 mm</t>
  </si>
  <si>
    <t>2104749106</t>
  </si>
  <si>
    <t>"statika skladba stropu prízemia</t>
  </si>
  <si>
    <t>"ozn. A1" 8,90*1,20*17</t>
  </si>
  <si>
    <t>"ozn. A2" 8,90*0,94*3</t>
  </si>
  <si>
    <t>42</t>
  </si>
  <si>
    <t>Betón stropov doskových a trámových,  železový tr. C 25/30-XC1 /zálievka škár stropných panelov betónom/</t>
  </si>
  <si>
    <t>252615367</t>
  </si>
  <si>
    <t>Betón stropov doskových a trámových, bez ohľadu na tvar a funkčnosť, železový (bez výstuže) tr.C 25/30</t>
  </si>
  <si>
    <t>"statika-skladba stropu prízemia</t>
  </si>
  <si>
    <t>"spotreba bet. zálievky 6,40l/m2</t>
  </si>
  <si>
    <t>"m2 x 6,40l/m2/1000</t>
  </si>
  <si>
    <t>206,658*6,40/1000</t>
  </si>
  <si>
    <t>"detail B</t>
  </si>
  <si>
    <t>(0,06+0,10)/2*8,90*0,20*2</t>
  </si>
  <si>
    <t>43</t>
  </si>
  <si>
    <t>Výstuž stropov doskových, trámových, vložkových,konzolových alebo balkónových, 10505</t>
  </si>
  <si>
    <t>1598685131</t>
  </si>
  <si>
    <t>Výstuž stropov doskových a trámových, bez rozdielu tvaru a uloženia z betonárskej ocele 10505</t>
  </si>
  <si>
    <t>"S1-3"151,33/1000</t>
  </si>
  <si>
    <t>44</t>
  </si>
  <si>
    <t>Betón nosníkov, železový tr. C 20/25-XC1</t>
  </si>
  <si>
    <t>-2057605000</t>
  </si>
  <si>
    <t>Betón nosníkov, bez ohľadu na tvar a funkčnosť, železový (bez výstuže) tr.C 20/25</t>
  </si>
  <si>
    <t>"S1-5</t>
  </si>
  <si>
    <t>"PR1</t>
  </si>
  <si>
    <t>"rez 2-2 až 5-5</t>
  </si>
  <si>
    <t>(0,25+3,625+1,00+3,05+0,25-1,80)*0,225*0,10</t>
  </si>
  <si>
    <t>(0,25+3,625+1,00+3,05+0,25-1,80)*0,30*0,35</t>
  </si>
  <si>
    <t>"rez 6-6</t>
  </si>
  <si>
    <t>1,80*0,23*0,10</t>
  </si>
  <si>
    <t>1,80*0,30*0,14</t>
  </si>
  <si>
    <t>1,80*0,21*0,20</t>
  </si>
  <si>
    <t>45</t>
  </si>
  <si>
    <t>Debnenie nosníka zhotovenie-dielce</t>
  </si>
  <si>
    <t>1387447012</t>
  </si>
  <si>
    <t>Debnenie nosníkov vrátane stenových, voľných trámov, prievlakov, žeriavových dráh, rámových priečnikov, stužovadiel, vodorovných ťahadiel, tyčových konzol, bez nábehu alebo s nábehom bez podpernej konštrukcie, nepremenného alebo premenného prierezu alebo tvaru zalomeného alebo pôdorysne zakriveného zhotovenie-dielce</t>
  </si>
  <si>
    <t>(0,25+3,625+1,00+3,05+0,25-1,80)*(0,45*2+0,30)</t>
  </si>
  <si>
    <t>1,80*(0,45+0,30+0,24)</t>
  </si>
  <si>
    <t>46</t>
  </si>
  <si>
    <t>Debnenie nosníka odstránenie-dielce</t>
  </si>
  <si>
    <t>-1926465017</t>
  </si>
  <si>
    <t>Debnenie nosníkov vrátane stenových, voľných trámov, prievlakov, žeriavových dráh, rámových priečnikov, stužovadiel, vodorovných ťahadiel, tyčových konzol, bez nábehu alebo s nábehom bez podpernej konštrukcie, nepremenného alebo premenného prierezu alebo tvaru zalomeného alebo pôdorysne zakriveného odstránenie-dielce</t>
  </si>
  <si>
    <t>47</t>
  </si>
  <si>
    <t>Podporná konštrukcia nosníkov výšky do 4 m zaťaženia do 5 kPa - zhotovenie</t>
  </si>
  <si>
    <t>2110103623</t>
  </si>
  <si>
    <t>Podperná konštrukcia nosníkov a iných tyčových konštrukcií výšky do 4 m, so zosilnením dna debnenia, na výmeru m2 pôdorysu pre zaťaženie betónovou zmesou a výstužou do 5 kPa zhotovenie</t>
  </si>
  <si>
    <t>(3,625+3,05)*0,30</t>
  </si>
  <si>
    <t>48</t>
  </si>
  <si>
    <t>Podporná konštrukcia nosníkov výšky do 4 m zaťaženia do 5 kPa - odstránenie</t>
  </si>
  <si>
    <t>1540224336</t>
  </si>
  <si>
    <t>Podperná konštrukcia nosníkov a iných tyčových konštrukcií výšky do 4 m, so zosilnením dna debnenia, na výmeru m2 pôdorysu pre zaťaženie betónovou zmesou a výstužou do 5 kPa odstránenie</t>
  </si>
  <si>
    <t>49</t>
  </si>
  <si>
    <t>Betón stužujúcich pásov a vencov železový tr. C 20/25-XC1</t>
  </si>
  <si>
    <t>1391118187</t>
  </si>
  <si>
    <t>Betón stužujúcich pásov a vencov železový tr.C 20/25</t>
  </si>
  <si>
    <t xml:space="preserve">"V1 </t>
  </si>
  <si>
    <t>32,75*0,30*0,14</t>
  </si>
  <si>
    <t>32,75*0,20*0,21</t>
  </si>
  <si>
    <t>"V2</t>
  </si>
  <si>
    <t>7,10*0,30*0,35</t>
  </si>
  <si>
    <t>"V3</t>
  </si>
  <si>
    <t>15,60*0,30*0,35</t>
  </si>
  <si>
    <t>"V4</t>
  </si>
  <si>
    <t>8,70*0,30*0,14</t>
  </si>
  <si>
    <t>"V5</t>
  </si>
  <si>
    <t>18,60*0,30*0,14</t>
  </si>
  <si>
    <t>18,60*0,20*0,21</t>
  </si>
  <si>
    <t>"na kóte +4,300</t>
  </si>
  <si>
    <t>18,60*0,15*0,10</t>
  </si>
  <si>
    <t>"V6</t>
  </si>
  <si>
    <t>14,20*0,30*0,14</t>
  </si>
  <si>
    <t>14,20*0,20*0,21</t>
  </si>
  <si>
    <t>14,20*0,15*0,10</t>
  </si>
  <si>
    <t>50</t>
  </si>
  <si>
    <t>Debnenie bočníc stužujúcich pásov a vencov vrátane vzpier zhotovenie</t>
  </si>
  <si>
    <t>-1132886805</t>
  </si>
  <si>
    <t xml:space="preserve">"debnenie stropných panelov zvisle na hr. 20 cm na kote +2,950 a 3,800 pred zaliatím špár betónom </t>
  </si>
  <si>
    <t>8,90*0,20*2</t>
  </si>
  <si>
    <t>"vence</t>
  </si>
  <si>
    <t>32,75*(0,35+0,14)</t>
  </si>
  <si>
    <t>7,10*0,35*2</t>
  </si>
  <si>
    <t>15,60*(0,35+0,14)</t>
  </si>
  <si>
    <t>8,70*0,14*2</t>
  </si>
  <si>
    <t>"V5"18,60*(0,35+0,14)+18,60*0,10*2</t>
  </si>
  <si>
    <t>"V6"14,20*(0,35+0,14)+14,20*0,10*2</t>
  </si>
  <si>
    <t>51</t>
  </si>
  <si>
    <t>Debnenie bočníc stužujúcich pásov a vencov vrátane vzpier odstránenie</t>
  </si>
  <si>
    <t>487754537</t>
  </si>
  <si>
    <t>52</t>
  </si>
  <si>
    <t>Výstuž stužujúcich pásov a vencov z betonárskej ocele 10505</t>
  </si>
  <si>
    <t>230966143</t>
  </si>
  <si>
    <t>1114,04/1000</t>
  </si>
  <si>
    <t>53</t>
  </si>
  <si>
    <t>Montáž obkladu betónových konštrukcií vykonaný súčasne s betónovaním extrudovaným polystyrénom</t>
  </si>
  <si>
    <t>259773927</t>
  </si>
  <si>
    <t>Montáž obkladu betónových konštrukcií (stužujúcich vencov, prekladov a pod.) vykonávaný súčasne s betónovaním, vložením do debnenia extrudovaným polystyrénom XPS</t>
  </si>
  <si>
    <t>"P1"3,50*0,075</t>
  </si>
  <si>
    <t>"PR1"(3,625+1,00+3,05+0,25*2)*0,075</t>
  </si>
  <si>
    <t>54</t>
  </si>
  <si>
    <t>Extrudovaný polystyrén XPS 100 mm</t>
  </si>
  <si>
    <t>-534988443</t>
  </si>
  <si>
    <t>0,876*1,05 'Přepočítané koeficientom množstva</t>
  </si>
  <si>
    <t>Komunikácie</t>
  </si>
  <si>
    <t>55</t>
  </si>
  <si>
    <t>Násyp z riečnych valúnov fr. 63-90 mm hr. 100 mm /okap.chodník/</t>
  </si>
  <si>
    <t>706956216</t>
  </si>
  <si>
    <t>Podklad z kameniva hrubého drveného veľ. 63-125 mm s rozprestretím a zhutnením, po zhutnení hr. 150 mm</t>
  </si>
  <si>
    <t>"P5 okap. chodník"24,75*0,40+9,60*0,40*2</t>
  </si>
  <si>
    <t>56</t>
  </si>
  <si>
    <t>Podklad zo štrkodrviny s rozprestretím a zhutnením, po zhutnení hr. 40 mm /okap.chodník)</t>
  </si>
  <si>
    <t>964251797</t>
  </si>
  <si>
    <t>Podklad zo štrkodrvy s rozprestretím a zhutnením, po zhutnení hr. 40 mm</t>
  </si>
  <si>
    <t>57</t>
  </si>
  <si>
    <t>Podklad zo štrkodrviny s rozprestretím a zhutnením, po zhutnení hr. 200 mm /chodníky/</t>
  </si>
  <si>
    <t>292717000</t>
  </si>
  <si>
    <t>Podklad zo štrkodrvy s rozprestretím a zhutnením, po zhutnení hr. 200 mm</t>
  </si>
  <si>
    <t>"P4"93,30</t>
  </si>
  <si>
    <t>58</t>
  </si>
  <si>
    <t>Kladenie betónovej zámkovej dlažby komunikácií pre peších hr. 80 mm pre peších nad 50 do 100 m2 so zriadením lôžka z kameniva hr. 30 mm</t>
  </si>
  <si>
    <t>-1838674886</t>
  </si>
  <si>
    <t>Kladenie betónovej zámkovej dlažby komunikácií pre peších, so zhotovením lôžka z kameniva drveného hr. 30 mm, s vyplnením škár kamenivom ťaženým drobným s dvojitým zhutnením všetkých tvarov dlažba hr. 80 mm, plochy nad 50 do 100 m2</t>
  </si>
  <si>
    <t>"prípočet v mieste dverí a stien v. 2,50 m</t>
  </si>
  <si>
    <t>(1,15+3,625+3,05+1,125)*0,12</t>
  </si>
  <si>
    <t>59</t>
  </si>
  <si>
    <t>-1018289286</t>
  </si>
  <si>
    <t>94,374*1,02 'Přepočítané koeficientom množstva</t>
  </si>
  <si>
    <t>Úpravy povrchov, podlahy, osadenie</t>
  </si>
  <si>
    <t>60</t>
  </si>
  <si>
    <t>Zakrývanie výplní vnútorných okenných otvorov, predmetov a konštrukcií</t>
  </si>
  <si>
    <t>650821262</t>
  </si>
  <si>
    <t>Zakrývanie výplní vnútorných okenných otvorov, predmetov a konštrukcií, ktoré sa zhotovujú pred úpravami povrchu, a obalenie osadených dverných zárubní pred znečistením pri úpravách povrchu nástrekom plastických (lepivých) maltovín vrátane neskoršieho odkrytia vykonávané akýmkoľvek vhodným spôsobom</t>
  </si>
  <si>
    <t>1,15*2,50+1,125*2,50+3,625*2,50+2,125*2,10*3+3,00*2,10+3,05*2,50+1,50*2,10+2,75*0,80+2,125*0,80*5+1,50*0,80</t>
  </si>
  <si>
    <t>61</t>
  </si>
  <si>
    <t>-1720954432</t>
  </si>
  <si>
    <t>Príprava vnútorného podkladu stropov BAUMIT penetračný náter BetonKontakt</t>
  </si>
  <si>
    <t>62</t>
  </si>
  <si>
    <t xml:space="preserve">Vnútorná omietka stropov sadrová, strojné nanášanie </t>
  </si>
  <si>
    <t>1272106574</t>
  </si>
  <si>
    <t>5,80+27,87+18,85+3,75+6,72+7,26+15,08+10,08*2+22,57+3,48+3,83+3,72+33,99</t>
  </si>
  <si>
    <t>63</t>
  </si>
  <si>
    <t>Vnútorná omietka stien sadrová, strojné nanášanie vrátane omietkových líšt a sieťkovania</t>
  </si>
  <si>
    <t>-195869837</t>
  </si>
  <si>
    <t>"v. omietky 0,175+2,75=2,925 m</t>
  </si>
  <si>
    <t>"obytná časť</t>
  </si>
  <si>
    <t>"mč01-11</t>
  </si>
  <si>
    <t>(17,50+8,70)*2*2,925</t>
  </si>
  <si>
    <t>(8,70+6,50)*2*0,90</t>
  </si>
  <si>
    <t>"zázemie</t>
  </si>
  <si>
    <t>"mč12-mč15</t>
  </si>
  <si>
    <t>(5,25+8,70)*2*2,925</t>
  </si>
  <si>
    <t>-(1,15*2,50+1,125*2,50+3,625*2,50+2,125*2,10*3+3,00*2,10+3,05*2,50+1,50*2,10+2,75*0,80+2,125*0,80*5+1,50*0,80)</t>
  </si>
  <si>
    <t>(1,15+2,50*2)*0,26</t>
  </si>
  <si>
    <t>(1,125+2,50*2)*0,26</t>
  </si>
  <si>
    <t>(3,625+2,50*2)*0,26</t>
  </si>
  <si>
    <t>(2,125+2,10*2)*0,26*3</t>
  </si>
  <si>
    <t>(3,00+2,10*2)*0,26</t>
  </si>
  <si>
    <t>(3,05+2,50*2)*0,26</t>
  </si>
  <si>
    <t>(1,50+2,10*2)*0,26</t>
  </si>
  <si>
    <t>(2,75+0,80*2)*0,26</t>
  </si>
  <si>
    <t>(2,125+0,80*2)*0,26*5</t>
  </si>
  <si>
    <t>(1,50+0,80*2)*0,26</t>
  </si>
  <si>
    <t>64</t>
  </si>
  <si>
    <t>Zakrývanie výplní vonkajších otvorov s rámami a zárubňami, zábradlí, oplechovania, atď. zhotovené z lešenia akýmkoľvek spôsobom</t>
  </si>
  <si>
    <t>-213183087</t>
  </si>
  <si>
    <t>Zakrývanie výplní vonkajších otvorov s rámami a zárubňami, zábradlí, predmetov, oplechovania a pod. , ktoré sa zhotovujú ešte pred úpravami povrchu, pred ich znečistením pri úpravách povrchu nástrekom plastických (lepivých) maltovín, zhotovené z lešenia akýmkoľvek spôsobom</t>
  </si>
  <si>
    <t>"výmera ako zakrývanie vnút. otvorov"57,113</t>
  </si>
  <si>
    <t>65</t>
  </si>
  <si>
    <t>Vonkajšia omietka stien tenkovrstvová, minerálna samočistiaca,  škrabaná, hr. 1,5 mm</t>
  </si>
  <si>
    <t>-1289512464</t>
  </si>
  <si>
    <t>"fasáda KZS minerálne riešenie+ostenie"202,96+10,044</t>
  </si>
  <si>
    <t>"sokel+ostenie"23,26+0,384</t>
  </si>
  <si>
    <t>66</t>
  </si>
  <si>
    <t>Potiahnutie vonkajších stien sklotextílnou mriežkou s celoplošným prilepením</t>
  </si>
  <si>
    <t>-727158698</t>
  </si>
  <si>
    <t>Potiahnutie vonkajších stien alebo ostatných plôch rovných i zaoblených v ploche alebo v pruhoch na plnom podklade alebo na podklade s dutinami (pod omietku) sklotextilnou mriežkou s celoplošným prilepením</t>
  </si>
  <si>
    <t>"sokel na v.  0,40 m</t>
  </si>
  <si>
    <t>"zateplenie sokla XPS v rámci pol. 713</t>
  </si>
  <si>
    <t>(9,60+23,95)*2*0,40</t>
  </si>
  <si>
    <t>"odpočet v mieste dverí a stien"-(1,15+3,625+3,05+1,125)*0,40</t>
  </si>
  <si>
    <t>67</t>
  </si>
  <si>
    <t>Kontaktný zatepľovací systém ostenia hr. 40 mm  - riešenie pre sokel (XPS)</t>
  </si>
  <si>
    <t>-788734063</t>
  </si>
  <si>
    <t>"na výšku 40 cm</t>
  </si>
  <si>
    <t>0,40*2*0,12*4</t>
  </si>
  <si>
    <t>68</t>
  </si>
  <si>
    <t>Kontaktný zatepľovací systém hr. 150 mm - minerálne riešenie, zatĺkacie kotvy</t>
  </si>
  <si>
    <t>2112857633</t>
  </si>
  <si>
    <t>"v. fasády bez sokla  3,575-0,40</t>
  </si>
  <si>
    <t>(9,60+23,95)*2*3,175</t>
  </si>
  <si>
    <t>-(1,15*2,10+1,125*2,10+3,625*2,10+2,125*2,10*3+3,00*2,10+3,05*2,10+1,50*2,10+2,75*0,80+2,125*0,80*5+1,50*0,80)</t>
  </si>
  <si>
    <t>"zvýšená časť</t>
  </si>
  <si>
    <t>(9,60+7,40)*2*(4,50-3,575)</t>
  </si>
  <si>
    <t>9,60*2*(3,575-2,950)</t>
  </si>
  <si>
    <t>69</t>
  </si>
  <si>
    <t>Kontaktný zatepľovací systém ostenia hr. 40 mm  - minerálne riešenie</t>
  </si>
  <si>
    <t>-2126745699</t>
  </si>
  <si>
    <t>(1,15+2,10*2)*0,12</t>
  </si>
  <si>
    <t>(1,125+2,10*2)*0,12</t>
  </si>
  <si>
    <t>(3,625+2,10*2)*0,12</t>
  </si>
  <si>
    <t>(2,125+2,10*2)*0,12*3</t>
  </si>
  <si>
    <t>(3,00+2,10*2)*0,12</t>
  </si>
  <si>
    <t>(3,05+2,10*2)*0,12</t>
  </si>
  <si>
    <t>(1,50+2,10*2)*0,12</t>
  </si>
  <si>
    <t>(2,75+0,80*2)*0,12</t>
  </si>
  <si>
    <t>(2,125+0,80*2)*0,12*5</t>
  </si>
  <si>
    <t>(1,50+0,80*2)*0,12</t>
  </si>
  <si>
    <t>70</t>
  </si>
  <si>
    <t>Mazanina z betónu prostého (m3) tr. C 20/25-XC1 hr.nad 50 do 80 mm</t>
  </si>
  <si>
    <t>-2098347040</t>
  </si>
  <si>
    <t>Mazanina z betónu prostého (m3) (z kameniva) hladená dreveným hladidlom hr. nad 50 do 80 mm tr. C 20/25</t>
  </si>
  <si>
    <t>"P1k+P1m,k"(172,93+21,53)*0,06</t>
  </si>
  <si>
    <t>71</t>
  </si>
  <si>
    <t>Príplatok za strhnutie povrchu mazaniny latou pre hr. obidvoch vrstiev mazaniny nad 50 do 80 mm</t>
  </si>
  <si>
    <t>635668332</t>
  </si>
  <si>
    <t>Príplatok za strhnutie povrchu spodnej vrstvy mazaniny latou pred vložením výstuže alebo pletiva pre hr. obidvoch vrstiev mazaniny nad 50 do 80 mm</t>
  </si>
  <si>
    <t>72</t>
  </si>
  <si>
    <t>Výstuž mazanín z betónov (z kameniva) a z ľahkých betónov zo zváraných sietí z drôtov typu KARI</t>
  </si>
  <si>
    <t>-1749068327</t>
  </si>
  <si>
    <t>"KARI KH 20 150/150-6/6 hmotnosť 3,03kg/m2</t>
  </si>
  <si>
    <t>"P1k+P1m,k"(172,93+21,53)*3,03*1,20/1000</t>
  </si>
  <si>
    <t>73</t>
  </si>
  <si>
    <t>Násyp z kameniva ťaženého na plochých strechách vodorovný alebo v spáde, s utlačením  urovnaním povrchu</t>
  </si>
  <si>
    <t>-1371314570</t>
  </si>
  <si>
    <t>Násyp na plochých strechách vodorovný alebo v spáde, s utlačením urovnaním povrchu z kameniva ťaženého 16-32</t>
  </si>
  <si>
    <t>"strecha S1</t>
  </si>
  <si>
    <t>(8,15+6,70+7,70)*8,90*0,05</t>
  </si>
  <si>
    <t>74</t>
  </si>
  <si>
    <t>Samonivelizačná stierka na vnútorné použitie, hr. 3 mm vrátane penetračného náteru</t>
  </si>
  <si>
    <t>1833645651</t>
  </si>
  <si>
    <t>"P1k+P1m,k"172,93+21,53</t>
  </si>
  <si>
    <t>75</t>
  </si>
  <si>
    <t>Osadenie parapetných dosiek z plastických a poloplast., hmôt, š. nad 200 mm</t>
  </si>
  <si>
    <t>m</t>
  </si>
  <si>
    <t>2128264443</t>
  </si>
  <si>
    <t>Osadzovanie parapetných dosiek z plastických a poloplast. hmôt na akúkoľvek cementovú maltu, šírky nad 200 mm</t>
  </si>
  <si>
    <t>"pol.04*"2,125*3</t>
  </si>
  <si>
    <t>"pol.05"1,45*2</t>
  </si>
  <si>
    <t>"pol.07*"1,50*1</t>
  </si>
  <si>
    <t>"pol.08*"1,05*1</t>
  </si>
  <si>
    <t>"pol.09"2,125*3</t>
  </si>
  <si>
    <t>76</t>
  </si>
  <si>
    <t>Parapetná doska plastová, šírka 300 mm, komôrková vnútorná, RAL 7016 s koncovkami</t>
  </si>
  <si>
    <t>94620974</t>
  </si>
  <si>
    <t>Ostatné konštrukcie a práce-búranie</t>
  </si>
  <si>
    <t>77</t>
  </si>
  <si>
    <t>Osadenie záhonového alebo parkového obrubníka betón., do lôžka z bet. pros. tr. C 12/15 s bočnou oporou</t>
  </si>
  <si>
    <t>524869173</t>
  </si>
  <si>
    <t>Osadenie záhonového alebo parkového obrubníka betónového so zaliatím a zatrením škár cementovou maltou, so zhotovením lôžka s bočnou oporou z betónu prostého tr. C 12/15</t>
  </si>
  <si>
    <t>"P5 okap. chodník</t>
  </si>
  <si>
    <t>23,95+0,45*2</t>
  </si>
  <si>
    <t>(9,60+0,45)*2</t>
  </si>
  <si>
    <t>0,45</t>
  </si>
  <si>
    <t>"P4 chodník"14,70+8,60+1,85+16,30*2</t>
  </si>
  <si>
    <t>78</t>
  </si>
  <si>
    <t>Obrubník parkový, lxšxv 1000x50x200 mm, sivá</t>
  </si>
  <si>
    <t>382009046</t>
  </si>
  <si>
    <t>103,15*1,01 'Přepočítané koeficientom množstva</t>
  </si>
  <si>
    <t>79</t>
  </si>
  <si>
    <t>Osadenie palisád hranatých betónových do betónu dĺžky 60 cm - do radu</t>
  </si>
  <si>
    <t>1502028010</t>
  </si>
  <si>
    <t>Osadenie palisád hranatých betónových do betónového lôžka do radu, dĺžky 60 cm</t>
  </si>
  <si>
    <t>80</t>
  </si>
  <si>
    <t>1677803711</t>
  </si>
  <si>
    <t>1,35013501350135*6,666 'Přepočítané koeficientom množstva</t>
  </si>
  <si>
    <t>81</t>
  </si>
  <si>
    <t>Lôžko pod obrubníky, krajníky alebo obruby z dlažobných kociek z betónu prostého tr. C 16/20</t>
  </si>
  <si>
    <t>291487259</t>
  </si>
  <si>
    <t>"P5 okap. chodník"45,40*0,25*0,20</t>
  </si>
  <si>
    <t>"P4 chodník"57,75*0,25*0,20</t>
  </si>
  <si>
    <t>82</t>
  </si>
  <si>
    <t>Osadenie priekop. žľabu z betón. priekopových tvárnic šírky 500- 800 mm do betónu C 12/15</t>
  </si>
  <si>
    <t>2013947110</t>
  </si>
  <si>
    <t>Osadenie priekopového žľabu s vyplnením a zatrením škár cementovou maltou, so zhotovením lôžka hr. 100 mm z betónu prostého tr. C 12/15 z betónových priekopových tvárnic šírky nad 500 do 800 mm</t>
  </si>
  <si>
    <t>5*0,30*2</t>
  </si>
  <si>
    <t>83</t>
  </si>
  <si>
    <t>39041109</t>
  </si>
  <si>
    <t>Tvárnica priekopová PREMAC TBM 1-60, lxšxv 620x300x154,5(75) mm</t>
  </si>
  <si>
    <t>3*3,36 'Přepočítané koeficientom množstva</t>
  </si>
  <si>
    <t>84</t>
  </si>
  <si>
    <t>Montáž lešenia ľahkého pracovného radového s podlahami šírky od 0,80 do 1,00 m, výšky do 10 m</t>
  </si>
  <si>
    <t>-1811302025</t>
  </si>
  <si>
    <t>Montáž lešenia ľahkého pracovného radového, s podlahami, šírky od 0,80 do 1,00 m, výšky do 10 m</t>
  </si>
  <si>
    <t>"k fasáde</t>
  </si>
  <si>
    <t>"pohľad SV v. 3,575 rez 3-3</t>
  </si>
  <si>
    <t>(1,00*2+9,60)*3,575</t>
  </si>
  <si>
    <t>"pohľad JZ v. 3,325  rez 3-3</t>
  </si>
  <si>
    <t>(1,00*2+9,60)*3,325</t>
  </si>
  <si>
    <t>"pohľad JV</t>
  </si>
  <si>
    <t>23,95*3,595</t>
  </si>
  <si>
    <t>"pohľad SZ</t>
  </si>
  <si>
    <t>23,95*3,425</t>
  </si>
  <si>
    <t>7,40*2*(4,50-3,575)</t>
  </si>
  <si>
    <t>85</t>
  </si>
  <si>
    <t>Príplatok za prvý a každý ďalší i začatý mesiac použitia lešenia ľahkého pracovného radového s podlahami šírky od 0,80 do 1,00 m, výšky do 10 m</t>
  </si>
  <si>
    <t>1082206507</t>
  </si>
  <si>
    <t>Montáž lešenia ľahkého pracovného radového, s podlahami, príplatok za prvý a každý ďalší i začatý mesiac použitia lešenia šírky od 0,80 do 1,00 m, výšky do 10 m</t>
  </si>
  <si>
    <t>86</t>
  </si>
  <si>
    <t>Demontáž lešenia ľahkého pracovného radového s podlahami šírky nad 0,80 do 1,00 m, výšky do 10 m</t>
  </si>
  <si>
    <t>23199031</t>
  </si>
  <si>
    <t>Demontáž lešenia ľahkého pracovného radového s podlahami šírky od 0,80 do 1,00 m a výšky do 10 m</t>
  </si>
  <si>
    <t>87</t>
  </si>
  <si>
    <t>Lešenie ľahké pracovné pomocné s výškou lešeňovej podlahy nad 1,20 do 1,90 m</t>
  </si>
  <si>
    <t>-1338759459</t>
  </si>
  <si>
    <t>Lešenie ľahké pracovné pomocné, s výškou lešeňovej podlahy nad 1,20 do 1,90 m</t>
  </si>
  <si>
    <t>"k SDK podhľadu mč 05"21,38</t>
  </si>
  <si>
    <t>88</t>
  </si>
  <si>
    <t>Lešenie ľahké pracovné pomocné s výškou lešeňovej podlahy nad 1,90 do 2,50 m</t>
  </si>
  <si>
    <t>-877074893</t>
  </si>
  <si>
    <t>Lešenie ľahké pracovné pomocné, s výškou lešeňovej podlahy nad 1,90 do 2,50 m</t>
  </si>
  <si>
    <t>"k omietke stropu a stien obývačky a kuch.</t>
  </si>
  <si>
    <t>27,87+18,85</t>
  </si>
  <si>
    <t>89</t>
  </si>
  <si>
    <t>Vyčistenie budov pri výške podlaží do 4 m</t>
  </si>
  <si>
    <t>-358055715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</si>
  <si>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do 4 m</t>
  </si>
  <si>
    <t>5,80+27,87+18,85+3,75+21,38+6,72+7,26+15,08+10,08*2+22,57+3,48+3,83+3,72+33,99</t>
  </si>
  <si>
    <t>"P1k"5,80+27,87+18,85+3,75+21,38+15,08+10,08+10,08+22,57+3,48+33,99</t>
  </si>
  <si>
    <t>"P1km"6,72+7,26+3,83+3,72</t>
  </si>
  <si>
    <t>90</t>
  </si>
  <si>
    <t>Rohová lišta hliníková ku KZS</t>
  </si>
  <si>
    <t>791081699</t>
  </si>
  <si>
    <t>Príslušenstvo ku kontaktným zatepľovacím systémom BAUMIT (kovové) rohová lišta hliníková</t>
  </si>
  <si>
    <t>"výplne otvorov</t>
  </si>
  <si>
    <t>2,50*2*4</t>
  </si>
  <si>
    <t>2,10*2*5</t>
  </si>
  <si>
    <t>0,80*2*7</t>
  </si>
  <si>
    <t>4,50*4</t>
  </si>
  <si>
    <t>91</t>
  </si>
  <si>
    <t>Nadokenná lišta s odkvapovým nosom (PVC)</t>
  </si>
  <si>
    <t>1656644395</t>
  </si>
  <si>
    <t>1,15+1,125+3,625+2,125*3+3,00+3,05+1,50+2,75+2,125*5+1,50</t>
  </si>
  <si>
    <t>92</t>
  </si>
  <si>
    <t>Okenný a dverový dilatačný profil (plastový)</t>
  </si>
  <si>
    <t>-1151274669</t>
  </si>
  <si>
    <t>"ostenie</t>
  </si>
  <si>
    <t>(1,15+2,50*2)*1</t>
  </si>
  <si>
    <t>(1,125+2,50*2)*1</t>
  </si>
  <si>
    <t>(3,625+2,50*2)*1</t>
  </si>
  <si>
    <t>(2,125+2,10*2)*3</t>
  </si>
  <si>
    <t>(3,00+2,10*2)*1</t>
  </si>
  <si>
    <t>(3,05+2,50*2)*1</t>
  </si>
  <si>
    <t>(1,50+2,10*2)*1</t>
  </si>
  <si>
    <t>(2,75+0,80*2)*1</t>
  </si>
  <si>
    <t>(2,125+0,80*2)*5</t>
  </si>
  <si>
    <t>(1,50+0,80*2)*1</t>
  </si>
  <si>
    <t>93</t>
  </si>
  <si>
    <t>PCI okenný APU profil s integrovanou tkaninou</t>
  </si>
  <si>
    <t>-39203417</t>
  </si>
  <si>
    <t>Príslušenstvo ku kontaktným zatepľovacím systémom PCI (plastové) okenný profil s integrovanou tkaninou APU</t>
  </si>
  <si>
    <t>94</t>
  </si>
  <si>
    <t xml:space="preserve">Vybúranie otvoru v betónových stenách a stropoch - prierazy v zákl. pásoch, stenách a stropoch, odvoz a likvidácia sute  </t>
  </si>
  <si>
    <t>1307086354</t>
  </si>
  <si>
    <t>Vybúranie otvorov v betónových priečkach a stenách základových alebo nadzákladových plochy do 0,0225 m2, hr. do 300 mm  -0,015 t</t>
  </si>
  <si>
    <t>99</t>
  </si>
  <si>
    <t>Presun hmôt HSV</t>
  </si>
  <si>
    <t>95</t>
  </si>
  <si>
    <t>Presun hmôt pre budovy  (801, 803, 812), zvislá konštr. z tehál, tvárnic, z kovu výšky do 6 m</t>
  </si>
  <si>
    <t>-245965380</t>
  </si>
  <si>
    <t>Presun hmôt pre budovy občianskej výstavby (801), budovy pre bývanie (803) budovy pre výrobu a služby (812), s nosnou zvislou konštrukciou murovanou z tehál, alebo tvárnic, alebo kovovou, výšky do 6 m</t>
  </si>
  <si>
    <t>PSV</t>
  </si>
  <si>
    <t>Práce a dodávky PSV</t>
  </si>
  <si>
    <t>711</t>
  </si>
  <si>
    <t>Izolácie proti vode a vlhkosti</t>
  </si>
  <si>
    <t>96</t>
  </si>
  <si>
    <t>-1067952449</t>
  </si>
  <si>
    <t>"výmera ako podkladný betón"23,65*9,30</t>
  </si>
  <si>
    <t>"ostenie dverí a stien"0,40*0,12*8</t>
  </si>
  <si>
    <t>97</t>
  </si>
  <si>
    <t>Presun hmôt pre izoláciu proti vode v objektoch výšky do 6 m</t>
  </si>
  <si>
    <t>%</t>
  </si>
  <si>
    <t>1510711589</t>
  </si>
  <si>
    <t>712</t>
  </si>
  <si>
    <t>Izolácie striech</t>
  </si>
  <si>
    <t>98</t>
  </si>
  <si>
    <t>Zhotovenie povlak. krytiny striech plochých do 10° pásmi na sucho AIP, NAIP alebo tkaniny</t>
  </si>
  <si>
    <t>588525463</t>
  </si>
  <si>
    <t>Zhotovenie povlakovej krytiny striech plochých do 10° pásmi na sucho AIP, NAIP alebo tkaniny</t>
  </si>
  <si>
    <t>"vodorovne pod vymývaný štrk</t>
  </si>
  <si>
    <t>(8,15+6,70+7,70)*8,90</t>
  </si>
  <si>
    <t>(8,15+8,90)*2*0,15</t>
  </si>
  <si>
    <t>(6,70+8,90)*2*0,15</t>
  </si>
  <si>
    <t>(7,70+8,90)*2*0,15</t>
  </si>
  <si>
    <t>"pod strešnú fóliu PVC-P hr. 1,5 mm - výmera ako zateplenie atiky XPS hr. 5 cm" 60,63</t>
  </si>
  <si>
    <t>Separačná a miroventilačná vrstva 300g/m2</t>
  </si>
  <si>
    <t>2108079006</t>
  </si>
  <si>
    <t>276,10*1,15</t>
  </si>
  <si>
    <t>100</t>
  </si>
  <si>
    <t xml:space="preserve">Zhotovenie povlakovej krytiny striech plochých do 10° pásmi pritavením NAIP  v mieste prekrytia, modifikované pásy </t>
  </si>
  <si>
    <t>551806458</t>
  </si>
  <si>
    <t>Zhotovenie povlakovej krytiny striech plochých do 10° pásmi pritavením 2 x NAIP na celej ploche, modifikované pásy</t>
  </si>
  <si>
    <t>"vodorovne"(8,35+6,80+7,90)*9,00</t>
  </si>
  <si>
    <t>"vytiahnutie na atiku</t>
  </si>
  <si>
    <t>(8,35+9,00)*2*0,10</t>
  </si>
  <si>
    <t>(6,80+9,00)*2*0,10</t>
  </si>
  <si>
    <t>(7,90+9,00)*2*0,10</t>
  </si>
  <si>
    <t>101</t>
  </si>
  <si>
    <t>Pás ťažký asfaltový SBS modifikované pásy - parozábrana</t>
  </si>
  <si>
    <t>-74944257</t>
  </si>
  <si>
    <t>217,46*1,15</t>
  </si>
  <si>
    <t>102</t>
  </si>
  <si>
    <t>Zhotovenie povlakovej krytiny striech plochých do 10°PVC-P fóliou položenou voľne so zvarením spoju</t>
  </si>
  <si>
    <t>-644233534</t>
  </si>
  <si>
    <t>Zhotovenie povlakovej krytiny striech plochých do 10° PVC-P  fóliou so zvarením spoju položenou voľne</t>
  </si>
  <si>
    <t>"vodorovne</t>
  </si>
  <si>
    <t>23,95*9,60</t>
  </si>
  <si>
    <t>(8,15+8,90)*2*0,30</t>
  </si>
  <si>
    <t>(6,70+8,90)*2*0,40</t>
  </si>
  <si>
    <t>(7,70+8,90)*2*0,30</t>
  </si>
  <si>
    <t>103</t>
  </si>
  <si>
    <t>Hydroizolačná fólia na báze PVC-P hr.1,50 mm, s ochranou proti UV žiareniu, šedá</t>
  </si>
  <si>
    <t>911469120</t>
  </si>
  <si>
    <t>262,59*1,15</t>
  </si>
  <si>
    <t>"detaily-zaizolovanie kruhového prestupu"1,00</t>
  </si>
  <si>
    <t>104</t>
  </si>
  <si>
    <t>Detaily k PVC-P fóliam zaizolovanie kruhového prestupu 51 – 100 mm</t>
  </si>
  <si>
    <t>-1975617751</t>
  </si>
  <si>
    <t>Detaily k PVC-P fóliam zaizolovanie kruhového prestupu rozmeru 51 – 100 mm</t>
  </si>
  <si>
    <t>"k pol.34"3</t>
  </si>
  <si>
    <t>"odvetranie kanalizácie D 100mm"4</t>
  </si>
  <si>
    <t>105</t>
  </si>
  <si>
    <t>Zhotovenie flekov v rohoch na povlakovej krytine z PVC-P fólie</t>
  </si>
  <si>
    <t>1124961135</t>
  </si>
  <si>
    <t>Detaily k PVC-P fóliam vytvorenie flekov v rohoch</t>
  </si>
  <si>
    <t>106</t>
  </si>
  <si>
    <t>Montáž podkladnej konštrukcie z OSB dosiek na atike šírky 311 - 410 mm pod klampiarske konštrukcie</t>
  </si>
  <si>
    <t>-271773012</t>
  </si>
  <si>
    <t>Montáž OSB dosiek pod klampiarske konštrukcie na atike šírky 311 – 410 mm</t>
  </si>
  <si>
    <t>107</t>
  </si>
  <si>
    <t>Rozperný nit  d 6x30 mm do betónu, hliníkový</t>
  </si>
  <si>
    <t>1731951282</t>
  </si>
  <si>
    <t>108</t>
  </si>
  <si>
    <t>1098472383</t>
  </si>
  <si>
    <t>109</t>
  </si>
  <si>
    <t>Presun hmôt pre izoláciu povlakovej krytiny v objektoch výšky do 6 m</t>
  </si>
  <si>
    <t>-469004441</t>
  </si>
  <si>
    <t>Presun hmôt pre izolácie povlakových krytín v objektoch výšky do 6 m</t>
  </si>
  <si>
    <t>713</t>
  </si>
  <si>
    <t>Izolácie tepelné</t>
  </si>
  <si>
    <t>110</t>
  </si>
  <si>
    <t xml:space="preserve">Zakrývanie tepelnej izolácie podláh fóliou </t>
  </si>
  <si>
    <t>-919216643</t>
  </si>
  <si>
    <t>Montáž tepelnej izolácie bežných stavebných konštrukcií doplnky podláh zakrývanie fóliou</t>
  </si>
  <si>
    <t>111</t>
  </si>
  <si>
    <t>Separačná - fólia PE hrúbka 0,2 mm</t>
  </si>
  <si>
    <t>264333081</t>
  </si>
  <si>
    <t>POLOTOVARY A JEDNODUCHÉ VÝROBKY Z PLASTOV Fólie pre podlahové vykurovanie a parketové podlahy Fólie pre parketové podlahy - parozábrana PE hrúbka 0,2 mm</t>
  </si>
  <si>
    <t>194,46*1,15</t>
  </si>
  <si>
    <t>112</t>
  </si>
  <si>
    <t>Montáž tepelnej izolácie doskami podláh, jednovrstvová</t>
  </si>
  <si>
    <t>-1614518980</t>
  </si>
  <si>
    <t>"podlahové tepelnoizolačné dosky z grafitového EPS  hr. 4 cm</t>
  </si>
  <si>
    <t>"P1m,k"6,72+7,26+3,83+3,72</t>
  </si>
  <si>
    <t>"podlahové tepelnoizolačné dosky z grafitového EPS  hr. 3 cm</t>
  </si>
  <si>
    <t>"P1k,m=P1m,k"6,72+7,26+3,83+3,72</t>
  </si>
  <si>
    <t>113</t>
  </si>
  <si>
    <t>165911707</t>
  </si>
  <si>
    <t>194,46*1,02</t>
  </si>
  <si>
    <t>114</t>
  </si>
  <si>
    <t>852957885</t>
  </si>
  <si>
    <t>115</t>
  </si>
  <si>
    <t>-2037253326</t>
  </si>
  <si>
    <t>Montáž tepelnej izolácie podzemných stien a základov xps celoplošným prilepením</t>
  </si>
  <si>
    <t xml:space="preserve">"zvislá vodoizolácia proti zemnej vlhkosti + tepelná izolácia </t>
  </si>
  <si>
    <t>"Extrudovaný polystyrén  hr. 150 mm</t>
  </si>
  <si>
    <t>"zákl.pásy a murivo od koty -0,825 po kotu +0,400</t>
  </si>
  <si>
    <t>(9,60+23,65)*2*(0,825+0,40)</t>
  </si>
  <si>
    <t>116</t>
  </si>
  <si>
    <t>Doska  XPS 1250x600 mm, hr. 150 mm, tepelná izolácia pre sokle</t>
  </si>
  <si>
    <t>-986332864</t>
  </si>
  <si>
    <t>77,883*1,02</t>
  </si>
  <si>
    <t>117</t>
  </si>
  <si>
    <t>Montáž tepelnej izolácie striech plochých do 10° minerálnou vlnou, jednovrstvová kladenými voľne</t>
  </si>
  <si>
    <t>794765180</t>
  </si>
  <si>
    <t>Montáž tepelnej izolácie bežných stavebných konštrukcií striech plochých do 10° minerálnou vlnou jednovrstvová kladenými voľne</t>
  </si>
  <si>
    <t>118</t>
  </si>
  <si>
    <t>-1173554606</t>
  </si>
  <si>
    <t>200,695*1,02</t>
  </si>
  <si>
    <t>119</t>
  </si>
  <si>
    <t>-1776900843</t>
  </si>
  <si>
    <t>120</t>
  </si>
  <si>
    <t>Montáž tepelnej izolácie striech plochých do 10° spádovými doskami z minerálnej vlny v jednej vrstve</t>
  </si>
  <si>
    <t>-982603228</t>
  </si>
  <si>
    <t>Montáž tepelnej izolácie bežných stavebných konštrukcií striech plochých do 10° - doplnky spádove dosky z min. vlny</t>
  </si>
  <si>
    <t>121</t>
  </si>
  <si>
    <t>281206621</t>
  </si>
  <si>
    <t>"S1"200,695*0,05</t>
  </si>
  <si>
    <t>122</t>
  </si>
  <si>
    <t>Montáž tepelnej izolácie na atiku z XPS do lepidla</t>
  </si>
  <si>
    <t>-2105726525</t>
  </si>
  <si>
    <t>Montáž tepelnej izolácie na atiku z XPS lepením</t>
  </si>
  <si>
    <t>(8,35*2+9,00)*(0,20+0,50)</t>
  </si>
  <si>
    <t>(6,80+9,00)*2*(0,60+0,20)</t>
  </si>
  <si>
    <t>(7,90*2+9,00)*(0,20+0,50)</t>
  </si>
  <si>
    <t>123</t>
  </si>
  <si>
    <t>Extrudovaný polystyrén - XPS hrúbka 50 mm</t>
  </si>
  <si>
    <t>1627387982</t>
  </si>
  <si>
    <t>60,63*1,02 'Přepočítané koeficientom množstva</t>
  </si>
  <si>
    <t>124</t>
  </si>
  <si>
    <t>Izolácie tepelné obloženie stien páskami do výšky 100 mm</t>
  </si>
  <si>
    <t>-139524159</t>
  </si>
  <si>
    <t>Izolácie tepelné bežných stavebných konštrukcií -doplnky a konštrukčné súčasti podláh, obloženie stien páskami do výšky 100 mm</t>
  </si>
  <si>
    <t>"1 m2 podlahovej plochy =1m</t>
  </si>
  <si>
    <t>"P1k,P1m,k" 194,46</t>
  </si>
  <si>
    <t>125</t>
  </si>
  <si>
    <t>Presun hmôt pre izolácie tepelné v objektoch výšky do 6 m</t>
  </si>
  <si>
    <t>-319768457</t>
  </si>
  <si>
    <t>720</t>
  </si>
  <si>
    <t>Zdravotechnika</t>
  </si>
  <si>
    <t>126</t>
  </si>
  <si>
    <t>D+M zdravotechnika - viď príloha samostatný súpis prác a dodávok</t>
  </si>
  <si>
    <t>508037671</t>
  </si>
  <si>
    <t>725</t>
  </si>
  <si>
    <t>Zdravotechnika - zariaď. predmety</t>
  </si>
  <si>
    <t>127</t>
  </si>
  <si>
    <t xml:space="preserve">Montáž doplnkov zariadení kúpeľní a záchodov, madlá </t>
  </si>
  <si>
    <t>súb</t>
  </si>
  <si>
    <t>318989642</t>
  </si>
  <si>
    <t>Montáž doplnkov zariadení kúpeľní a záchodov madlá</t>
  </si>
  <si>
    <t>"pol.20,21,22</t>
  </si>
  <si>
    <t>6+6+2</t>
  </si>
  <si>
    <t>128</t>
  </si>
  <si>
    <t>Pol.20 sklopné madlo v tvare U dl. 813mm k WC mise, trubka D32mm, nerez</t>
  </si>
  <si>
    <t>1368953609</t>
  </si>
  <si>
    <t>129</t>
  </si>
  <si>
    <t>Pol.21 sklopné madlo v tvare U dl. 600mm k umývadlu, trubka D32mm, nerez</t>
  </si>
  <si>
    <t>-374836907</t>
  </si>
  <si>
    <t>130</t>
  </si>
  <si>
    <t>Pol.22  madlo do sprchy s hladkou zvislou operou, trubka D32mm, nerez</t>
  </si>
  <si>
    <t>734690190</t>
  </si>
  <si>
    <t>131</t>
  </si>
  <si>
    <t>Montáž doplnkov zariadení kúpeľní a záchodov, sedačka do sprchy alebo vane</t>
  </si>
  <si>
    <t>2072862889</t>
  </si>
  <si>
    <t>Montáž doplnkov zariadení kúpeľní a záchodov sedačka do sprchy alebo vane</t>
  </si>
  <si>
    <t>132</t>
  </si>
  <si>
    <t>Pol.23 Sklopné sprchové sedátko s opernou nohou, sedacia časť plast,konštrukcia nerez</t>
  </si>
  <si>
    <t>-766935988</t>
  </si>
  <si>
    <t>ARMATÚRY INŠTALAČNÉ BYTOVÉ A OSTATNÉ Materiály nezaradené Sedačka do sprchy P9 sklápacia nerez</t>
  </si>
  <si>
    <t>133</t>
  </si>
  <si>
    <t>Presun hmôt pre zariaďovacie predmety v objektoch výšky do 6 m</t>
  </si>
  <si>
    <t>-194539496</t>
  </si>
  <si>
    <t>730</t>
  </si>
  <si>
    <t>Ústredné vykurovanie</t>
  </si>
  <si>
    <t>134</t>
  </si>
  <si>
    <t>D+M ústredné vykurovanie - viď príloha samostatný súpis prác a dodávok</t>
  </si>
  <si>
    <t>2057506634</t>
  </si>
  <si>
    <t>763</t>
  </si>
  <si>
    <t>Konštrukcie - drevostavby</t>
  </si>
  <si>
    <t>135</t>
  </si>
  <si>
    <t>-1056135000</t>
  </si>
  <si>
    <t>Priečky sadrokartónové Rigips , jednoducho opláštené na oceľovú konštrukciu, s vloženou izoláciou doskami HABITO 12,5 mm, priečka hr. 100 mm, CW75</t>
  </si>
  <si>
    <t>"cena vrátane akrylovanie spojov styk murované steny + SDK priečky, styk SDK priečky + strop</t>
  </si>
  <si>
    <t>"v.2,75 m</t>
  </si>
  <si>
    <t>"mč 01,08,09,10,11</t>
  </si>
  <si>
    <t>(3,80+1,50+1,05+1,15+3,70+0,10+6,10+4,20+4,90)*2,75+0,26*2,10</t>
  </si>
  <si>
    <t>-(1,00*2,75+1,50*2,50+0,90*1,97*3)</t>
  </si>
  <si>
    <t>"nadpražie mč 04"1,50*(2,75-2,50)</t>
  </si>
  <si>
    <t>"mč05</t>
  </si>
  <si>
    <t>(4,20+0,10+2,40)*3,60-1,00*1,97</t>
  </si>
  <si>
    <t>(2,50*2,75)-1,00*1,97</t>
  </si>
  <si>
    <t>"mč12</t>
  </si>
  <si>
    <t>1,50*2,75-0,90*1,97</t>
  </si>
  <si>
    <t>"mč 06</t>
  </si>
  <si>
    <t>(2,90+2,40)*2,75</t>
  </si>
  <si>
    <t>-1,00*1,97</t>
  </si>
  <si>
    <t>"mč 07</t>
  </si>
  <si>
    <t>(2,20+3,40*2)*2,75+0,80*0,26</t>
  </si>
  <si>
    <t>-0,90*1,97</t>
  </si>
  <si>
    <t>"mč 13</t>
  </si>
  <si>
    <t>(2,225+1,80)*2,75-0,90*1,97</t>
  </si>
  <si>
    <t>"mč 14</t>
  </si>
  <si>
    <t>(2,225+1,75)*2,75-0,70*1,97</t>
  </si>
  <si>
    <t>136</t>
  </si>
  <si>
    <t>SDK priečka s izoláciou ochrana hran (rohov) voľne stojacich priečok úhoĺníkom Al 25x25 mm</t>
  </si>
  <si>
    <t>402596174</t>
  </si>
  <si>
    <t>Priečky sadrokartónové, ostatné práce - ochrana hrán (rohov) volne stojacich priečok uhoľníkom hliníkovým vel. 25x25 mm</t>
  </si>
  <si>
    <t>3,60+2,75*5</t>
  </si>
  <si>
    <t>1,50*4+2,50*2</t>
  </si>
  <si>
    <t>137</t>
  </si>
  <si>
    <t>-228655343</t>
  </si>
  <si>
    <t>"opláštenie predstenného systému geberit a zvislej stupačky</t>
  </si>
  <si>
    <t>"vrátane nosnej konštrukcie na ukotvenie madiel imobilných</t>
  </si>
  <si>
    <t>(1,20+0,125)*2,75</t>
  </si>
  <si>
    <t>138</t>
  </si>
  <si>
    <t xml:space="preserve">Podhľad RB 1x12, 5 strop železobetónový,upevnenie na závesoch, vrátane akrylovania spojov </t>
  </si>
  <si>
    <t>63710018</t>
  </si>
  <si>
    <t>"cena vrátane akrylovania styku stien a SDK stropu</t>
  </si>
  <si>
    <t>"mč 05"21,38</t>
  </si>
  <si>
    <t>139</t>
  </si>
  <si>
    <t>Montáž zárubní oceľových ostatných pre SDK priečky jednokrídlových</t>
  </si>
  <si>
    <t>-1320502008</t>
  </si>
  <si>
    <t>"12i-16i*</t>
  </si>
  <si>
    <t>4+1+2+1+1+1</t>
  </si>
  <si>
    <t>140</t>
  </si>
  <si>
    <t>412874002</t>
  </si>
  <si>
    <t>ČASTI A PREFABRIKÁTY KOVOVÉ, KOMBINOVANÉ Zárubne kovové Zárubne oceľové Zárubňa oceľová, Ľ/P, šxhrxv  900x100x1970 mm do sadrokartónu</t>
  </si>
  <si>
    <t>141</t>
  </si>
  <si>
    <t>-1497430896</t>
  </si>
  <si>
    <t>142</t>
  </si>
  <si>
    <t>-531977453</t>
  </si>
  <si>
    <t>143</t>
  </si>
  <si>
    <t>1255255113</t>
  </si>
  <si>
    <t>144</t>
  </si>
  <si>
    <t>1736052463</t>
  </si>
  <si>
    <t>145</t>
  </si>
  <si>
    <t>623669220</t>
  </si>
  <si>
    <t>146</t>
  </si>
  <si>
    <t>Presun hmôt pre drevostavby v objektoch výšky do 12 m</t>
  </si>
  <si>
    <t>-1098721139</t>
  </si>
  <si>
    <t>764</t>
  </si>
  <si>
    <t>Konštrukcie klampiarske</t>
  </si>
  <si>
    <t>147</t>
  </si>
  <si>
    <t>Pol.25 Oplechovanie atiky záveternou lištou z poplastového Pz plechu rš 260 mm šedej farby-súčasť dodávky strechy</t>
  </si>
  <si>
    <t>1790339825</t>
  </si>
  <si>
    <t>148</t>
  </si>
  <si>
    <t>Pol.26 Úchytná lišta z Pz plechu s nánosom plastu syst.zhodného s PVC krytinou farba šedá-súčasť dodávky strechy</t>
  </si>
  <si>
    <t>-1569129051</t>
  </si>
  <si>
    <t>149</t>
  </si>
  <si>
    <t>Pol.27 Elektrický vyhrievací chrlič cez atiku D100 mm s integrovanou PVC fóliou</t>
  </si>
  <si>
    <t>-2086677986</t>
  </si>
  <si>
    <t>150</t>
  </si>
  <si>
    <t>Pol.28 Zvodové rúry z pozinkovaného farbeného PZf plechu, štvorcové s dĺžkou strany 100 mm, RAL 9005 čierna farba</t>
  </si>
  <si>
    <t>-1037669486</t>
  </si>
  <si>
    <t>Zvodové rúry z pozinkovaného farbeného PZf plechu hr. 0,6 mm, vrátane lemov so zaústením, manžiet, kolien, vpustov vody a prechodových kusov, štvorcové, s dĺžkou strany 100 mm</t>
  </si>
  <si>
    <t>151</t>
  </si>
  <si>
    <t>Pol.29 Odpadové rúry z pozinkovaného PZf plechu, koleno výtokové s vložkou a návalkom, so stranou 100 mm, RAL 9005 čierna farba</t>
  </si>
  <si>
    <t>345144393</t>
  </si>
  <si>
    <t>Odpadové rúry z pozinkovaného Pz plechu kolená výtokové s vložkou a návalkom, so stranou 100 mm</t>
  </si>
  <si>
    <t>152</t>
  </si>
  <si>
    <t>Pol.30 Kotlík štvorhranný pre pododkvapové žľaby rozmerov 200x200x250 mm z PZf, RAL 9005 čierna farba</t>
  </si>
  <si>
    <t>-949772949</t>
  </si>
  <si>
    <t>Pol.30 Kotlík štvorhranný pre pododkvapové žľaby rozmerov 200x200x250 mm</t>
  </si>
  <si>
    <t>153</t>
  </si>
  <si>
    <t>Pol.31 Žľaby z pozinkovaného farbeného PZf plechu, pododkvapové štvorhranné r.š. 400 mm, RAL 9005 čierna farba</t>
  </si>
  <si>
    <t>-2126966717</t>
  </si>
  <si>
    <t>Žľaby z pozinkovaného farbeného PZf plechu hr. 0,6 mm, vrátane hákov, čiel, rohov a dilatácií pododkvapové štvorhranné r.š. 400 mm</t>
  </si>
  <si>
    <t>45,9+16,85</t>
  </si>
  <si>
    <t>154</t>
  </si>
  <si>
    <t>Pol.32 Zvodové rúry z pozinkovaného farbeného PZf plechu, štvorcové s dĺžkou strany 80 mm, RAL 9005 čierna farba</t>
  </si>
  <si>
    <t>2033328402</t>
  </si>
  <si>
    <t>Zvodové rúry z pozinkovaného farbeného PZf plechu hr. 0,6 mm, vrátane lemov so zaústením, manžiet, kolien, vpustov vody a prechodových kusov, štvorcové, s dĺžkou strany 75 mm</t>
  </si>
  <si>
    <t>12,30+5,20</t>
  </si>
  <si>
    <t>155</t>
  </si>
  <si>
    <t>Pol.33 Odpadové rúry z pozinkovaného Pzf plechu, koleno výtokové s vložkou a návalkom, so stranou 80 mm, RAL 9005 čierna farba</t>
  </si>
  <si>
    <t>1180430588</t>
  </si>
  <si>
    <t>Odpadové rúry z pozinkovaného Pz plechu kolená výtokové s vložkou a návalkom, so stranou 75 mm</t>
  </si>
  <si>
    <t>156</t>
  </si>
  <si>
    <t>Pol.34 Vetracia hlavica na potrubie DN 100</t>
  </si>
  <si>
    <t>427425911</t>
  </si>
  <si>
    <t>Pol.34 Nútené vetranie kúpelne ventilátorom s časovým dobehom, vzduchotesnou spätnou klapkou, výfuk do potrubia DN100mm, potrubievyvedené nad strechu a  ukončené  vetracou hlavicou, izolované</t>
  </si>
  <si>
    <t>157</t>
  </si>
  <si>
    <t>Montáž oplechovania parapetov z hliníkového farebného Al plechu, vrátane rohov r.š. 200 mm</t>
  </si>
  <si>
    <t>1650714625</t>
  </si>
  <si>
    <t>Montáž oplechovania parapetov z hliníkového farbeného Al plechu, vrátane rohov r.š. 200 mm</t>
  </si>
  <si>
    <t>"pol. 05*"3,00*1</t>
  </si>
  <si>
    <t>"pol. 07*"1,50*1</t>
  </si>
  <si>
    <t>"pol. 08"2,75*1</t>
  </si>
  <si>
    <t>"pol. 09"2,125*5</t>
  </si>
  <si>
    <t>"pol.10" 1,50*1</t>
  </si>
  <si>
    <t>158</t>
  </si>
  <si>
    <t>Vonkajší AL parapet š. 150 mm farebný RAL 7016 s koncovkami</t>
  </si>
  <si>
    <t>-889877741</t>
  </si>
  <si>
    <t>Vonkajší AL parapet farebný RAL 7016 s koncovkami</t>
  </si>
  <si>
    <t>159</t>
  </si>
  <si>
    <t>Presun hmôt pre konštrukcie klampiarske v objektoch výšky do 6 m</t>
  </si>
  <si>
    <t>128508574</t>
  </si>
  <si>
    <t>Presun hmôt pre klampiarske konštrukcie v objektoch výšky do 6 m</t>
  </si>
  <si>
    <t>766</t>
  </si>
  <si>
    <t>Konštrukcie stolárske</t>
  </si>
  <si>
    <t>160</t>
  </si>
  <si>
    <t>Montáž dverového krídla otočného jednokrídlového poldrážkového, do oceľovej zárubne, vrátane kovania,madla</t>
  </si>
  <si>
    <t>-1912000541</t>
  </si>
  <si>
    <t>Montáž dreveného dverného krídla pre dvere jednokrídlové do existujúcej zárubne otočné poldrážkové</t>
  </si>
  <si>
    <t>"12i+12i*+15*"4+1+1</t>
  </si>
  <si>
    <t>161</t>
  </si>
  <si>
    <t>Montáž dverí posuvných jednokrídlových, posun na stene, vrátane kovania a madla</t>
  </si>
  <si>
    <t>-1305056305</t>
  </si>
  <si>
    <t>Montáž dreveného dverného krídla pre dvere jednokrídlové do existujúcej zárubne posuvné na stenu</t>
  </si>
  <si>
    <t>"pol. 13i+13i*+16i*"4</t>
  </si>
  <si>
    <t>162</t>
  </si>
  <si>
    <t>Pol.12i Dvere vnútorné hladké plné drevené úprava CPL RAL 7044, 1KR s polodrážkou  90x197 cm,špeciálne prevedenie pre imobilných K/K,madlo</t>
  </si>
  <si>
    <t>-480807928</t>
  </si>
  <si>
    <t>163</t>
  </si>
  <si>
    <t>Pol.12i* Dvere vnútorné hladké plné drevené  úprava CPL RAL 7044, 1KR s polodrážkou  90x197 cm,špeciálne prevedenie pre imobilných do vlhkého prostredia, K/K,WC sada, madlo</t>
  </si>
  <si>
    <t>-1235833313</t>
  </si>
  <si>
    <t>164</t>
  </si>
  <si>
    <t>Pol.13i Dvere posuvné vnútorné hladké plné drevené  úprava CPL RAL 7044, 1KR bez polodrážky  100x197 cm,špeciálne prevedenie pre imobilných, madlo</t>
  </si>
  <si>
    <t>-1457217395</t>
  </si>
  <si>
    <t>165</t>
  </si>
  <si>
    <t>Pol.13i* Dvere posuvné vnútorné hladké plné drevené  úprava CPL RAL 7044, 1KR bez polodrážky  100x197 cm, špeciálne prevedenie pre imobilných do vlhkého prostredia, WC sada, madlo</t>
  </si>
  <si>
    <t>-2090733681</t>
  </si>
  <si>
    <t>166</t>
  </si>
  <si>
    <t>Pol.15* Dvere vnútorné hladké plné drevené  úprava CPL RAL 7044, 1KR s polodrážkou do vlhkého prostredia 70x197 cm K/K, vložka FAB</t>
  </si>
  <si>
    <t>1839401165</t>
  </si>
  <si>
    <t>VÝROBKY STOLÁRSKE Dvere drevené Dvere vnútorné hladké plné jednokrídlové   90x197 cm prefa</t>
  </si>
  <si>
    <t>167</t>
  </si>
  <si>
    <t>Pol.16i* Dvere posuvné vnútorné hladké plné drevené  úprava CPL Ral 7044, 1KR bez polodrážky  90x197 cm, špeciálne prevedenie pre imobilných do vlhkého prostredia, K/K, WC sada, madlo</t>
  </si>
  <si>
    <t>1587054588</t>
  </si>
  <si>
    <t>168</t>
  </si>
  <si>
    <t>Montáž kuchynskej linky drevenej vrátane vybavenia</t>
  </si>
  <si>
    <t>-40337408</t>
  </si>
  <si>
    <t>Montáž kuchynských liniek drevených, korpus spodnej skrinky na nožičkách s nastavením do vodováhy, šírky nad 400 do 800 mm</t>
  </si>
  <si>
    <t>"ubytov.časť"2</t>
  </si>
  <si>
    <t>169</t>
  </si>
  <si>
    <t xml:space="preserve">KL1 Kuchynská linka v tvare L 3850/2770 mm - podľa PD </t>
  </si>
  <si>
    <t>-553021211</t>
  </si>
  <si>
    <t>NÁBYTOK Z DREVA A Z OSTATNÝCH HMÔT Kuchynská linka - Korpus drev. hornej skrinky do 800 mm</t>
  </si>
  <si>
    <t>"KL1  pre imobilných podrobný popis v PD</t>
  </si>
  <si>
    <t>"súčasťou linky sú:</t>
  </si>
  <si>
    <t>" kompozitný jednodrez s odkvapkávačom-súčasť oddielu ZTI</t>
  </si>
  <si>
    <t>"horné skrinky s výklopným vnútorným vybavením 2ks</t>
  </si>
  <si>
    <t>"skrinka s policami 2ks</t>
  </si>
  <si>
    <t>"mobilný kontajner</t>
  </si>
  <si>
    <t>"odpadkový kôš výsuvný sorter 60/3, 3x 13l</t>
  </si>
  <si>
    <t>"obkladové dosky podľa PD</t>
  </si>
  <si>
    <t>170</t>
  </si>
  <si>
    <t>K pol. KL1 vstavaná chladnička s integrovaným chladiacim priestorom, energetická trieda A+  - šxhlxv 54x55x1300</t>
  </si>
  <si>
    <t>-953508471</t>
  </si>
  <si>
    <t>171</t>
  </si>
  <si>
    <t>K pol. KL1 zabudovateľný rekuperačný digestor</t>
  </si>
  <si>
    <t>-1538550141</t>
  </si>
  <si>
    <t>"digestor s recirkulačnou prevádzkou -výkon 703 m3/h, 2 umývateľné AL tukové filtre</t>
  </si>
  <si>
    <t>"výškovo nastavit.komínová časť</t>
  </si>
  <si>
    <t>172</t>
  </si>
  <si>
    <t>K pol. KL1 zabudovateľná elektrická rúra</t>
  </si>
  <si>
    <t>2050542358</t>
  </si>
  <si>
    <t xml:space="preserve">"zabudovateľná ele.rúra-6 funkcií pečenia, digit.programátor, Booster pre rýchly preohrev, pečenie s ventilát.,el.detská poistka, vnút.osvetenie, </t>
  </si>
  <si>
    <t>"energetická trieda A-20%, tichý chod iba 46 dB (A), objem dutiny rúry 65 l, vyhotovenie biele sklo</t>
  </si>
  <si>
    <t>173</t>
  </si>
  <si>
    <t>K pol. KL1 elektrický varný panel</t>
  </si>
  <si>
    <t>1194148947</t>
  </si>
  <si>
    <t>"ELEKTRICKÝ VARNÝ PANEL, SENZOROVÉ OVLÁDANIE, 4 INDUKČNÉ VARNÉ ZÓNY, OCHRANA PROTI PRETEČENIU,</t>
  </si>
  <si>
    <t>"BOOSTER PRE VŠETKY 4 ZÓNY, BEZ RÁMIKU</t>
  </si>
  <si>
    <t>174</t>
  </si>
  <si>
    <t>Presun hmot pre konštrukcie stolárske v objektoch výšky do 6 m</t>
  </si>
  <si>
    <t>812732763</t>
  </si>
  <si>
    <t>767</t>
  </si>
  <si>
    <t>Konštrukcie doplnkové kovové</t>
  </si>
  <si>
    <t>175</t>
  </si>
  <si>
    <t>Pol.01i D+Montáž na pásky-vonkajšie AL 1KR dvere rozm. 1150/2675 mm, IZBT s fóliou HEAT MIRROR, pvrch. úprava RAL 7016, bezpečn.vložka FAB,madlo pre imobilných, K/K, samozatvárač,stavač dver.krídla,výrazná páska š.50 mm</t>
  </si>
  <si>
    <t>1754582423</t>
  </si>
  <si>
    <t>176</t>
  </si>
  <si>
    <t>909218157</t>
  </si>
  <si>
    <t>D+M Stropný zdvihák s prevesovacím zariadením a mechanickým posunom</t>
  </si>
  <si>
    <t>"Napájanie 24V nabíjateľný sieťovou nabíjačkou. Nosnosť 300 kg.</t>
  </si>
  <si>
    <t xml:space="preserve">"Doba nabíjania 8 hodín. </t>
  </si>
  <si>
    <t>"Diaľkový ovládač - ovládanie zdvihu a klesania.</t>
  </si>
  <si>
    <t xml:space="preserve">"Nosný triangel - pre uchytenie závesu pacienta. </t>
  </si>
  <si>
    <t>"Hygienycký záves pacienta - možnosť použitia pri kúpaní a toalete.</t>
  </si>
  <si>
    <t>"Testovaný podľa bezpečnostných štandartov DIN EN 10535</t>
  </si>
  <si>
    <t>177</t>
  </si>
  <si>
    <t>Pol.02i D+Montáž na pásky-vonkajšie AL 1KR dvere, rozm. 1125/2675 mm, IZBT s fóliou HEAT MIRROR, pvrch.úprava RAL 7016, bezpečn.vložka FAB, madlo pre imobilných, K/K, samozatvárač,stavač dver.krídla,výrazná páska š.50 mm</t>
  </si>
  <si>
    <t>1770776208</t>
  </si>
  <si>
    <t>178</t>
  </si>
  <si>
    <t>1419594868</t>
  </si>
  <si>
    <t>D+M zdvíhacie zariadenie  miestnosť č. 10</t>
  </si>
  <si>
    <t>"1. Hliníková rampa -  profil 80x80 mm s drážkou o dlźke 4200 mm - 2ks=8,40 m</t>
  </si>
  <si>
    <t>"2. Priečna hliníková rampa -  profil 80x80 mm s drážkou o dlźke 2300 mm - 1ks</t>
  </si>
  <si>
    <t>"3. Posun priečnej rampy - (kolečká na ocelovom profile 50x50x100 mm) - 2ks</t>
  </si>
  <si>
    <t>"4. Hák s posunom  pásom pre uchytenie stropného zdvíhacieho zariadenia - 1ks</t>
  </si>
  <si>
    <t>"5. Stropná kotviaca doska 150x150 mm - 8 ks</t>
  </si>
  <si>
    <t>"6.Kotviaci materiál - 1 sada</t>
  </si>
  <si>
    <t>179</t>
  </si>
  <si>
    <t>Pol.03i D+Montáž na pásky-vonkajšia AL výplň zložená z 1KR otv. dverí- IZBT s fóliou HEAT MIRROR, FAB, K/K, madlo pre imob. a steny-vrchný diel okno S,pákový uzáver, rozm. 3625/2675 mm, IZT,pvrch.úprava RAL 7016,vnútorné žalúzie,výrazná páska š.50 mm</t>
  </si>
  <si>
    <t>713122469</t>
  </si>
  <si>
    <t>180</t>
  </si>
  <si>
    <t>1266172030</t>
  </si>
  <si>
    <t>D+M zdvíhacie zariadenie miestnosť č. 08</t>
  </si>
  <si>
    <t>"1. Hliníková rampa -  profil 80x80 mm s drážkou o dlźke 900 mm - 2ks</t>
  </si>
  <si>
    <t>"2. Vyhýbacia križovatka 400x400x80 mm 360 stupňov - 1ks</t>
  </si>
  <si>
    <t>"3. Hák s posunom  pásom pre uchytenie stropného zdvíhacieho zariadenia - 1ks</t>
  </si>
  <si>
    <t>"4. Stropná kotviaca doska 150x150 mm - 4 ks</t>
  </si>
  <si>
    <t>"5. Kotviaci materiál - 1 sada</t>
  </si>
  <si>
    <t>181</t>
  </si>
  <si>
    <t>Pol.04* D+Montáž na pásky-vonkajšia AL výplň zložená-vrchný diel okno S, pákový uzáver, rozm. 2125/2100 mm, IZT,pvrch.úprava RAL 7016, vnútorné žalúzie, výrazná páska š.50 mm</t>
  </si>
  <si>
    <t>-1916162561</t>
  </si>
  <si>
    <t>182</t>
  </si>
  <si>
    <t>-212567495</t>
  </si>
  <si>
    <t>D+M zdvíhacie zariadenie miestnosť č. 07</t>
  </si>
  <si>
    <t>"1. Hliníková rampa -  profil 80x80 mm s drážkou o dlźke 3300 mm - 2ks</t>
  </si>
  <si>
    <t>"2. Priečna hliníková rampa -  profil 80x80 mm s drážkou o dlźke 2100 mm - 1ks</t>
  </si>
  <si>
    <t>"5. Stropná kotviaca doska 150x150 mm - 6 ks</t>
  </si>
  <si>
    <t>"6. Kotviaci materiál - 1 sada</t>
  </si>
  <si>
    <t>183</t>
  </si>
  <si>
    <t>Pol.05* D+Montáž na pásky-vonkajšia AL výplň zložená-vrchný diel 2 okná S, pákové uzávery, rozm. 3000/2100 mm, IZT, povrch.úprava RAL 7016,vnútorné žalúzie, výrazná páska š.50 mm</t>
  </si>
  <si>
    <t>1274591935</t>
  </si>
  <si>
    <t>184</t>
  </si>
  <si>
    <t>Pol.06 D+Montáž na pásky-vonkajšia AL výplň zložená-vrchný diel 2 okná S, pákové uzávery, rozm. 3050/2675 mm, IZT, povrch.úprava  RAL 7016,vnútorné žalúzie</t>
  </si>
  <si>
    <t>26001787</t>
  </si>
  <si>
    <t>185</t>
  </si>
  <si>
    <t>Pol.07* D+Montáž na pásky-vonkajšia AL výplň zložená-vrchný diel okno S,pákový uzáver, rozm. 1500/2100 mm, IZT,pvrch.úprava RAL 7016, vnútorné žalúzie, výrazná páska š.50 mm</t>
  </si>
  <si>
    <t>340827531</t>
  </si>
  <si>
    <t>186</t>
  </si>
  <si>
    <t>Pol.08 D+Montáž na pásky-vonkajšie AL okno 2KR S, pákové uzávery, rozm. 2750/800 mm, IZT,pvrch.úprava RAL 7016,vnútorné žalúzie</t>
  </si>
  <si>
    <t>-1626786860</t>
  </si>
  <si>
    <t>187</t>
  </si>
  <si>
    <t>Pol.09 D+Montáž na pásky-vonkajšie AL okno S, pákový uzáver, rozm. 2125/800 mm, IZT,pvrch.úprava RAL 7016, vnútorné žalúzie</t>
  </si>
  <si>
    <t>-2077938880</t>
  </si>
  <si>
    <t>188</t>
  </si>
  <si>
    <t>Pol.10 D+M vonkajšie AL okno S,pákový uzáver, rozm. 1500/800 mm, IZT,pvrch.úprava RAL 7016, vnútorné žalúzie</t>
  </si>
  <si>
    <t>-97388076</t>
  </si>
  <si>
    <t>189</t>
  </si>
  <si>
    <t xml:space="preserve">Pol.11i D+M vnútorná AL výplň RAL 7016 1KR dvere a nadsvetlíkom rozm.1150/2750 mm, bezpečnostné dvojsklo, špec.prevedenie pre imobil.,madlo pre imobilných,samozatvárač,FAB,K/K, výrazná páska š.50 mm,samozatvárač </t>
  </si>
  <si>
    <t>-1359512635</t>
  </si>
  <si>
    <t>190</t>
  </si>
  <si>
    <t>Montáž čistiacej rohože gumovo - polypropylénovej na podlahu</t>
  </si>
  <si>
    <t>-767318511</t>
  </si>
  <si>
    <t>Montáž čistiacej rohože na podlahu gumovo - polypropylénovej</t>
  </si>
  <si>
    <t>"pol.24"1,40*1,50</t>
  </si>
  <si>
    <t>191</t>
  </si>
  <si>
    <t>Montáž hliníkového rámu L k čistiacim rohožiam</t>
  </si>
  <si>
    <t>-1275670940</t>
  </si>
  <si>
    <t>Montáž rámu k čistiacim rohožiam hliníkového L</t>
  </si>
  <si>
    <t>"pol.24"(1,40+1,50)*2</t>
  </si>
  <si>
    <t>192</t>
  </si>
  <si>
    <t xml:space="preserve">Pol.24  Interiérová čistiaca rohož v Al ráme 13x30x3 mm, rozm. 1400x1500x10 mm zapustená do podlahy, textilný pásik </t>
  </si>
  <si>
    <t>1235518131</t>
  </si>
  <si>
    <t>193</t>
  </si>
  <si>
    <t>Montáž poštovej schránky zamurovanej</t>
  </si>
  <si>
    <t>1285958025</t>
  </si>
  <si>
    <t>Montáž poštových schránok samostatných zamurovaných</t>
  </si>
  <si>
    <t>194</t>
  </si>
  <si>
    <t>Poštová schránka na zabudovanie do oplotenia, vxšxhĺ. 240x400x120 mm, pozinkovaný plech, farba čierna</t>
  </si>
  <si>
    <t>974699030</t>
  </si>
  <si>
    <t>Poštová schránka H na zamurovanie, vxšxhĺ. 330x370x100 mm, nerez/pozinkovaný plech</t>
  </si>
  <si>
    <t>195</t>
  </si>
  <si>
    <t>Presun hmôt pre kovové stavebné doplnkové konštrukcie v objektoch výšky do 6 m</t>
  </si>
  <si>
    <t>-186675616</t>
  </si>
  <si>
    <t>Presun hmôt pre kovové konštrukcie v objektoch výšky do 6 m</t>
  </si>
  <si>
    <t>769</t>
  </si>
  <si>
    <t>Montáž vzduchotechnických zariadení</t>
  </si>
  <si>
    <t>196</t>
  </si>
  <si>
    <t>Montáž vetracej jednotky s rekuperáciou tepla pod strop</t>
  </si>
  <si>
    <t>1606109802</t>
  </si>
  <si>
    <t>Montáž vetracej jednotky s rekuperáciou tepla pod strop s elektrickým ohrievačom veľkosť 05</t>
  </si>
  <si>
    <t>197</t>
  </si>
  <si>
    <t>1824448461</t>
  </si>
  <si>
    <t>l</t>
  </si>
  <si>
    <t>198</t>
  </si>
  <si>
    <t>Presun hmôt pre montáž vzduchotechnických zariadení v stavbe (objekte) výšky do 7 m</t>
  </si>
  <si>
    <t>-252643291</t>
  </si>
  <si>
    <t>Presun hmôt pre montáž vzduchotechnických zariadení v stavbách (objektoch) výšky do 7 m</t>
  </si>
  <si>
    <t>776</t>
  </si>
  <si>
    <t>Podlahy povlakové</t>
  </si>
  <si>
    <t>199</t>
  </si>
  <si>
    <t>Montáž vysokoodolná vinylová podlahová krytina hr.2mm s vytiahnutých na stenu v. 100mm /PVC 1/</t>
  </si>
  <si>
    <t>M2</t>
  </si>
  <si>
    <t>285557729</t>
  </si>
  <si>
    <t>"presný popis viď TS</t>
  </si>
  <si>
    <t>21,38+10,08*2+22,57</t>
  </si>
  <si>
    <t>200</t>
  </si>
  <si>
    <t>Dodávka vysokoodolná vinylová podlahová krytina hr.2mm /PVC 1/</t>
  </si>
  <si>
    <t>-684228677</t>
  </si>
  <si>
    <t>64,11</t>
  </si>
  <si>
    <t>"stratné a materiál na vytiahnutie na steny"64,11*0,15</t>
  </si>
  <si>
    <t>201</t>
  </si>
  <si>
    <t>D+M  fabiónový sokel podlahy s lištou a klinkom / k PVC 1/</t>
  </si>
  <si>
    <t>1949742528</t>
  </si>
  <si>
    <t>(4,20+4,90+0,26)*2</t>
  </si>
  <si>
    <t>-(1,00*2+3,05)</t>
  </si>
  <si>
    <t>"mč09</t>
  </si>
  <si>
    <t>(2,40+4,20)*2-0,90</t>
  </si>
  <si>
    <t>"mč10</t>
  </si>
  <si>
    <t>"mč11</t>
  </si>
  <si>
    <t>(6,10+3,70)*2-0,90</t>
  </si>
  <si>
    <t>"stratné 10% "56,97*0,10</t>
  </si>
  <si>
    <t>202</t>
  </si>
  <si>
    <t>D+M  fabiónový sokel podlahy s lištou a klinkom / k PVC 3/</t>
  </si>
  <si>
    <t>-383686464</t>
  </si>
  <si>
    <t>"výmera ako fabión v 400 mm viď mtž PVC3" 76,61</t>
  </si>
  <si>
    <t>"stratné 10%"76,61*0,10</t>
  </si>
  <si>
    <t>203</t>
  </si>
  <si>
    <t>Montáž vinylová podlahová krytina s nopmi do mokrého prostredia hr.2,4 mm s vytiahnutím na stenu v. 130mm /PVC 2/</t>
  </si>
  <si>
    <t>-1019253489</t>
  </si>
  <si>
    <t>6,72+7,26</t>
  </si>
  <si>
    <t>3,83+3,72</t>
  </si>
  <si>
    <t>204</t>
  </si>
  <si>
    <t>Dodávka vinylová podlahová krytina s nopmi do mokrého prostredia hr.2,4mm /PVC 2/</t>
  </si>
  <si>
    <t>-1729869639</t>
  </si>
  <si>
    <t>21,53</t>
  </si>
  <si>
    <t>"stratné a materiál na vytiahnutie na steny"21,53*0,15</t>
  </si>
  <si>
    <t>205</t>
  </si>
  <si>
    <t>Montáž vysokoodolná vinylová podlahová krytina hr.2mm s vytiahnutím na stenu v 400 mm /PVC 3/</t>
  </si>
  <si>
    <t>-761988518</t>
  </si>
  <si>
    <t>"PVC3</t>
  </si>
  <si>
    <t>5,80+27,87+18,85+3,75+15,08+3,48+33,99</t>
  </si>
  <si>
    <t>"vytiahnutie na stenu v 400 mm</t>
  </si>
  <si>
    <t>"mč01</t>
  </si>
  <si>
    <t>(2,20+2,50+0,26)*2-1,15*2</t>
  </si>
  <si>
    <t>"mč02,03,04</t>
  </si>
  <si>
    <t>(8,70+9,00+0,26)*2</t>
  </si>
  <si>
    <t>-(3,625+1,50+1,00*3)</t>
  </si>
  <si>
    <t>"mč08</t>
  </si>
  <si>
    <t>(4,20+6,10)*2</t>
  </si>
  <si>
    <t>-(0,90*4+1,00+1,50)</t>
  </si>
  <si>
    <t>(1,50+2,125+0,26)*2</t>
  </si>
  <si>
    <t>-(1,125+0,70+0,90*2)</t>
  </si>
  <si>
    <t>"mč15</t>
  </si>
  <si>
    <t>(5,25+6,475)*2-0,90</t>
  </si>
  <si>
    <t>-76,61</t>
  </si>
  <si>
    <t>76,61*0,40</t>
  </si>
  <si>
    <t>206</t>
  </si>
  <si>
    <t>Dodávka vysokoodolná vinylová podlahová krytina hr.2mm /PVC 3/</t>
  </si>
  <si>
    <t>280120243</t>
  </si>
  <si>
    <t>139,464</t>
  </si>
  <si>
    <t>"stratné a materiál na fabióny"139,464*0,15</t>
  </si>
  <si>
    <t>207</t>
  </si>
  <si>
    <t>D+M vinylový obklad  stien hr. 0,92mm na sadrokartónové steny a sádrové omietky vrátane penetrácie /PVC 4/</t>
  </si>
  <si>
    <t>-452803987</t>
  </si>
  <si>
    <t>" v. obkladu 2,75 m</t>
  </si>
  <si>
    <t>"mč06</t>
  </si>
  <si>
    <t>(2,40+2,80)*2*2,75</t>
  </si>
  <si>
    <t>-(2,125*0,80+1,00*1,97)</t>
  </si>
  <si>
    <t>(2,125+0,80)*2*0,26</t>
  </si>
  <si>
    <t>"mč07</t>
  </si>
  <si>
    <t>(2,20+3,30)*2*2,75</t>
  </si>
  <si>
    <t>-(0,90*1,97+1,60*0,80)</t>
  </si>
  <si>
    <t>(1,60+0,80)*2*0,26</t>
  </si>
  <si>
    <t>"mč13</t>
  </si>
  <si>
    <t>(1,80+2,125)*2*2,75</t>
  </si>
  <si>
    <t>(-0,90*1,97+1,50*0,80)</t>
  </si>
  <si>
    <t>(1,50+0,80)*2*0,26</t>
  </si>
  <si>
    <t>"mč14</t>
  </si>
  <si>
    <t>(1,75+2,125)*2*2,75</t>
  </si>
  <si>
    <t>-(0,70+1,97+2,125*0,80)</t>
  </si>
  <si>
    <t>208</t>
  </si>
  <si>
    <t>D+M PVC soklový profil s fabionom do mokrého prostredia /k PVC 2/</t>
  </si>
  <si>
    <t>764164785</t>
  </si>
  <si>
    <t>(2,40+2,80)*2-1,00</t>
  </si>
  <si>
    <t>(2,20+3,30)*2-0,90</t>
  </si>
  <si>
    <t>(1,80+2,125)*2-0,90</t>
  </si>
  <si>
    <t>(1,75+2,125)*2-0,70</t>
  </si>
  <si>
    <t>"stratné 10%"33,50*0,10</t>
  </si>
  <si>
    <t>209</t>
  </si>
  <si>
    <t>Presun hmôt pre podlahy povlakové v objektoch výšky do 6 m</t>
  </si>
  <si>
    <t>-423021896</t>
  </si>
  <si>
    <t>784</t>
  </si>
  <si>
    <t>Dokončovacie práce - maľby</t>
  </si>
  <si>
    <t>210</t>
  </si>
  <si>
    <t>929692312</t>
  </si>
  <si>
    <t>"steny</t>
  </si>
  <si>
    <t>"mč 02,03 v. 3,60 m</t>
  </si>
  <si>
    <t>(8,70+6,50)*2*3,60</t>
  </si>
  <si>
    <t>-(2,125*2,10+2,125*0,80+3,625*2,50+1,50*2,50*2+1,00*1,97)</t>
  </si>
  <si>
    <t>(2,125+2,10*2+3,625+2,50*2+2,125+0,80*2)*0,26</t>
  </si>
  <si>
    <t>"mč 04 v.2,75 m</t>
  </si>
  <si>
    <t>(2,50*2+1,50)*2,75</t>
  </si>
  <si>
    <t>-1,00*1,97*2</t>
  </si>
  <si>
    <t>1,50*(2,75-2,50)</t>
  </si>
  <si>
    <t>"mč 05 v. 2,70 m</t>
  </si>
  <si>
    <t>(4,90+4,20)*2*2,70</t>
  </si>
  <si>
    <t>-(3,05*2,50+1,00*1,97*2)</t>
  </si>
  <si>
    <t>"mč 09,10</t>
  </si>
  <si>
    <t>(2,40+4,20)*2*2,75*2</t>
  </si>
  <si>
    <t>-(1,45*2,10+0,90*1,97)*2</t>
  </si>
  <si>
    <t>(1,45+2,10*2)*0,26*2</t>
  </si>
  <si>
    <t>"mč 11</t>
  </si>
  <si>
    <t>(6,10+3,70)*2*2,75</t>
  </si>
  <si>
    <t>-(2,125*2,10+1,50*2,10+0,90*1,97)</t>
  </si>
  <si>
    <t>(2,125+2,10*2)*0,26+(1,50+2,10*2)*0,26</t>
  </si>
  <si>
    <t>(5,25+6,475)*2*2,75</t>
  </si>
  <si>
    <t>-(2,125*2,10+0,90*1,97+2,125*0,80*2)</t>
  </si>
  <si>
    <t>(2,125+2,10*2)*0,26+(2,125+0,80*2)*2*0,26</t>
  </si>
  <si>
    <t>211</t>
  </si>
  <si>
    <t>-481092335</t>
  </si>
  <si>
    <t>"výmera ako mietky a SDK stropov</t>
  </si>
  <si>
    <t>173,08+21,38</t>
  </si>
  <si>
    <t>212</t>
  </si>
  <si>
    <t>-595180121</t>
  </si>
  <si>
    <t>"mč01 v. 2,75</t>
  </si>
  <si>
    <t>(2,50+2,20)*2*2,75</t>
  </si>
  <si>
    <t>-(1,15*2,50+1,00*2,75)</t>
  </si>
  <si>
    <t xml:space="preserve">"mč 08 </t>
  </si>
  <si>
    <t>(6,10+4,10)*2*2,75</t>
  </si>
  <si>
    <t>-(1,05*0,80+0,90*1,97*4+1,00*2,75+1,50*2,50)</t>
  </si>
  <si>
    <t>(1,05+0,80*2)*0,26</t>
  </si>
  <si>
    <t>(1,50+2,50*2)*0,10</t>
  </si>
  <si>
    <t>"mč 12</t>
  </si>
  <si>
    <t>(2,125+1,50)*2*2,75</t>
  </si>
  <si>
    <t>-(1,125*2,50+0,90*1,97*2+0,70*1,97)</t>
  </si>
  <si>
    <t>213</t>
  </si>
  <si>
    <t xml:space="preserve">Zakrývanie podláh a zariadení papierom v miestnostiach alebo na schodisku   </t>
  </si>
  <si>
    <t>-154640392</t>
  </si>
  <si>
    <t>Zakrývanie podláh, zariadení papierom</t>
  </si>
  <si>
    <t>Práce a dodávky M</t>
  </si>
  <si>
    <t>21-M</t>
  </si>
  <si>
    <t>Elektromontáže</t>
  </si>
  <si>
    <t>21.1</t>
  </si>
  <si>
    <t>Montáž silnoprúd</t>
  </si>
  <si>
    <t>214</t>
  </si>
  <si>
    <t>Inštal. krab. KR 68</t>
  </si>
  <si>
    <t>-186491937</t>
  </si>
  <si>
    <t>215</t>
  </si>
  <si>
    <t>Inštal. krab. KP 68</t>
  </si>
  <si>
    <t>-75493979</t>
  </si>
  <si>
    <t>216</t>
  </si>
  <si>
    <t>Inštal. krab. KR 97</t>
  </si>
  <si>
    <t>291357553</t>
  </si>
  <si>
    <t>217</t>
  </si>
  <si>
    <t>Trubka LUR d=40mm</t>
  </si>
  <si>
    <t>1827804571</t>
  </si>
  <si>
    <t>218</t>
  </si>
  <si>
    <t>Lustr. svorka 3x4</t>
  </si>
  <si>
    <t>1177991457</t>
  </si>
  <si>
    <t>219</t>
  </si>
  <si>
    <t>Ukonč. vod. v rozv.</t>
  </si>
  <si>
    <t>-1088763457</t>
  </si>
  <si>
    <t>220</t>
  </si>
  <si>
    <t>Kábel  CYKY-J 3x1,5mm2</t>
  </si>
  <si>
    <t>1238276899</t>
  </si>
  <si>
    <t>221</t>
  </si>
  <si>
    <t>Kábel  CYKY-O3x1,5mm2</t>
  </si>
  <si>
    <t>-1505798501</t>
  </si>
  <si>
    <t>222</t>
  </si>
  <si>
    <t>Kábel  CYKY-J 5x1,5mm2</t>
  </si>
  <si>
    <t>-1041424876</t>
  </si>
  <si>
    <t>223</t>
  </si>
  <si>
    <t>Kábel  CYKY-J 3x2,5mm2</t>
  </si>
  <si>
    <t>639944284</t>
  </si>
  <si>
    <t>224</t>
  </si>
  <si>
    <t>Kábel  CYKY-J 5x2,5mm2</t>
  </si>
  <si>
    <t>-369723810</t>
  </si>
  <si>
    <t>225</t>
  </si>
  <si>
    <t>Inšt. krab.ACIDUR</t>
  </si>
  <si>
    <t>-1114813761</t>
  </si>
  <si>
    <t>226</t>
  </si>
  <si>
    <t>Vodič CY 6mm2 - z/ž</t>
  </si>
  <si>
    <t>-1651835182</t>
  </si>
  <si>
    <t>227</t>
  </si>
  <si>
    <t>Vypínač 1-pól. p. om.  4FN 575 00</t>
  </si>
  <si>
    <t>358467818</t>
  </si>
  <si>
    <t>228</t>
  </si>
  <si>
    <t>Vypínač 1-pól. p. om.  4FN 575 02 - sériový</t>
  </si>
  <si>
    <t>-2036174475</t>
  </si>
  <si>
    <t>229</t>
  </si>
  <si>
    <t>Vypínač 1-pól. p. om.  4FN 575 0x - striedavý</t>
  </si>
  <si>
    <t>-197377458</t>
  </si>
  <si>
    <t>230</t>
  </si>
  <si>
    <t>Vypínač 1-pól. p. om.  4FN 575 0x - striedavý 5B</t>
  </si>
  <si>
    <t>-683244111</t>
  </si>
  <si>
    <t>231</t>
  </si>
  <si>
    <t>Vypínač 1-pól. p. om.  4FN 575 0x – krížový</t>
  </si>
  <si>
    <t>-1381613250</t>
  </si>
  <si>
    <t>232</t>
  </si>
  <si>
    <t>Zásuvka 230V p. om. 4FN 150 38</t>
  </si>
  <si>
    <t>-908111372</t>
  </si>
  <si>
    <t>233</t>
  </si>
  <si>
    <t>Trojfázová zásuvka 400V, 16A</t>
  </si>
  <si>
    <t>2060534440</t>
  </si>
  <si>
    <t>234</t>
  </si>
  <si>
    <t>Sporáková prípojka 400V, 16A</t>
  </si>
  <si>
    <t>323204455</t>
  </si>
  <si>
    <t>235</t>
  </si>
  <si>
    <t>Hlavná zemniaca svorka objektu EPS</t>
  </si>
  <si>
    <t>538481729</t>
  </si>
  <si>
    <t>236</t>
  </si>
  <si>
    <t>Plastový rozvádzač  54M podľa výkr. č. D1.5-3</t>
  </si>
  <si>
    <t>-211856430</t>
  </si>
  <si>
    <t>237</t>
  </si>
  <si>
    <t>Ostatné drobné montážne práce</t>
  </si>
  <si>
    <t>-490129041</t>
  </si>
  <si>
    <t>21.2</t>
  </si>
  <si>
    <t>Nosný materiál silnoprúd</t>
  </si>
  <si>
    <t>238</t>
  </si>
  <si>
    <t>256</t>
  </si>
  <si>
    <t>730944344</t>
  </si>
  <si>
    <t>239</t>
  </si>
  <si>
    <t>678656868</t>
  </si>
  <si>
    <t>240</t>
  </si>
  <si>
    <t>432387947</t>
  </si>
  <si>
    <t>241</t>
  </si>
  <si>
    <t>-1376160104</t>
  </si>
  <si>
    <t>242</t>
  </si>
  <si>
    <t>1560939253</t>
  </si>
  <si>
    <t>243</t>
  </si>
  <si>
    <t>571888671</t>
  </si>
  <si>
    <t>244</t>
  </si>
  <si>
    <t>-14412972</t>
  </si>
  <si>
    <t>245</t>
  </si>
  <si>
    <t>-2103666769</t>
  </si>
  <si>
    <t>246</t>
  </si>
  <si>
    <t>1065023128</t>
  </si>
  <si>
    <t>247</t>
  </si>
  <si>
    <t>-1693333497</t>
  </si>
  <si>
    <t>248</t>
  </si>
  <si>
    <t>-504717925</t>
  </si>
  <si>
    <t>249</t>
  </si>
  <si>
    <t>724337529</t>
  </si>
  <si>
    <t>250</t>
  </si>
  <si>
    <t>39221083</t>
  </si>
  <si>
    <t>251</t>
  </si>
  <si>
    <t>445986148</t>
  </si>
  <si>
    <t>252</t>
  </si>
  <si>
    <t>-974007237</t>
  </si>
  <si>
    <t>253</t>
  </si>
  <si>
    <t>-1987602974</t>
  </si>
  <si>
    <t>254</t>
  </si>
  <si>
    <t>-1075384520</t>
  </si>
  <si>
    <t>255</t>
  </si>
  <si>
    <t>1475477651</t>
  </si>
  <si>
    <t>-1137075148</t>
  </si>
  <si>
    <t>257</t>
  </si>
  <si>
    <t>-970848878</t>
  </si>
  <si>
    <t>258</t>
  </si>
  <si>
    <t>-491381109</t>
  </si>
  <si>
    <t>259</t>
  </si>
  <si>
    <t>478269997</t>
  </si>
  <si>
    <t>260</t>
  </si>
  <si>
    <t>Drobný montážny materiál</t>
  </si>
  <si>
    <t>1993709910</t>
  </si>
  <si>
    <t>21.3</t>
  </si>
  <si>
    <t>Montáž svietidlá</t>
  </si>
  <si>
    <t>261</t>
  </si>
  <si>
    <t>Prisadené LED líniové svietidlo, LC-03-550-10</t>
  </si>
  <si>
    <t xml:space="preserve">ks </t>
  </si>
  <si>
    <t>-48190886</t>
  </si>
  <si>
    <t>262</t>
  </si>
  <si>
    <t>Prisadené LED líniové svietidlo, LC-03-552-20</t>
  </si>
  <si>
    <t>-1696678014</t>
  </si>
  <si>
    <t>263</t>
  </si>
  <si>
    <t>Prisadené LED líniové svietidlo, LC-03-552-30</t>
  </si>
  <si>
    <t>-497520842</t>
  </si>
  <si>
    <t>264</t>
  </si>
  <si>
    <t>Prisadené LED líniové svietidlo, LC-03-552-40</t>
  </si>
  <si>
    <t>1206889064</t>
  </si>
  <si>
    <t>265</t>
  </si>
  <si>
    <t>358302259</t>
  </si>
  <si>
    <t>266</t>
  </si>
  <si>
    <t>LED svietidlo prisadené, GXLS225</t>
  </si>
  <si>
    <t>2130921275</t>
  </si>
  <si>
    <t>267</t>
  </si>
  <si>
    <t>Nástenné LED svietidlo, LC-LED line-4234-600-WW</t>
  </si>
  <si>
    <t>-1641213788</t>
  </si>
  <si>
    <t>268</t>
  </si>
  <si>
    <t>LED pás + hliníková lišta, LC-3014SMD-120-00-WW+LC-XC11</t>
  </si>
  <si>
    <t>314301931</t>
  </si>
  <si>
    <t>269</t>
  </si>
  <si>
    <t>Líniové LED svietidlo, LC-LED lineXC21-2000-830</t>
  </si>
  <si>
    <t>-963913975</t>
  </si>
  <si>
    <t>270</t>
  </si>
  <si>
    <t>Exteriérové nástenné LED svietidlo, LC10557</t>
  </si>
  <si>
    <t>-317703906</t>
  </si>
  <si>
    <t>271</t>
  </si>
  <si>
    <t>Napájací zdroj, ELG-150-24</t>
  </si>
  <si>
    <t>-1025702762</t>
  </si>
  <si>
    <t>272</t>
  </si>
  <si>
    <t>Napájací zdroj, LPV-60-24</t>
  </si>
  <si>
    <t>1696507859</t>
  </si>
  <si>
    <t>273</t>
  </si>
  <si>
    <t>Napájací zdroj, LPV-100-24</t>
  </si>
  <si>
    <t>-1167681138</t>
  </si>
  <si>
    <t>21.4</t>
  </si>
  <si>
    <t>Nosný materiál svietidlá</t>
  </si>
  <si>
    <t>274</t>
  </si>
  <si>
    <t>1459733567</t>
  </si>
  <si>
    <t>275</t>
  </si>
  <si>
    <t>1434560929</t>
  </si>
  <si>
    <t>276</t>
  </si>
  <si>
    <t>-1813968899</t>
  </si>
  <si>
    <t>277</t>
  </si>
  <si>
    <t>374974041</t>
  </si>
  <si>
    <t>278</t>
  </si>
  <si>
    <t>1904084442</t>
  </si>
  <si>
    <t>279</t>
  </si>
  <si>
    <t>-9168887</t>
  </si>
  <si>
    <t>280</t>
  </si>
  <si>
    <t>1504016906</t>
  </si>
  <si>
    <t>281</t>
  </si>
  <si>
    <t>2066313241</t>
  </si>
  <si>
    <t>282</t>
  </si>
  <si>
    <t>1711550800</t>
  </si>
  <si>
    <t>283</t>
  </si>
  <si>
    <t>1095979960</t>
  </si>
  <si>
    <t>284</t>
  </si>
  <si>
    <t>1968266583</t>
  </si>
  <si>
    <t>285</t>
  </si>
  <si>
    <t>-588642719</t>
  </si>
  <si>
    <t>286</t>
  </si>
  <si>
    <t>1976928189</t>
  </si>
  <si>
    <t>21.5</t>
  </si>
  <si>
    <t>Montáž slaboprúd</t>
  </si>
  <si>
    <t>287</t>
  </si>
  <si>
    <t>1245278342</t>
  </si>
  <si>
    <t>288</t>
  </si>
  <si>
    <t>Legrand LINKEO keystone Cat6, UTP, 180 stupnov. svork. typ 110, biely</t>
  </si>
  <si>
    <t>1117740284</t>
  </si>
  <si>
    <t>289</t>
  </si>
  <si>
    <t>CNS kabel UTP, Cat5E, lanko, PVC, box 305m - šedá</t>
  </si>
  <si>
    <t>1022500736</t>
  </si>
  <si>
    <t>290</t>
  </si>
  <si>
    <t>CNS patch kábel Cat5E, UTP - 2m , čierny</t>
  </si>
  <si>
    <t>-848307334</t>
  </si>
  <si>
    <t>291</t>
  </si>
  <si>
    <t>1273359628</t>
  </si>
  <si>
    <t>292</t>
  </si>
  <si>
    <t>Chránička HDPE 32/27mm, oranžová, silikonová</t>
  </si>
  <si>
    <t>-1712264487</t>
  </si>
  <si>
    <t>293</t>
  </si>
  <si>
    <t>Kábel JYStY 4 x 2 x 0,8</t>
  </si>
  <si>
    <t>591226737</t>
  </si>
  <si>
    <t>294</t>
  </si>
  <si>
    <t>1071458390</t>
  </si>
  <si>
    <t>295</t>
  </si>
  <si>
    <t>Škatule montážna 1B pod omietku - US KARAT 4FA24955</t>
  </si>
  <si>
    <t>-2131592086</t>
  </si>
  <si>
    <t>296</t>
  </si>
  <si>
    <t>Modul elektrického vrátnika VEV 2 4FN23107.1/N</t>
  </si>
  <si>
    <t>732132769</t>
  </si>
  <si>
    <t>297</t>
  </si>
  <si>
    <t>698147743</t>
  </si>
  <si>
    <t>21.6</t>
  </si>
  <si>
    <t>Nosný materiál slaboprúd</t>
  </si>
  <si>
    <t>298</t>
  </si>
  <si>
    <t>23586684</t>
  </si>
  <si>
    <t>299</t>
  </si>
  <si>
    <t>-1975685499</t>
  </si>
  <si>
    <t>300</t>
  </si>
  <si>
    <t>2007512855</t>
  </si>
  <si>
    <t>301</t>
  </si>
  <si>
    <t>-1265975381</t>
  </si>
  <si>
    <t>302</t>
  </si>
  <si>
    <t>1414797149</t>
  </si>
  <si>
    <t>303</t>
  </si>
  <si>
    <t>902941558</t>
  </si>
  <si>
    <t>304</t>
  </si>
  <si>
    <t>-745094726</t>
  </si>
  <si>
    <t>305</t>
  </si>
  <si>
    <t>1669277111</t>
  </si>
  <si>
    <t>306</t>
  </si>
  <si>
    <t>-989521360</t>
  </si>
  <si>
    <t>307</t>
  </si>
  <si>
    <t>-1762968556</t>
  </si>
  <si>
    <t>308</t>
  </si>
  <si>
    <t>-1520373075</t>
  </si>
  <si>
    <t>21.7</t>
  </si>
  <si>
    <t>Montáž bleskozvod</t>
  </si>
  <si>
    <t>309</t>
  </si>
  <si>
    <t>Vodič  AlMgSi d=8mm</t>
  </si>
  <si>
    <t>kg</t>
  </si>
  <si>
    <t>-1885381668</t>
  </si>
  <si>
    <t>310</t>
  </si>
  <si>
    <t>Vodič  FeZn d=10mm</t>
  </si>
  <si>
    <t>-615600650</t>
  </si>
  <si>
    <t>311</t>
  </si>
  <si>
    <t>Vodič  FeZn30/4mm</t>
  </si>
  <si>
    <t>-698922653</t>
  </si>
  <si>
    <t>312</t>
  </si>
  <si>
    <t>Skúšobná svorka SZ</t>
  </si>
  <si>
    <t>1408860308</t>
  </si>
  <si>
    <t>313</t>
  </si>
  <si>
    <t>Trubka PVC d=36mm pod omietkou</t>
  </si>
  <si>
    <t>1911003628</t>
  </si>
  <si>
    <t>314</t>
  </si>
  <si>
    <t>Držiak zberacej tyče DJ01</t>
  </si>
  <si>
    <t>-250675582</t>
  </si>
  <si>
    <t>315</t>
  </si>
  <si>
    <t>Ochranná strieška OS01</t>
  </si>
  <si>
    <t>2043057984</t>
  </si>
  <si>
    <t>316</t>
  </si>
  <si>
    <t>Zberacia tyč JP15 AlMgSi</t>
  </si>
  <si>
    <t>-1031713024</t>
  </si>
  <si>
    <t>317</t>
  </si>
  <si>
    <t>Betónový podstavec k zberacej tyči (350x350mm)</t>
  </si>
  <si>
    <t>-1430494374</t>
  </si>
  <si>
    <t>318</t>
  </si>
  <si>
    <t>Inštalačná krabica KO125mm</t>
  </si>
  <si>
    <t>292196280</t>
  </si>
  <si>
    <t>319</t>
  </si>
  <si>
    <t>Podpera PV 21</t>
  </si>
  <si>
    <t>-341664284</t>
  </si>
  <si>
    <t>320</t>
  </si>
  <si>
    <t>Spojovacia svorka SS</t>
  </si>
  <si>
    <t>63376289</t>
  </si>
  <si>
    <t>321</t>
  </si>
  <si>
    <t>Podpera PV 23</t>
  </si>
  <si>
    <t>2009222798</t>
  </si>
  <si>
    <t>322</t>
  </si>
  <si>
    <t>-1015434680</t>
  </si>
  <si>
    <t>21.8</t>
  </si>
  <si>
    <t>Bleskozvod nosný materiál</t>
  </si>
  <si>
    <t>323</t>
  </si>
  <si>
    <t>-752098974</t>
  </si>
  <si>
    <t>324</t>
  </si>
  <si>
    <t>2060000727</t>
  </si>
  <si>
    <t>325</t>
  </si>
  <si>
    <t>1172719639</t>
  </si>
  <si>
    <t>326</t>
  </si>
  <si>
    <t>1566294892</t>
  </si>
  <si>
    <t>327</t>
  </si>
  <si>
    <t>-472046320</t>
  </si>
  <si>
    <t>328</t>
  </si>
  <si>
    <t>161088168</t>
  </si>
  <si>
    <t>329</t>
  </si>
  <si>
    <t>1111706085</t>
  </si>
  <si>
    <t>330</t>
  </si>
  <si>
    <t>518101280</t>
  </si>
  <si>
    <t>331</t>
  </si>
  <si>
    <t>-1888096742</t>
  </si>
  <si>
    <t>332</t>
  </si>
  <si>
    <t>452041140</t>
  </si>
  <si>
    <t>333</t>
  </si>
  <si>
    <t>1882417074</t>
  </si>
  <si>
    <t>334</t>
  </si>
  <si>
    <t>-1822210907</t>
  </si>
  <si>
    <t>335</t>
  </si>
  <si>
    <t>-908572720</t>
  </si>
  <si>
    <t>336</t>
  </si>
  <si>
    <t>-505495320</t>
  </si>
  <si>
    <t>21.9</t>
  </si>
  <si>
    <t>Hodinová zúčtovacia sadzba</t>
  </si>
  <si>
    <t>337</t>
  </si>
  <si>
    <t>Spracovanie východiskovej revízie a vypracovanie správy</t>
  </si>
  <si>
    <t>hod.</t>
  </si>
  <si>
    <t>1149460664</t>
  </si>
  <si>
    <t>21.10</t>
  </si>
  <si>
    <t>DSV</t>
  </si>
  <si>
    <t>338</t>
  </si>
  <si>
    <t>Dokumentácia skutočného vyhotovenia</t>
  </si>
  <si>
    <t>-1197568901</t>
  </si>
  <si>
    <t>24-M</t>
  </si>
  <si>
    <t>Montáže vzduchotechnických zariad.</t>
  </si>
  <si>
    <t>339</t>
  </si>
  <si>
    <t xml:space="preserve">Dod+mtž stropný ventilátor s časovým dobehom, vzduchotesnou spätnou klapkou, výfuk do potrubia DN100mm, potrubie vyvedené nad strechu </t>
  </si>
  <si>
    <t>880939745</t>
  </si>
  <si>
    <t>44-M</t>
  </si>
  <si>
    <t>Hasiace prístroje</t>
  </si>
  <si>
    <t>340</t>
  </si>
  <si>
    <t>Ručný hasiaci prístroj práškový 6 kg</t>
  </si>
  <si>
    <t>-1199801572</t>
  </si>
  <si>
    <t>SO 01P - Vonkajšie prístrešky, altánok</t>
  </si>
  <si>
    <t xml:space="preserve">    762 - Konštrukcie tesárske</t>
  </si>
  <si>
    <t xml:space="preserve">    782 - Obklady z prírodného a konglomerovaného kameňa</t>
  </si>
  <si>
    <t xml:space="preserve">    43-M - Montáž oceľových konštrukcií</t>
  </si>
  <si>
    <t>Odstránenie ornice s vodor. premiestn. na hromady, so zložením na vzdialenosť do 100 m a do 100m3</t>
  </si>
  <si>
    <t>-99229719</t>
  </si>
  <si>
    <t>Odstránenie ornice alebo lesnej pôdy s vodorovným premiestnením na hromady v mieste upotrebenia alebo na dočasné skládky so zložením na vzdialenosť do 100 m a do 100 m3</t>
  </si>
  <si>
    <t>"mč 16 altánok" 28,93*0,30</t>
  </si>
  <si>
    <t>Odkopávka a prekopávka nezapažená v hornine 3, do 100 m3</t>
  </si>
  <si>
    <t>1704821666</t>
  </si>
  <si>
    <t>Odkopávky a prekopávky nezapažené s prehodením výkopku na vzdialenosť do 3 m alebo s naložením na dopravný prostriedok v hornine 3 do 100 m3</t>
  </si>
  <si>
    <t xml:space="preserve">"prehĺbenie plochy pre altánok </t>
  </si>
  <si>
    <t>28,93*0,05</t>
  </si>
  <si>
    <t>Odkopávky a prekopávky nezapažené. Príplatok k cenám za lepivosť horniny 3</t>
  </si>
  <si>
    <t>1326729477</t>
  </si>
  <si>
    <t>Odkopávky a prekopávky nezapažené s prehodením výkopku na vzdialenosť do 3 m alebo s naložením na dopravný prostriedok Príplatok k cenám za lepivosť horniny 3</t>
  </si>
  <si>
    <t>1118248512</t>
  </si>
  <si>
    <t>"výmera ako betón zákl. pásov</t>
  </si>
  <si>
    <t>"odstránenie ornice chodníkov viď objekt SO-01</t>
  </si>
  <si>
    <t>"S1-6</t>
  </si>
  <si>
    <t>"pre steny lemujúce priestor skladu KO a parkovanie bicyklov"3,681</t>
  </si>
  <si>
    <t>"zákl. pás časti oplotenia pri uličnom vstupe"6,821</t>
  </si>
  <si>
    <t>-1940347728</t>
  </si>
  <si>
    <t>Výkop šachty nezapaženej, hornina 3 do 100 m3</t>
  </si>
  <si>
    <t>1306224096</t>
  </si>
  <si>
    <t>Hĺbenie šachiet nezapažených s prípadným nutným premiestnením výkopu vo výkopisku s prehodením výkopu na priľahlom teréne na vzdialenosť do 5 m od hrany šachty alebo s naložením na dopravný prostriedok v hornine 3 do 100 m3</t>
  </si>
  <si>
    <t>"výmera ako betón pätiek"4,202</t>
  </si>
  <si>
    <t>Príplatok k cenám za lepivosť horniny tr.3</t>
  </si>
  <si>
    <t>-746668164</t>
  </si>
  <si>
    <t>Hĺbenie šachiet nezapažených s prípadným nutným premiestnením výkopu vo výkopisku s prehodením výkopu na priľahlom teréne na vzdialenosť do 5 m od hrany šachty alebo s naložením na dopravný prostriedok Príplatok k cenám za lepivosť horniny</t>
  </si>
  <si>
    <t>Vodorovné premiestnenie výkopku po spevnenej ceste z horniny tr.1-4, do 100 m3 na vzdialenosť do 3000 m</t>
  </si>
  <si>
    <t>-714845144</t>
  </si>
  <si>
    <t>Vodorovné premiestnenie výkopku za sucha pre všetky druhy dopravných prostriedkov bez naloženia výkopu, avšak so zložením bez rozhrnutia po spevnenej ceste, z horniny 1 až 4 v množstve do 100 m3 na vzdialenosť nad 2500 do 3000 m</t>
  </si>
  <si>
    <t>"ornica"8,679</t>
  </si>
  <si>
    <t>"odkop"1,447</t>
  </si>
  <si>
    <t>"ryhy"10,502</t>
  </si>
  <si>
    <t>"šachty" 4,202</t>
  </si>
  <si>
    <t>Vodorovné premiestnenie výkopku po spevnenej ceste z horniny tr.1-4, do 100 m3, príplatok k cene za každých ďalšich a začatých 1000 m</t>
  </si>
  <si>
    <t>-1561638357</t>
  </si>
  <si>
    <t>Vodorovné premiestnenie výkopku za sucha pre všetky druhy dopravných prostriedkov bez naloženia výkopu, avšak so zložením bez rozhrnutia po spevnenej ceste, z horniny 1 až 4 v množstve do 100 m3 na vzdialenosť príplatok k cene za k.ď. i začatých 1000 m</t>
  </si>
  <si>
    <t>24,83*5</t>
  </si>
  <si>
    <t>309860136</t>
  </si>
  <si>
    <t>(1,447+10,502+4,202)*1,50</t>
  </si>
  <si>
    <t>-2126942483</t>
  </si>
  <si>
    <t>"mč 16 altánok" 28,93</t>
  </si>
  <si>
    <t>Debnenie kotevného otvoru s prierezom do 0,05 m2, hĺbky do 0,50 m</t>
  </si>
  <si>
    <t>-144913034</t>
  </si>
  <si>
    <t>Debnenie kotevných otvorov a prestupov v základ. klenbách, doskách, pásoch, pätkách, konštrukciách pod stroje, vrátane polohového zaistenia a oddebnenia, príp. strateného debnenia z pletiva a pod. s prierezom nad 0,02 do 0,05 m2, hĺ. do 0,5 m</t>
  </si>
  <si>
    <t>"pohľad P2 - prestup v ZP"1</t>
  </si>
  <si>
    <t>Betón základových pásov, prostý tr. C 20/25-XC2</t>
  </si>
  <si>
    <t>-834518447</t>
  </si>
  <si>
    <t>Betón základových pásov prostý tr.C 20/25</t>
  </si>
  <si>
    <t>"pre steny lemujúce priestor skladu KO a parkovanie bicyklov</t>
  </si>
  <si>
    <t>"od kóty -0,100 po kótu-1,000</t>
  </si>
  <si>
    <t>2,30*0,30*0,90</t>
  </si>
  <si>
    <t>(2,50+0,30+2,225)*0,30*0,90</t>
  </si>
  <si>
    <t>2,30*0,50*0,90</t>
  </si>
  <si>
    <t>"od kóty -0,100 po kótu-0,650</t>
  </si>
  <si>
    <t>(0,65+0,70*2+2,00)*0,30*0,55</t>
  </si>
  <si>
    <t>Betón základových pásov, železový (bez výstuže), tr. C 20/25</t>
  </si>
  <si>
    <t>-1495350766</t>
  </si>
  <si>
    <t>"zákl. pás pri uličnom vstupe</t>
  </si>
  <si>
    <t>(6,00+6,28+2,46+0,25)*0,40*0,80</t>
  </si>
  <si>
    <t>(6,00+6,28+2,46+0,25)*0,30*0,45</t>
  </si>
  <si>
    <t>Debnenie stien základových pásov, zhotovenie-dielce</t>
  </si>
  <si>
    <t>-540557024</t>
  </si>
  <si>
    <t>Debnenie zvislé alebo šikmé (odklonené) pôdorysne priame alebo zalomené, stien pásov vo voľných alebo zapažených jamách, ryhách, šachtách, vrátane prípadných vzpier zhotovenie -dielce</t>
  </si>
  <si>
    <t>(6,00+6,28+2,46+0,25+0,02*2)*0,45*2</t>
  </si>
  <si>
    <t>0,30*0,45*2</t>
  </si>
  <si>
    <t>Debnenie stien základových pásov, odstránenie-dielce</t>
  </si>
  <si>
    <t>815270197</t>
  </si>
  <si>
    <t>Debnenie zvislé alebo šikmé (odklonené) pôdorysne priame alebo zalomené, stien pásov vo voľných alebo zapažených jamách, ryhách, šachtách, vrátane prípadných vzpier odstránenie -dielce</t>
  </si>
  <si>
    <t>-1743300893</t>
  </si>
  <si>
    <t>"S1-6"4</t>
  </si>
  <si>
    <t>Betón základových pätiek, prostý tr. C 20/25-XC2</t>
  </si>
  <si>
    <t>-1139810665</t>
  </si>
  <si>
    <t>Betón základových pätiek prostý tr.C 20/25</t>
  </si>
  <si>
    <t>"OK-1 vonkajšie prístrešky pri objekte SO-01</t>
  </si>
  <si>
    <t>"rez 5-5 pätky 60x60 2ks</t>
  </si>
  <si>
    <t>0,60*0,60*(1,15-0,25)*2</t>
  </si>
  <si>
    <t>"rez 5-5 pätky 50x50 2ks</t>
  </si>
  <si>
    <t>0,50*0,50*(1,15-0,25)*2</t>
  </si>
  <si>
    <t>"pätky 40x40 13 ks</t>
  </si>
  <si>
    <t>0,40*0,40*(1,15-0,25)*9</t>
  </si>
  <si>
    <t>0,40*0,40*(0,85-0,05)</t>
  </si>
  <si>
    <t>0,40*0,40*(0,75-0,15)</t>
  </si>
  <si>
    <t>0,40*0,40*(0,65-0,25)*2</t>
  </si>
  <si>
    <t>"OK-3 prestrešenie chodníka medzi SO-01 a SO-2</t>
  </si>
  <si>
    <t>0,40*0,40*(1,15-0,25)*2</t>
  </si>
  <si>
    <t>0,40*0,40*(1,25-0,30)*2</t>
  </si>
  <si>
    <t>0,40*0,40*(1,30-0,40)*2</t>
  </si>
  <si>
    <t>0,40*0,40*(1,40-0,50)*4</t>
  </si>
  <si>
    <t>Zhotovenie vrstvy z geotextílie na upravenom povrchu sklon do 1 : 5 , šírky nad 6 do 8,5 m</t>
  </si>
  <si>
    <t>-1519351523</t>
  </si>
  <si>
    <t>Zhotovenie vrstvy z geotextílie na upravenom povrchu v sklone do 1:5 , šírky nad 6 do 8,5 m</t>
  </si>
  <si>
    <t>1135889168</t>
  </si>
  <si>
    <t>28,93*1,15</t>
  </si>
  <si>
    <t>Príplatok za pohľadový betón nadzákladových múrov triedy SB 3</t>
  </si>
  <si>
    <t>-122599581</t>
  </si>
  <si>
    <t>Vibrovaný betón stien a priečok, železový (bez výstuže) tr. C 30/37-XC4, XF3</t>
  </si>
  <si>
    <t>-974412124</t>
  </si>
  <si>
    <t>Betón stien a priečok železový (bez výstuže) tr.C 30/37</t>
  </si>
  <si>
    <t>"steny lemujúce priestor skladu KO a parkovanie bicyklov</t>
  </si>
  <si>
    <t>(2,00+0,70*2)*0,20*2,00*2</t>
  </si>
  <si>
    <t>0,65*0,20*2,00*2+2,00*0,40*2,00</t>
  </si>
  <si>
    <t>Debnenie stien a priečok  obojstranné zhotovenie-dielce</t>
  </si>
  <si>
    <t>-1933020655</t>
  </si>
  <si>
    <t>Debnenie zvislé alebo šikmé (odklonené) pôdorysné priame alebo zalomené stien a priečok vo voľnom priestranstve, vo voľných alebo zapažených jamách, ryhách, šachtách, vrátane prípadných vzpier obojstranné za každú stranu zhotovenie-dielce</t>
  </si>
  <si>
    <t>(2,00+0,90+0,70)*2*2,00</t>
  </si>
  <si>
    <t>"niky</t>
  </si>
  <si>
    <t>(0,10*2+0,40)*0,24</t>
  </si>
  <si>
    <t>0,40*0,10*2</t>
  </si>
  <si>
    <t>0,12*3*0,24</t>
  </si>
  <si>
    <t>0,12*0,12*2</t>
  </si>
  <si>
    <t>(2,00+1,05+0,65)*2*2,00</t>
  </si>
  <si>
    <t>"nika"(0,40+0,30*2)*0,50+0,30*0,40*2</t>
  </si>
  <si>
    <t>(1,90+0,975)*2*0,70</t>
  </si>
  <si>
    <t>Debnenie stien a priečok  obojstranné odstránenie-dielce</t>
  </si>
  <si>
    <t>-1982001918</t>
  </si>
  <si>
    <t>Debnenie zvislé alebo šikmé (odklonené) pôdorysné priame alebo zalomené stien a priečok vo voľnom priestranstve, vo voľných alebo zapažených jamách, ryhách, šachtách, vrátane prípadných vzpier obojstranné za každú stranu odstránenie-dielce</t>
  </si>
  <si>
    <t>Výstuž stien a priečok 10505</t>
  </si>
  <si>
    <t>-1658351749</t>
  </si>
  <si>
    <t>Výstuž stien a priečok, zvislých alebo odklonených od kolmice, rovných alebo oblých, z betonárskej ocele 10505</t>
  </si>
  <si>
    <t>"S1-6"427,31/1000</t>
  </si>
  <si>
    <t>Výstuž  stien a priečok zo zváraných sietí KARI</t>
  </si>
  <si>
    <t>1292263791</t>
  </si>
  <si>
    <t>Výstuž stien a priečok, zvislých alebo odklonených od kolmice, rovných alebo oblých, zo zváraných sietí z drôtov typu KARI</t>
  </si>
  <si>
    <t>"S1"279,72/1000</t>
  </si>
  <si>
    <t>Podklad pod dlažbu v ploche vodorovnej alebo v sklone do 1:5 hr. 30-100 mm z kameniva ťaženého</t>
  </si>
  <si>
    <t>657159739</t>
  </si>
  <si>
    <t>Podklad alebo lôžko pod dlažbu (prídlažbu) v ploche vodorovnej alebo v sklone do 1:5 hr. od 30 do 100 mm z kameniva ťaženého</t>
  </si>
  <si>
    <t>Podklad zo štrkodrviny 8-16 mm s rozprestretím a zhutnením, po zhutnení hr. 150 mm</t>
  </si>
  <si>
    <t>154647936</t>
  </si>
  <si>
    <t>Podklad zo štrkodrvy s rozprestretím a zhutnením, po zhutnení hr. 150 mm</t>
  </si>
  <si>
    <t>"P3</t>
  </si>
  <si>
    <t>Dlažba z betónových dlaždíc hr. 60 mm do piesku /P3/</t>
  </si>
  <si>
    <t>-1510683886</t>
  </si>
  <si>
    <t>Dlažba vnútorná, alebo vonkajšia pri objekte vodorovná, alebo v spáde do 15 st. od vodorovnej roviny z dlaždíc betónových kladených do piesku so zaliatím škár na celú výšku cementovou maltou pre škárovanie, hr. dlaždíc 60 mm</t>
  </si>
  <si>
    <t>"P3 28,93 m2 / rozteč 0,70 m = 42m</t>
  </si>
  <si>
    <t>42*0,5</t>
  </si>
  <si>
    <t>Vložky do dilatačných škár zvislé, z polystyrénovej dosky hr. 20 mm</t>
  </si>
  <si>
    <t>-1642225877</t>
  </si>
  <si>
    <t>Vložky do dilatačných škár zvislé, spolu s dodaním a osadením v akomkoľvek murive z polystyrénovej dosky hr. 30 mm</t>
  </si>
  <si>
    <t>0,40*0,80*2+0,30*0,45*2</t>
  </si>
  <si>
    <t>Lešenie ľahké pracovné pomocné, s výškou lešeňovej podlahy do 1,20 m</t>
  </si>
  <si>
    <t>1382569198</t>
  </si>
  <si>
    <t>"k montáži slnolamov"136,16</t>
  </si>
  <si>
    <t>-1586297482</t>
  </si>
  <si>
    <t>762</t>
  </si>
  <si>
    <t>Konštrukcie tesárske</t>
  </si>
  <si>
    <t>D+M podláh na podkladný rošt z hranolov 45/70, dosky 25x145 aj rošt z exotickej dreviny s dlhou trvanlivosťou</t>
  </si>
  <si>
    <t>765204220</t>
  </si>
  <si>
    <t>"P3"28,93</t>
  </si>
  <si>
    <t xml:space="preserve">Olejovanie exotickej dreviny  s dlhou trvanlivosťou olejom exteroi </t>
  </si>
  <si>
    <t>1110369946</t>
  </si>
  <si>
    <t>Presun hmôt pre konštrukcie tesárske v objektoch výšky do 12 m</t>
  </si>
  <si>
    <t>-274041820</t>
  </si>
  <si>
    <t>D+M drevených slnolamov podhľadov z KVH hranolov SI-pohľadovej kvality šxv 40x60 mm povrchovo upravené 3x lazúrovacím lakom, osová vzd.latiek 120mm, vrátane  pripevňov. materiálu</t>
  </si>
  <si>
    <t>-2134152459</t>
  </si>
  <si>
    <t>D+M drevených slnolamov podhľadov z hobľov. latiek severský smrekovec šxv 30x50 mm povrchovo upravené 3x lazúrovacím lakom, osová vzd.latiek 120mm, kotvené samoreznými vrutmi do podkladného dreveného roštu  vrátane  pripevňov.materiálu</t>
  </si>
  <si>
    <t>"prestrešenie terasa m.č 16"  27,30</t>
  </si>
  <si>
    <t>"prestrešenie chodníky a tienenie"  13,94+10,06+54,76+30,10</t>
  </si>
  <si>
    <t>287114585</t>
  </si>
  <si>
    <t>Presun hmôt pre stolárske konštrukcie v objektoch výšky do 6 m</t>
  </si>
  <si>
    <t>D+M prestrešenia vonkajších prístreškov polykarbonátovými platňami LT2UV16/3TS/2700 vrátane líšt spojov.materiálu a oplechovania</t>
  </si>
  <si>
    <t>144054284</t>
  </si>
  <si>
    <t>D+M prestrešenia vonkajších prístreškov polykarbonátovými platňami LT2UV10/2RS/1700-112 vrátane líšt spojov.materiálu a oplechovania</t>
  </si>
  <si>
    <t>"pridaté na spád 5%</t>
  </si>
  <si>
    <t>"terasa m.č 16"  31,35*1,05</t>
  </si>
  <si>
    <t>"chodníky a tienenie" (14,33+56,40+10,83+28,25)*1,05</t>
  </si>
  <si>
    <t>2095048478</t>
  </si>
  <si>
    <t>1095319071</t>
  </si>
  <si>
    <t>130893737</t>
  </si>
  <si>
    <t>-271673055</t>
  </si>
  <si>
    <t>782</t>
  </si>
  <si>
    <t>Obklady z prírodného a konglomerovaného kameňa</t>
  </si>
  <si>
    <t>-809349313</t>
  </si>
  <si>
    <t>(0,45*2+0,30)*2</t>
  </si>
  <si>
    <t>Presun hmôt pre kamenné obklady v objektoch výšky do 6 m</t>
  </si>
  <si>
    <t>-503482904</t>
  </si>
  <si>
    <t>43-M</t>
  </si>
  <si>
    <t>Montáž oceľových konštrukcií</t>
  </si>
  <si>
    <t>-770421922</t>
  </si>
  <si>
    <t>Plnostenné mosty železničné s mostovkou hornou  a  priebežným  štrkovým  lôžkom,  zaťažovací vlak A nosníky dodané na montáž vcelku, prípadne  v  priečnych  stykoch  delené až na 3 diely, - rozpätie v m, - hmotnosť v kg/m a v kg/ks, - počet montážnych stykov v ks 33	3 642	120 190	2</t>
  </si>
  <si>
    <t>"vonkajšie prístrešky pri objekte SO-01</t>
  </si>
  <si>
    <t>"statika OK-1</t>
  </si>
  <si>
    <t>3760,39</t>
  </si>
  <si>
    <t>933,42</t>
  </si>
  <si>
    <t>SO 02 - SO 02 Rodinný dom</t>
  </si>
  <si>
    <t xml:space="preserve">    771 - Podlahy z dlaždíc</t>
  </si>
  <si>
    <t>-221498619</t>
  </si>
  <si>
    <t>181349613</t>
  </si>
  <si>
    <t>"chodník skladba P4"53,29*0,30</t>
  </si>
  <si>
    <t>"odpočet odstránenej ornice v rámci rozšíreného základu  pre zateplenie ZP"-23,75*0,60*0,30</t>
  </si>
  <si>
    <t>Výkop nezapaženej jamy v hornine 3, do 100 m3</t>
  </si>
  <si>
    <t>-152443691</t>
  </si>
  <si>
    <t>Hĺbenie nezapažených jám a zárezov, okrem zárezov so šikmými stenami pre podzemné vedenie, s urovnaním dna do predpísaného profilu a spádu, v hornine 3 do 100 m3</t>
  </si>
  <si>
    <t>"RD výkop po odstránení ornice na kótu -0,575,  priemerná hr. výkopu 30 cm</t>
  </si>
  <si>
    <t>9,60*23,75*0,30</t>
  </si>
  <si>
    <t>2116449384</t>
  </si>
  <si>
    <t>1457708216</t>
  </si>
  <si>
    <t>1,00*0,30*0,25</t>
  </si>
  <si>
    <t>"dl. palisád 90 cm</t>
  </si>
  <si>
    <t>4,70*0,30*0,50</t>
  </si>
  <si>
    <t>-608264211</t>
  </si>
  <si>
    <t>Vodorovné premiestnenie výkopku z horniny 1-4 nad 20-50m</t>
  </si>
  <si>
    <t>879199684</t>
  </si>
  <si>
    <t>Vodorovné premiestnenie výkopku za sucha pre všetky druhy dopravných prostriedkov bez naloženia výkopu, avšak so zložením bez rozhrnutia z horniny 1 až 4 na vzdialenosť nad 20 do 50 m</t>
  </si>
  <si>
    <t>-1454002172</t>
  </si>
  <si>
    <t>"ornica"92,55-3,413</t>
  </si>
  <si>
    <t>"výkop jamy"80,838</t>
  </si>
  <si>
    <t>"ryhy"37,187</t>
  </si>
  <si>
    <t>"odpočet zásypu"-37,805</t>
  </si>
  <si>
    <t>-1168945357</t>
  </si>
  <si>
    <t>5*169,357</t>
  </si>
  <si>
    <t>Nakladanie neuľahnutého výkopku z hornín tr.1-4 do 100 m3</t>
  </si>
  <si>
    <t>-1073991814</t>
  </si>
  <si>
    <t>Nakladanie a prekladanie neuľahnutého výkopku nakladanie výkopku z hornín do 100 m3 1 až 4</t>
  </si>
  <si>
    <t>"ornica"3,413</t>
  </si>
  <si>
    <t>"zemina na dosypanie rampy chodníka"3,60</t>
  </si>
  <si>
    <t>1800406191</t>
  </si>
  <si>
    <t>"výkopy jama+ryhy-odpočet zásypu"(80,838+37,187-37,805)*1,50</t>
  </si>
  <si>
    <t>-1998089388</t>
  </si>
  <si>
    <t xml:space="preserve">"od kóy -0,825 </t>
  </si>
  <si>
    <t>"dosypanie pod rampu chodníka priem. hr. 25 cm"8,00*1,80*0,25</t>
  </si>
  <si>
    <t>1743535653</t>
  </si>
  <si>
    <t>"P4 chodníky"53,30</t>
  </si>
  <si>
    <t>-1134477332</t>
  </si>
  <si>
    <t>"pohľad JV za RD k plotu</t>
  </si>
  <si>
    <t>"45,50*0,15/2=3,413 m3</t>
  </si>
  <si>
    <t>45,50</t>
  </si>
  <si>
    <t>2094312650</t>
  </si>
  <si>
    <t>Násyp pod základové  konštrukcie so zhutnením z  kameniva hrubého drveného fr.32-63 mm</t>
  </si>
  <si>
    <t>-215074625</t>
  </si>
  <si>
    <t>Násyp pod základové konštrukcie so zhutnením z kameniva hrubého dr. fr. 32-63 mm</t>
  </si>
  <si>
    <t>476745862</t>
  </si>
  <si>
    <t>1116202381</t>
  </si>
  <si>
    <t>1053937662</t>
  </si>
  <si>
    <t>-680062238</t>
  </si>
  <si>
    <t>1711781530</t>
  </si>
  <si>
    <t>1254608625</t>
  </si>
  <si>
    <t>1206716808</t>
  </si>
  <si>
    <t>-1068058165</t>
  </si>
  <si>
    <t>"P4 chodník"53,30</t>
  </si>
  <si>
    <t>-1659918278</t>
  </si>
  <si>
    <t>"P5 okap.chodník" 35,16*1,15</t>
  </si>
  <si>
    <t>"P4 chodník"53,30*1,15</t>
  </si>
  <si>
    <t>-1994195816</t>
  </si>
  <si>
    <t>(1,00*2+1,125)*2,775*0,30</t>
  </si>
  <si>
    <t>738242082</t>
  </si>
  <si>
    <t>"odpočet obvodových pilierov z tehly P15 a P20"-(0,52+2.602)</t>
  </si>
  <si>
    <t>-(1,15*2,50+1,125*2,50+3,625*2,50+2,125*2,50*2+3,00*2,50+3,05*2,50+1,50*2,50*2+2,75*0,80*2+2,125*0,80*4)*0,30</t>
  </si>
  <si>
    <t>-255789510</t>
  </si>
  <si>
    <t>Murivo nosné (m3) 50x15x25 s betónovou výplňou C20/25-XC1 hr. 150 mm /strešné atiky/</t>
  </si>
  <si>
    <t>-1925599119</t>
  </si>
  <si>
    <t>"S2-4 strešné atity</t>
  </si>
  <si>
    <t>1635084425</t>
  </si>
  <si>
    <t>1444892645</t>
  </si>
  <si>
    <t>-1565041657</t>
  </si>
  <si>
    <t>-816679553</t>
  </si>
  <si>
    <t>Preklad keramický plochý  šírky 175 mm, výšky 71 mm, dĺžky 1250 mm</t>
  </si>
  <si>
    <t>1198208265</t>
  </si>
  <si>
    <t>"nad dvere 90/197 do mč 15"1</t>
  </si>
  <si>
    <t>91999962</t>
  </si>
  <si>
    <t>"statika S2-5</t>
  </si>
  <si>
    <t>467820507</t>
  </si>
  <si>
    <t>1968285241</t>
  </si>
  <si>
    <t>Dodatočné ukotvenie priečok k tehelným konštrukciam plochými nerezovými kotvami hr. priečky nad 100 mm</t>
  </si>
  <si>
    <t>1582385482</t>
  </si>
  <si>
    <t>Dodatočné ukotvenie priečok plochými nerezovými kotvami k tehlovým konštrukciám, hr. priečky od 100 mm</t>
  </si>
  <si>
    <t>2,925*2-0,80</t>
  </si>
  <si>
    <t>508862910</t>
  </si>
  <si>
    <t>"v. 0,175+2,75=2,925</t>
  </si>
  <si>
    <t>(3,575+3,65+0,175)*2,925-0,80*1,97</t>
  </si>
  <si>
    <t>0,80*0,26</t>
  </si>
  <si>
    <t>1482136525</t>
  </si>
  <si>
    <t>1415022718</t>
  </si>
  <si>
    <t>2027070867</t>
  </si>
  <si>
    <t>1376706189</t>
  </si>
  <si>
    <t>2108485963</t>
  </si>
  <si>
    <t>"S2-3"151,33/1000</t>
  </si>
  <si>
    <t>-1196186265</t>
  </si>
  <si>
    <t>-1575172490</t>
  </si>
  <si>
    <t>1703774658</t>
  </si>
  <si>
    <t>744663958</t>
  </si>
  <si>
    <t>2099155077</t>
  </si>
  <si>
    <t>-1599129935</t>
  </si>
  <si>
    <t>"S2-5</t>
  </si>
  <si>
    <t>32,825*0,30*0,14</t>
  </si>
  <si>
    <t>32,825*0,20*0,21</t>
  </si>
  <si>
    <t>1418330064</t>
  </si>
  <si>
    <t>32,825*(0,35+0,14)</t>
  </si>
  <si>
    <t>-980558491</t>
  </si>
  <si>
    <t>318984237</t>
  </si>
  <si>
    <t>1114,89/1000</t>
  </si>
  <si>
    <t>-1405113611</t>
  </si>
  <si>
    <t>1877035435</t>
  </si>
  <si>
    <t>Násyp z riečnych valúnov fr. 63-90 mm hr. 100 mm</t>
  </si>
  <si>
    <t>-2049351451</t>
  </si>
  <si>
    <t>"okap.chodník" 24,75*0,40+9,60*0,40*2</t>
  </si>
  <si>
    <t>Podklad zo štrkodrviny s rozprestretím a zhutnením, po zhutnení hr. 40 mm (okap.ch.)</t>
  </si>
  <si>
    <t>2043413888</t>
  </si>
  <si>
    <t>Podklad zo štrkodrviny s rozprestretím a zhutnením, po zhutnení hr. 100 mm</t>
  </si>
  <si>
    <t>-1468787378</t>
  </si>
  <si>
    <t>Podklad zo štrkodrvy s rozprestretím a zhutnením, po zhutnení hr. 100 mm</t>
  </si>
  <si>
    <t>"pre dosypanie chodníkov priem. hr. 10 cm"53,30</t>
  </si>
  <si>
    <t>-317952964</t>
  </si>
  <si>
    <t>"P4"53,30</t>
  </si>
  <si>
    <t>-142030608</t>
  </si>
  <si>
    <t>"prípočet dlažby v mieste dverí a stien v. 2,50 m</t>
  </si>
  <si>
    <t>(1,125+1,50+3,05+3,625+1,15+2,125)*0,12</t>
  </si>
  <si>
    <t>1056551512</t>
  </si>
  <si>
    <t>54,809*1,02 'Přepočítané koeficientom množstva</t>
  </si>
  <si>
    <t>-1659987304</t>
  </si>
  <si>
    <t>1,15*2,50+1,125*2,50+3,625*2,50+2,125*2,50*2+3,00*2,50+3,05*2,50+1,50*2,50*2+2,75*0,80*2+2,125*0,80*4</t>
  </si>
  <si>
    <t>1275107453</t>
  </si>
  <si>
    <t>678637836</t>
  </si>
  <si>
    <t>5,80+27,87+19,42+3,75+6,72+7,26+15,08+10,46*2+23,51+11,51+14,27+5,59</t>
  </si>
  <si>
    <t>Vnútorná omietka stropov vápennocementová, strojné nanášanie</t>
  </si>
  <si>
    <t>2129596948</t>
  </si>
  <si>
    <t>"mč 15"13,05</t>
  </si>
  <si>
    <t>-1073044036</t>
  </si>
  <si>
    <t>"mč12-mč14</t>
  </si>
  <si>
    <t>-(1,15*2,50+1,125*2,50+3,625*2,50+2,125*2,50*2+3,00*2,50+3,05*2,50+1,50*2,50*2+2,75*0,80*1+1,05*0,80+2,125*0,80*3)</t>
  </si>
  <si>
    <t>(2,125+2,50*2)*0,26*2</t>
  </si>
  <si>
    <t>(3,00+2,50*2)*0,26</t>
  </si>
  <si>
    <t>(1,50+2,50*2)*0,26*2</t>
  </si>
  <si>
    <t>(2,125+0,80*2)*0,26*3</t>
  </si>
  <si>
    <t>Vnútorná omietka stien vápennocementová, strojné nanášanie vrátane omietkových líšt a sieťkovania</t>
  </si>
  <si>
    <t>-579478891</t>
  </si>
  <si>
    <t>"mč 15"(3,575+3,65)*2*2,925-0,90*1,97</t>
  </si>
  <si>
    <t>-(2,125*0,80+1,525*0,80)</t>
  </si>
  <si>
    <t>(2,125+0,80*2)*0,26</t>
  </si>
  <si>
    <t>(1,525+0,80*2)*0,26</t>
  </si>
  <si>
    <t>-1653967086</t>
  </si>
  <si>
    <t>"výmera ako zakrývanie vnút. otvorov"59,20</t>
  </si>
  <si>
    <t>329767406</t>
  </si>
  <si>
    <t>"fasáda KZS minerálne riešenie+ostenie"204,973+9,672</t>
  </si>
  <si>
    <t>"sokel+ostenie"19,16+0,768</t>
  </si>
  <si>
    <t>72905275</t>
  </si>
  <si>
    <t>"odpočet v mieste dverí a stien</t>
  </si>
  <si>
    <t>-(1,15+1,125+3,625+2,125*2+3,00+3,05+1,50*2)*0,40</t>
  </si>
  <si>
    <t>944867941</t>
  </si>
  <si>
    <t>0,40*2*0,12*8</t>
  </si>
  <si>
    <t>1292203135</t>
  </si>
  <si>
    <t>-(1,15*2,10+1,125*2,10+3,625*2,10+2,125*2,10*2+3,00*2,10+3,05*2,10+1,50*2,10*2+2,75*0,80+2,75*0,80+2,125*0,80*4)</t>
  </si>
  <si>
    <t>-1269128666</t>
  </si>
  <si>
    <t>(2,125+2,10*2)*0,12*2</t>
  </si>
  <si>
    <t>(1,50+2,10*2)*0,12*2</t>
  </si>
  <si>
    <t>(2,75+0,80*2)*0,12*2</t>
  </si>
  <si>
    <t>(2,125+0,80*2)*0,12*4</t>
  </si>
  <si>
    <t>-1296860926</t>
  </si>
  <si>
    <t>"P1k+P1m,k+P2,m"(149,24+33,84+13,05)*0,06</t>
  </si>
  <si>
    <t>1070975561</t>
  </si>
  <si>
    <t>-138386577</t>
  </si>
  <si>
    <t>"P1k+P1m,k+P2,m"(149,24+33,84+13,05)*3,03*1,20/1000</t>
  </si>
  <si>
    <t>-2040164966</t>
  </si>
  <si>
    <t>-1529048993</t>
  </si>
  <si>
    <t>"P1k+P1m,k"149,24+33,84</t>
  </si>
  <si>
    <t>-397092003</t>
  </si>
  <si>
    <t>"pol.08"1,05*1</t>
  </si>
  <si>
    <t>"pol.08*"1,525*1</t>
  </si>
  <si>
    <t>-1213374001</t>
  </si>
  <si>
    <t>1997947690</t>
  </si>
  <si>
    <t>"P5 okap.chodník</t>
  </si>
  <si>
    <t>"P4 chodník"29,60</t>
  </si>
  <si>
    <t>130719757</t>
  </si>
  <si>
    <t>74,55*1,01 'Přepočítané koeficientom množstva</t>
  </si>
  <si>
    <t>-2012965345</t>
  </si>
  <si>
    <t>127038277</t>
  </si>
  <si>
    <t>0,9000900090009*6,666 'Přepočítané koeficientom množstva</t>
  </si>
  <si>
    <t>Osadenie palisád hranatých betónových do betónu dĺžky do 100 cm - do radu</t>
  </si>
  <si>
    <t>-532912993</t>
  </si>
  <si>
    <t>Osadenie palisád hranatých betónových do betónového lôžka do radu, dĺžky 100 cm</t>
  </si>
  <si>
    <t>-2005751572</t>
  </si>
  <si>
    <t>4,2004200420042*6,666 'Přepočítané koeficientom množstva</t>
  </si>
  <si>
    <t>2056023247</t>
  </si>
  <si>
    <t>"P5 okap. chodník"44,95*0,25*0,20</t>
  </si>
  <si>
    <t>"P4 chodník"29,60*0,25*0,20</t>
  </si>
  <si>
    <t>-1877640578</t>
  </si>
  <si>
    <t>52621730</t>
  </si>
  <si>
    <t>-476318399</t>
  </si>
  <si>
    <t>"pohľad JZ</t>
  </si>
  <si>
    <t>23,95*3,625</t>
  </si>
  <si>
    <t>"pohľad SV</t>
  </si>
  <si>
    <t>(1,00*2+9,60)*3,625</t>
  </si>
  <si>
    <t>(1,00*2+9,60)*(3,575+0,05)</t>
  </si>
  <si>
    <t>507821546</t>
  </si>
  <si>
    <t>-2089991284</t>
  </si>
  <si>
    <t>505804213</t>
  </si>
  <si>
    <t>1293615509</t>
  </si>
  <si>
    <t>27,87+19,42</t>
  </si>
  <si>
    <t>1401312479</t>
  </si>
  <si>
    <t>5,80+27,87+19,42+3,75+21,38+6,72+7,26+15,08+10,46*2+23,51+11,51+14,27+5,59+13,05</t>
  </si>
  <si>
    <t>"P1k"5,80+27,87+19,42+3,75+21,38+15,08+10,46+10,46+23,51+11,51</t>
  </si>
  <si>
    <t>"P1k,m"6,72+7,26+14,27+5,59</t>
  </si>
  <si>
    <t>"P2m"13,05</t>
  </si>
  <si>
    <t>881539793</t>
  </si>
  <si>
    <t>2,50*2*9</t>
  </si>
  <si>
    <t>0,80*2*6</t>
  </si>
  <si>
    <t>795734499</t>
  </si>
  <si>
    <t>1,15+1,125+3,625+2,125*2+3,00+3,05+1,50*2+2,75*2+2,125*4</t>
  </si>
  <si>
    <t>754358205</t>
  </si>
  <si>
    <t>(2,125+2,50*2)*2</t>
  </si>
  <si>
    <t>(3,00+2,50*2)*1</t>
  </si>
  <si>
    <t>(1,50+2,50*2)*2</t>
  </si>
  <si>
    <t>(2,75+0,80*2)*2</t>
  </si>
  <si>
    <t>(2,125+0,80*2)*4</t>
  </si>
  <si>
    <t>1900440316</t>
  </si>
  <si>
    <t xml:space="preserve">Vybúranie otvoru v betónových stenách a stropoch - prierazy v zákl. pásoch, stenách a stropoch, odvoz a likvidácia sute </t>
  </si>
  <si>
    <t>94518454</t>
  </si>
  <si>
    <t>216296623</t>
  </si>
  <si>
    <t>-1180230856</t>
  </si>
  <si>
    <t>"ostenie stien a dverí</t>
  </si>
  <si>
    <t>0,40*0,12*18</t>
  </si>
  <si>
    <t>Izolácie proti zemnej vlhkosti a povrchovej vode hr. 2 mm na ploche vodorovnej</t>
  </si>
  <si>
    <t>-2136183176</t>
  </si>
  <si>
    <t>"P2,m"13,05</t>
  </si>
  <si>
    <t>Izolácia proti zemnej vlhkosti a povrchovej vode hr. 2 mm na ploche zvislej</t>
  </si>
  <si>
    <t>927524402</t>
  </si>
  <si>
    <t>"mč 15</t>
  </si>
  <si>
    <t>((3,65+3,575)*2-0,90)*0,15</t>
  </si>
  <si>
    <t>-1849003989</t>
  </si>
  <si>
    <t>340660958</t>
  </si>
  <si>
    <t>653603854</t>
  </si>
  <si>
    <t>-1590287317</t>
  </si>
  <si>
    <t>-624377310</t>
  </si>
  <si>
    <t>-1762160263</t>
  </si>
  <si>
    <t>-519671691</t>
  </si>
  <si>
    <t>1310537932</t>
  </si>
  <si>
    <t>-1445930438</t>
  </si>
  <si>
    <t>-1548871141</t>
  </si>
  <si>
    <t>Rozperný nit d 6x30 mm do betónu, hliníkový</t>
  </si>
  <si>
    <t>210075810</t>
  </si>
  <si>
    <t>247220058</t>
  </si>
  <si>
    <t>-631206463</t>
  </si>
  <si>
    <t>-1970163640</t>
  </si>
  <si>
    <t>"P1k+P1m,k+P2,m"149,24+33,84+13,05</t>
  </si>
  <si>
    <t>-1368958224</t>
  </si>
  <si>
    <t>196,13*1,15</t>
  </si>
  <si>
    <t>Montáž tepelnej izolácie podláh polystyrénom, kladeným voľne v jednej vrstve</t>
  </si>
  <si>
    <t>454771698</t>
  </si>
  <si>
    <t>Montáž tepelnej izolácie bežných stavebných konštrukcií podláh polystyrénom kladeným voľne jednovrstvová</t>
  </si>
  <si>
    <t>"podlahové tepelnoizolačné dosky z grafitového EPS  hr. 5 cm x2</t>
  </si>
  <si>
    <t>"P2m"13,05*2</t>
  </si>
  <si>
    <t>817261014</t>
  </si>
  <si>
    <t>183,08*1,02</t>
  </si>
  <si>
    <t>1051028429</t>
  </si>
  <si>
    <t>-987753776</t>
  </si>
  <si>
    <t>13,05*2*1,02</t>
  </si>
  <si>
    <t>243544446</t>
  </si>
  <si>
    <t>-(1,125+1,50+3,05+3,625+1,15+2,125+1,50+3,00+2,125)*0,40</t>
  </si>
  <si>
    <t>1667162797</t>
  </si>
  <si>
    <t>73,783*1,02</t>
  </si>
  <si>
    <t>525246001</t>
  </si>
  <si>
    <t>417631171</t>
  </si>
  <si>
    <t>44116475</t>
  </si>
  <si>
    <t>-409357934</t>
  </si>
  <si>
    <t>-228216580</t>
  </si>
  <si>
    <t>-2117126858</t>
  </si>
  <si>
    <t>-636555437</t>
  </si>
  <si>
    <t>2121517698</t>
  </si>
  <si>
    <t>"P1k,P1m,k,P2m" 196,13</t>
  </si>
  <si>
    <t>-1881661156</t>
  </si>
  <si>
    <t>138230846</t>
  </si>
  <si>
    <t>1206421242</t>
  </si>
  <si>
    <t>817531958</t>
  </si>
  <si>
    <t>-1700278388</t>
  </si>
  <si>
    <t>-494876529</t>
  </si>
  <si>
    <t>664852098</t>
  </si>
  <si>
    <t>51604594</t>
  </si>
  <si>
    <t>799924133</t>
  </si>
  <si>
    <t>272687598</t>
  </si>
  <si>
    <t>Priečka SDK hr. 100 mm jednoducho opláštená doskami napr.HABITO 12,5 mm s tep. izoláciou, CW 75, 3.40.02 HB, vrátane zosileného lemovania otvorov UA profilom a vrátane akrylovania spojov</t>
  </si>
  <si>
    <t>995295236</t>
  </si>
  <si>
    <t>(3,80+1,50+1,15+1,05+3,70+0,10+6,10+4,20+4,90)*2,75+0,26*2,50</t>
  </si>
  <si>
    <t>"mč12,13</t>
  </si>
  <si>
    <t>4,875*2,75-0,80*1,97</t>
  </si>
  <si>
    <t>(2,20+3,40*2)*2,75+0,26*0,80</t>
  </si>
  <si>
    <t>1,50*2,75</t>
  </si>
  <si>
    <t>-0,70*1,97</t>
  </si>
  <si>
    <t>-1722729962</t>
  </si>
  <si>
    <t>Predsadená stena SDK hr. 150 mm jendoducho opláštená doskami napr. HABITO 12,5 mm s tep. izoláciou, CW100, 3.22.00 HB</t>
  </si>
  <si>
    <t>-1985603956</t>
  </si>
  <si>
    <t>"opláštenie predstenného systému geberit vrátane nosnej konštrukcie na ukotvenie madiel</t>
  </si>
  <si>
    <t>-2121856381</t>
  </si>
  <si>
    <t>"cena vrátane akrylovanie spojov - styk steny a strop</t>
  </si>
  <si>
    <t>438806531</t>
  </si>
  <si>
    <t>"12i,-15</t>
  </si>
  <si>
    <t>3+1+2+1+1+1+1</t>
  </si>
  <si>
    <t>1814851048</t>
  </si>
  <si>
    <t>-766841827</t>
  </si>
  <si>
    <t>-477364412</t>
  </si>
  <si>
    <t>803859311</t>
  </si>
  <si>
    <t>1446963851</t>
  </si>
  <si>
    <t xml:space="preserve">Pol.15 Zárubeň 700/1970 /npr. HSE/ ceľová hranatá pre sadrokartón zo žiarovo pozink.plechu  hr. 1,5 mm, s poldrážkou pre tesnenie,ostenie 100 mm, L, bez podlahového zapustenia,vrátane náteru ALKYTON kováčska čierna farba  </t>
  </si>
  <si>
    <t>-1676434943</t>
  </si>
  <si>
    <t>651885172</t>
  </si>
  <si>
    <t>1989317799</t>
  </si>
  <si>
    <t>-1551034635</t>
  </si>
  <si>
    <t>-247643271</t>
  </si>
  <si>
    <t>716648519</t>
  </si>
  <si>
    <t>1544251695</t>
  </si>
  <si>
    <t>629342615</t>
  </si>
  <si>
    <t>1301015352</t>
  </si>
  <si>
    <t>-1401736820</t>
  </si>
  <si>
    <t>1638534147</t>
  </si>
  <si>
    <t>838450295</t>
  </si>
  <si>
    <t>484415814</t>
  </si>
  <si>
    <t>559439614</t>
  </si>
  <si>
    <t>"pol. 08*"2,75*1</t>
  </si>
  <si>
    <t>"pol. 09"2,125*4</t>
  </si>
  <si>
    <t>-1306424257</t>
  </si>
  <si>
    <t>-2066036836</t>
  </si>
  <si>
    <t>3425988</t>
  </si>
  <si>
    <t>"12i+12i*+14,15,17"3+1+3</t>
  </si>
  <si>
    <t>305994413</t>
  </si>
  <si>
    <t>"pol. 13i+13i*"3</t>
  </si>
  <si>
    <t>1339433475</t>
  </si>
  <si>
    <t>-343032227</t>
  </si>
  <si>
    <t>-850236015</t>
  </si>
  <si>
    <t>-363685109</t>
  </si>
  <si>
    <t>Pol.14 Dvere vnútorné hladké plné drevené  úprava CPL RAL 7044, 1KR s polodrážkou 80x197 cm, K/K, vložka FAB</t>
  </si>
  <si>
    <t>1657143278</t>
  </si>
  <si>
    <t>Pol.15 Dvere vnútorné hladké plné drevené do vlhkého prostredia, úprava CPL RAL 7044, 1KR s polodrážkou 70x197 cm, K/K, WC sada</t>
  </si>
  <si>
    <t>1369976637</t>
  </si>
  <si>
    <t>Pol.17 Dvere vnútorné hladké plné drevené do vlhkého prostredia, úprava CPL RAL 7044, 1KR s polodrážkou 90x197 cm, K/K, vložka FAB</t>
  </si>
  <si>
    <t>1105962398</t>
  </si>
  <si>
    <t>118555718</t>
  </si>
  <si>
    <t>-867346364</t>
  </si>
  <si>
    <t>-1402057841</t>
  </si>
  <si>
    <t>-1735737938</t>
  </si>
  <si>
    <t>-1045580694</t>
  </si>
  <si>
    <t>842416968</t>
  </si>
  <si>
    <t>KL2 Montáž kuchynskej linky dl. 2400mm drevenej vrátane vybavenia</t>
  </si>
  <si>
    <t>-1027836203</t>
  </si>
  <si>
    <t>"zázemie "1</t>
  </si>
  <si>
    <t xml:space="preserve">KL2 Kuchynská linka dl. 2400 mm  -  podľa PD </t>
  </si>
  <si>
    <t>1532641809</t>
  </si>
  <si>
    <t>"KL2 podrobný popis v PD</t>
  </si>
  <si>
    <t>"súčasťou linky je:</t>
  </si>
  <si>
    <t>"horná výklopná skrinka s policami 4 ks</t>
  </si>
  <si>
    <t>"dolná skrinka s policami 1ks</t>
  </si>
  <si>
    <t>"zásuvka 3x</t>
  </si>
  <si>
    <t>K pol. KL2 zabudovateľná chladnička - objem 135l, energetická trieda A+</t>
  </si>
  <si>
    <t>-1462684950</t>
  </si>
  <si>
    <t>"s integrovaným chladiacim priestorom"1</t>
  </si>
  <si>
    <t>-1052032338</t>
  </si>
  <si>
    <t>"zabudovateľná mvl.rúra -objem 20 l, 5 stupňov ohrevu, výkon 800 W, 382x594x319 mm</t>
  </si>
  <si>
    <t>1126953968</t>
  </si>
  <si>
    <t>-532002532</t>
  </si>
  <si>
    <t>Pol.02 D+Montáž na pásky-vonkajšie AL 1KR dvere, rozm. 1125/2675 mm, IZBT s fóliou HEAT MIRROR, pvrch.úprava RAL 7016, bezpečn.vložka FAB, K/K</t>
  </si>
  <si>
    <t>1836798345</t>
  </si>
  <si>
    <t>1595795316</t>
  </si>
  <si>
    <t>1070160870</t>
  </si>
  <si>
    <t>Pol.04 D+Montáž na pásky-vonkajšia AL výplň zložená-vrchný diel okno S, pákový uzáver, rozm. 2125/2675 mm, IZT,pvrch.úprava RAL 7016, vnútorné žalúzie, výrazná páska š.50 mm</t>
  </si>
  <si>
    <t>-1583880901</t>
  </si>
  <si>
    <t>309092208</t>
  </si>
  <si>
    <t>Pol.05 D+Montáž na pásky-vonkajšia AL výplň zložená-vrchný diel 2 okná S, pákové uzávery, rozm. 3000/2675 mm, IZT, povrch.úprava RAL 7016,vnútorné žalúzie, výrazná páska š.50 mm</t>
  </si>
  <si>
    <t>1682691561</t>
  </si>
  <si>
    <t>-1102270744</t>
  </si>
  <si>
    <t>Pol.07 D+Montáž na pásky-vonkajšia AL výplň zložená-vrchný diel okno S,pákový uzáver, rozm. 1500/2675 mm, IZT,pvrch.úprava RAL 7016, vnútorné žalúzie, výrazná páska š.50 mm</t>
  </si>
  <si>
    <t>1303473501</t>
  </si>
  <si>
    <t>1460939122</t>
  </si>
  <si>
    <t>Pol.08* D+Montáž na pásky-vonkajšie AL okno 2KR S, pákové uzávery, rozm. 2750/800 mm, IZT,pvrch.úprava RAL 7016,vnútorné žalúzie</t>
  </si>
  <si>
    <t>-2082908187</t>
  </si>
  <si>
    <t>931593189</t>
  </si>
  <si>
    <t>-91614698</t>
  </si>
  <si>
    <t>-1372991063</t>
  </si>
  <si>
    <t>-547143661</t>
  </si>
  <si>
    <t>-1685901234</t>
  </si>
  <si>
    <t>Presun hmôt pre kovové stavebné doplnkové konštrukcie v objektoch výšky nad 6 do 12 m</t>
  </si>
  <si>
    <t>1399688830</t>
  </si>
  <si>
    <t>Presun hmôt pre kovové konštrukcie v objektoch výšky nad 6 do 12 m</t>
  </si>
  <si>
    <t>1960906947</t>
  </si>
  <si>
    <t>2138027537</t>
  </si>
  <si>
    <t>-787012694</t>
  </si>
  <si>
    <t>771</t>
  </si>
  <si>
    <t>Podlahy z dlaždíc</t>
  </si>
  <si>
    <t>Montáž soklíkov z obkladačiek do malty veľ. 300 x 50 mm</t>
  </si>
  <si>
    <t>-1474448250</t>
  </si>
  <si>
    <t>Montáž soklíkov z obkladačiek do malty rovných veľ. (šírka x výška) 300 x 72 mm</t>
  </si>
  <si>
    <t>(3,575+3,65)*2-0,90</t>
  </si>
  <si>
    <t>Montáž podláh z dlaždíc keramických do tmelu, vodoodpudivá škárovacia malta, veľ. 300 x 300 mm</t>
  </si>
  <si>
    <t>-2011646787</t>
  </si>
  <si>
    <t>Montáž podláh z dlaždíc keramických, ukladanie do tmelu veľ. 300 x 300 mm</t>
  </si>
  <si>
    <t xml:space="preserve">Dlaždice keramické gress s hladkým povrchom líca 300x300 mm </t>
  </si>
  <si>
    <t>-1728766542</t>
  </si>
  <si>
    <t>13,05*1,05</t>
  </si>
  <si>
    <t>"soklík"13,55*0,05*1,05</t>
  </si>
  <si>
    <t>14,414*1,02 'Přepočítané koeficientom množstva</t>
  </si>
  <si>
    <t>Presun hmôt pre podlahy z dlaždíc v objektoch výšky nad 6 do 12 m</t>
  </si>
  <si>
    <t>-1438363899</t>
  </si>
  <si>
    <t>Montáž vysokoodolná vinylová podlahová krytina hr.2mm s vytiahnutím na stenu v 100 mm /PVC 1/</t>
  </si>
  <si>
    <t>-1605507604</t>
  </si>
  <si>
    <t>21,38+10,46*2+23,51+11,51+14,27</t>
  </si>
  <si>
    <t>1835076429</t>
  </si>
  <si>
    <t>91,59</t>
  </si>
  <si>
    <t>"stratné a materiál na vytiahnutie na steny"91,59*0,15</t>
  </si>
  <si>
    <t>2007871344</t>
  </si>
  <si>
    <t>(2,40+4,20+0,26)*2</t>
  </si>
  <si>
    <t>-(1,45+0,90)</t>
  </si>
  <si>
    <t>(6,10+3,70+0,26*2)*2</t>
  </si>
  <si>
    <t>-(0,90+2,125+1,50)</t>
  </si>
  <si>
    <t xml:space="preserve">"zázemie </t>
  </si>
  <si>
    <t>(2,30+4,875)*2</t>
  </si>
  <si>
    <t>-(1,125+0,80+0,90)</t>
  </si>
  <si>
    <t>(2,85+4,875+0,26)*2</t>
  </si>
  <si>
    <t>-(1,50+0,80+0,70)</t>
  </si>
  <si>
    <t>"stratné 10% "(52,525+24,495)*0,10</t>
  </si>
  <si>
    <t>-1028520928</t>
  </si>
  <si>
    <t>"výmera ako fabión v 400 mm viď mtž PVC3" 48,11</t>
  </si>
  <si>
    <t>"stratné 10%"48,11*0,10</t>
  </si>
  <si>
    <t>Montáž vinylová podlahová krytina s nopmi do mokrého prostredia hr.2,4mm s vytiahnutím na stenu v. 130mm /PVC 2/</t>
  </si>
  <si>
    <t>760319515</t>
  </si>
  <si>
    <t>5,59</t>
  </si>
  <si>
    <t>-1643626058</t>
  </si>
  <si>
    <t>19,57</t>
  </si>
  <si>
    <t>"stratné a materiál na vytiahnutie na steny"19,57*0,15</t>
  </si>
  <si>
    <t>-1186678489</t>
  </si>
  <si>
    <t>5,80+27,87+19,42+3,75+15,08</t>
  </si>
  <si>
    <t>(8,70+9,00+0,26*2)*2</t>
  </si>
  <si>
    <t>-(3,625+2,125+1,50+1,00*3)</t>
  </si>
  <si>
    <t>(4,10+6,10)*2</t>
  </si>
  <si>
    <t>-48,11</t>
  </si>
  <si>
    <t>48,11*0,40</t>
  </si>
  <si>
    <t>-395078866</t>
  </si>
  <si>
    <t>91,164</t>
  </si>
  <si>
    <t>"stratné a materiál na fabióny"91,164*0,15</t>
  </si>
  <si>
    <t>D+M vinylový obklad stien hr. 0,92mm na sadrokartónové steny a sádrové omietky vrátane penetrácie /PVC 4/</t>
  </si>
  <si>
    <t>738129206</t>
  </si>
  <si>
    <t>"v.obkladu 2,75 m</t>
  </si>
  <si>
    <t>-(1,00*1,97+2,125*0,80)</t>
  </si>
  <si>
    <t>(1,50+3,725)*2*2,75</t>
  </si>
  <si>
    <t>-(0,70*1,97+1,05*0,80)</t>
  </si>
  <si>
    <t>(1,05+0,80)*2*0,26</t>
  </si>
  <si>
    <t>1181239394</t>
  </si>
  <si>
    <t>(3,725+1,50)*2-0,70</t>
  </si>
  <si>
    <t>"stratné 10%"(19,50+9,75)*0,10</t>
  </si>
  <si>
    <t>-619950049</t>
  </si>
  <si>
    <t>-567162732</t>
  </si>
  <si>
    <t>-(2,125*2,50+2,125*0,80+3,625*2,50+1,50*2,50*2+1,00*1,97)</t>
  </si>
  <si>
    <t>(2,125+2,50*2+3,625+2,50*2+2,125+0,80*2)*0,26</t>
  </si>
  <si>
    <t>-(1,45*2,50+0,90*1,97)*2</t>
  </si>
  <si>
    <t>(1,45+2,50*2)*0,26*2</t>
  </si>
  <si>
    <t>-(2,125*2,50+1,50*2,50+0,90*1,97)</t>
  </si>
  <si>
    <t>(2,125+2,50*2)*0,26+(1,50+2,50*2)*0,26</t>
  </si>
  <si>
    <t>(2,85+4,875)*2*2,75</t>
  </si>
  <si>
    <t>-(1,50*2,50+0,80*1,97+0,70*1,97)</t>
  </si>
  <si>
    <t>(1,50+2,50*2)*0,26</t>
  </si>
  <si>
    <t>-146306427</t>
  </si>
  <si>
    <t>"výmera ako mietky a SDK stropy</t>
  </si>
  <si>
    <t>161,70+13,05+21,38</t>
  </si>
  <si>
    <t xml:space="preserve">"steny mč 15 </t>
  </si>
  <si>
    <t>"v. 2,75 m</t>
  </si>
  <si>
    <t>"mč 15"(3,575+3,65)*2*2,75-0,90*1,97</t>
  </si>
  <si>
    <t>434679665</t>
  </si>
  <si>
    <t>(2,30+4,875)*2*2,75</t>
  </si>
  <si>
    <t>-(2,125*0,80+1,125*2,50+0,90*1,97+0,80*1,97)</t>
  </si>
  <si>
    <t>(2,125+0,80*2)*0,26+(1,125+2,50*2)*0,26</t>
  </si>
  <si>
    <t>8257195</t>
  </si>
  <si>
    <t>-297097364</t>
  </si>
  <si>
    <t>1566652782</t>
  </si>
  <si>
    <t>-560408893</t>
  </si>
  <si>
    <t>158395983</t>
  </si>
  <si>
    <t>-72864592</t>
  </si>
  <si>
    <t>231492269</t>
  </si>
  <si>
    <t>-1657816233</t>
  </si>
  <si>
    <t>1069185964</t>
  </si>
  <si>
    <t>-42513251</t>
  </si>
  <si>
    <t>-337498659</t>
  </si>
  <si>
    <t>-1007852639</t>
  </si>
  <si>
    <t>307817519</t>
  </si>
  <si>
    <t>-1882878586</t>
  </si>
  <si>
    <t>847883271</t>
  </si>
  <si>
    <t>-2074438331</t>
  </si>
  <si>
    <t>450124265</t>
  </si>
  <si>
    <t>413054100</t>
  </si>
  <si>
    <t>-2060264958</t>
  </si>
  <si>
    <t>-13120519</t>
  </si>
  <si>
    <t>329190358</t>
  </si>
  <si>
    <t>403161868</t>
  </si>
  <si>
    <t>-1352599985</t>
  </si>
  <si>
    <t>Plastový rozvádzač  54M podľa výkr. č. D1.5-4</t>
  </si>
  <si>
    <t>-1877561276</t>
  </si>
  <si>
    <t>-1320942794</t>
  </si>
  <si>
    <t>-385425747</t>
  </si>
  <si>
    <t>-803040498</t>
  </si>
  <si>
    <t>-608663234</t>
  </si>
  <si>
    <t>66426078</t>
  </si>
  <si>
    <t>348772013</t>
  </si>
  <si>
    <t>637375807</t>
  </si>
  <si>
    <t>739387626</t>
  </si>
  <si>
    <t>-1972363159</t>
  </si>
  <si>
    <t>184610772</t>
  </si>
  <si>
    <t>-367837958</t>
  </si>
  <si>
    <t>31819492</t>
  </si>
  <si>
    <t>-1295200514</t>
  </si>
  <si>
    <t>-1565174984</t>
  </si>
  <si>
    <t>-1335686843</t>
  </si>
  <si>
    <t>-739858024</t>
  </si>
  <si>
    <t>-1566476871</t>
  </si>
  <si>
    <t>242603777</t>
  </si>
  <si>
    <t>-1631434835</t>
  </si>
  <si>
    <t>1197988410</t>
  </si>
  <si>
    <t>-1579821969</t>
  </si>
  <si>
    <t>236459020</t>
  </si>
  <si>
    <t>192517160</t>
  </si>
  <si>
    <t>77283020</t>
  </si>
  <si>
    <t>-2105484840</t>
  </si>
  <si>
    <t>573693378</t>
  </si>
  <si>
    <t>-1751268939</t>
  </si>
  <si>
    <t>697386158</t>
  </si>
  <si>
    <t>897259678</t>
  </si>
  <si>
    <t>2064274316</t>
  </si>
  <si>
    <t>-1068627688</t>
  </si>
  <si>
    <t>-693078420</t>
  </si>
  <si>
    <t>-1924695200</t>
  </si>
  <si>
    <t>-2053813129</t>
  </si>
  <si>
    <t>47300280</t>
  </si>
  <si>
    <t>-1701731616</t>
  </si>
  <si>
    <t>1284678023</t>
  </si>
  <si>
    <t>1084979793</t>
  </si>
  <si>
    <t>-563511203</t>
  </si>
  <si>
    <t>-1966087075</t>
  </si>
  <si>
    <t>525076943</t>
  </si>
  <si>
    <t>-2104204603</t>
  </si>
  <si>
    <t>2058213360</t>
  </si>
  <si>
    <t>-368636528</t>
  </si>
  <si>
    <t>-839956604</t>
  </si>
  <si>
    <t>1077817575</t>
  </si>
  <si>
    <t>977760891</t>
  </si>
  <si>
    <t>-1180898040</t>
  </si>
  <si>
    <t>843097410</t>
  </si>
  <si>
    <t>-561312436</t>
  </si>
  <si>
    <t>1127997316</t>
  </si>
  <si>
    <t>-1399256879</t>
  </si>
  <si>
    <t>380201098</t>
  </si>
  <si>
    <t>2110806780</t>
  </si>
  <si>
    <t>-1305040465</t>
  </si>
  <si>
    <t>1867135033</t>
  </si>
  <si>
    <t>1661828941</t>
  </si>
  <si>
    <t>366502164</t>
  </si>
  <si>
    <t>797789077</t>
  </si>
  <si>
    <t>545686517</t>
  </si>
  <si>
    <t>484400483</t>
  </si>
  <si>
    <t>733657966</t>
  </si>
  <si>
    <t>-1829246631</t>
  </si>
  <si>
    <t>-63593976</t>
  </si>
  <si>
    <t>1841690212</t>
  </si>
  <si>
    <t>96311275</t>
  </si>
  <si>
    <t>-165135728</t>
  </si>
  <si>
    <t>2102568228</t>
  </si>
  <si>
    <t>1763401732</t>
  </si>
  <si>
    <t>-1344399005</t>
  </si>
  <si>
    <t>-662153014</t>
  </si>
  <si>
    <t>-1548401341</t>
  </si>
  <si>
    <t>-1210029502</t>
  </si>
  <si>
    <t>44954702</t>
  </si>
  <si>
    <t>1293124810</t>
  </si>
  <si>
    <t>1484314791</t>
  </si>
  <si>
    <t>1458568199</t>
  </si>
  <si>
    <t>986392038</t>
  </si>
  <si>
    <t>-1366046285</t>
  </si>
  <si>
    <t>-1551195296</t>
  </si>
  <si>
    <t>934366097</t>
  </si>
  <si>
    <t>1877035133</t>
  </si>
  <si>
    <t>-1870900499</t>
  </si>
  <si>
    <t>-1873090373</t>
  </si>
  <si>
    <t>-1877963420</t>
  </si>
  <si>
    <t>2102398569</t>
  </si>
  <si>
    <t>-1774705589</t>
  </si>
  <si>
    <t>341</t>
  </si>
  <si>
    <t>1187389679</t>
  </si>
  <si>
    <t>342</t>
  </si>
  <si>
    <t>1701567218</t>
  </si>
  <si>
    <t>343</t>
  </si>
  <si>
    <t>39655828</t>
  </si>
  <si>
    <t>344</t>
  </si>
  <si>
    <t>-696240799</t>
  </si>
  <si>
    <t>345</t>
  </si>
  <si>
    <t>1347719360</t>
  </si>
  <si>
    <t>346</t>
  </si>
  <si>
    <t>-1162013210</t>
  </si>
  <si>
    <t>347</t>
  </si>
  <si>
    <t>67918527</t>
  </si>
  <si>
    <t>348</t>
  </si>
  <si>
    <t>178476974</t>
  </si>
  <si>
    <t>349</t>
  </si>
  <si>
    <t>837596693</t>
  </si>
  <si>
    <t>350</t>
  </si>
  <si>
    <t>-503586728</t>
  </si>
  <si>
    <t>351</t>
  </si>
  <si>
    <t>1732145107</t>
  </si>
  <si>
    <t>352</t>
  </si>
  <si>
    <t>1260642415</t>
  </si>
  <si>
    <t>353</t>
  </si>
  <si>
    <t>-1919260640</t>
  </si>
  <si>
    <t>354</t>
  </si>
  <si>
    <t>-1131118084</t>
  </si>
  <si>
    <t>355</t>
  </si>
  <si>
    <t>1543664694</t>
  </si>
  <si>
    <t>356</t>
  </si>
  <si>
    <t>-97566751</t>
  </si>
  <si>
    <t>357</t>
  </si>
  <si>
    <t>35353173</t>
  </si>
  <si>
    <t xml:space="preserve">SO 02P - SO 02P Vonkajšie prístrešky, altánok </t>
  </si>
  <si>
    <t>-200612895</t>
  </si>
  <si>
    <t>"ornica chodníka  -odstránenie viď zemné práce objekt SO-02</t>
  </si>
  <si>
    <t>"výmera ako betón pätiek"3,258</t>
  </si>
  <si>
    <t>-1959824804</t>
  </si>
  <si>
    <t>198887856</t>
  </si>
  <si>
    <t>"ornica altánok"8,679</t>
  </si>
  <si>
    <t>"výkop pre šachty"3,258</t>
  </si>
  <si>
    <t>-1798482525</t>
  </si>
  <si>
    <t>5*11,937</t>
  </si>
  <si>
    <t>694873111</t>
  </si>
  <si>
    <t>"šachty" 3,258*1,50</t>
  </si>
  <si>
    <t>1802011858</t>
  </si>
  <si>
    <t>-1377135289</t>
  </si>
  <si>
    <t>"OK-2</t>
  </si>
  <si>
    <t>0,60*0,60*0,90*2</t>
  </si>
  <si>
    <t>0,50*0,50*0,90*2</t>
  </si>
  <si>
    <t>"pätky 40x40 15 ks</t>
  </si>
  <si>
    <t>0,40*0,40*0,90*15</t>
  </si>
  <si>
    <t>-1418561231</t>
  </si>
  <si>
    <t>-1769503420</t>
  </si>
  <si>
    <t>2056194311</t>
  </si>
  <si>
    <t>-854048201</t>
  </si>
  <si>
    <t>"dosypanie terasy hr. cca 10 cm</t>
  </si>
  <si>
    <t>"mč 16"28,93</t>
  </si>
  <si>
    <t>-63121488</t>
  </si>
  <si>
    <t>1375137111</t>
  </si>
  <si>
    <t>-1357326222</t>
  </si>
  <si>
    <t>"k montáži slnolamov"88,02</t>
  </si>
  <si>
    <t>648383438</t>
  </si>
  <si>
    <t>-1465501060</t>
  </si>
  <si>
    <t>1854007422</t>
  </si>
  <si>
    <t>339677805</t>
  </si>
  <si>
    <t>875371200</t>
  </si>
  <si>
    <t>"prestrešenie terasa m.č 16" 27,30</t>
  </si>
  <si>
    <t>"prestrešenie chodníka a tienenie"  45,20+15,52</t>
  </si>
  <si>
    <t>-185045989</t>
  </si>
  <si>
    <t>454389049</t>
  </si>
  <si>
    <t>"chodníka a tienenie" 62,15*1,05</t>
  </si>
  <si>
    <t>-1041140750</t>
  </si>
  <si>
    <t>160802109</t>
  </si>
  <si>
    <t>1451960573</t>
  </si>
  <si>
    <t>1012555935</t>
  </si>
  <si>
    <t>-832009263</t>
  </si>
  <si>
    <t>"statika OK-2</t>
  </si>
  <si>
    <t>2935,37</t>
  </si>
  <si>
    <t>SO 03 - SO 03 Prípojka vody a kanalizácie</t>
  </si>
  <si>
    <t>Ing. Stanislav Švec</t>
  </si>
  <si>
    <t xml:space="preserve">    8 - Rúrové vedenie</t>
  </si>
  <si>
    <t xml:space="preserve">    722 - Zdravotechnika - vnútorný vodovod</t>
  </si>
  <si>
    <t xml:space="preserve">    23-M - Montáže potrubia</t>
  </si>
  <si>
    <t>Vytýčenie trasy vodovodu, kanalizácie v rovine</t>
  </si>
  <si>
    <t>km</t>
  </si>
  <si>
    <t>-825197232</t>
  </si>
  <si>
    <t>Hĺbenie rýh šírka do 2 m v horn. tr. 3 nad 100 m3</t>
  </si>
  <si>
    <t>-1071026861</t>
  </si>
  <si>
    <t>Príplatok za lepivosť horniny tr.3</t>
  </si>
  <si>
    <t>-116866842</t>
  </si>
  <si>
    <t>Zvislé premiestnenie výkopu horn. tr. 1-4 nad 1 m do 2,5 m</t>
  </si>
  <si>
    <t>-954802116</t>
  </si>
  <si>
    <t>Skladanie alebo prekladanie výkopu v horn. tr. 1-4</t>
  </si>
  <si>
    <t>-1642141338</t>
  </si>
  <si>
    <t>Zásyp nezhutnený jám, rýh, šachiet alebo okolo objektu</t>
  </si>
  <si>
    <t>-168332434</t>
  </si>
  <si>
    <t>Obsyp potrubia bez prehodenia sypaniny</t>
  </si>
  <si>
    <t>-54180342</t>
  </si>
  <si>
    <t>Obsyp potrubia príplatok za prehodenie sypaniny</t>
  </si>
  <si>
    <t>1165955204</t>
  </si>
  <si>
    <t>Lôžko pod potrubie, stoky v otvorenom výkope zo štrkodrvy</t>
  </si>
  <si>
    <t>-1174063208</t>
  </si>
  <si>
    <t>Osadenie betónových prstencov rámov pod poklopy a mreže výška nad 200 mm</t>
  </si>
  <si>
    <t>426068081</t>
  </si>
  <si>
    <t>Úprava doterajš. krytu z kameniva drv. s doplnením kamenivom drveným</t>
  </si>
  <si>
    <t>332672413</t>
  </si>
  <si>
    <t>Vysprav. podkl. po prekopoch podkladným betónom hr. 20 cm</t>
  </si>
  <si>
    <t>-1366730637</t>
  </si>
  <si>
    <t>Vyspravenie krytov vozov. po prekopoch asfaltobetónom hr. 70 mm</t>
  </si>
  <si>
    <t>1826738554</t>
  </si>
  <si>
    <t>Rúrové vedenie</t>
  </si>
  <si>
    <t>Príplatok za zhotovenie kanalizačnej prípojky DN 100-300</t>
  </si>
  <si>
    <t>kus</t>
  </si>
  <si>
    <t>1906103918</t>
  </si>
  <si>
    <t>Montáž potrubia z tlakových rúrok polyetylénových d 32</t>
  </si>
  <si>
    <t>-2031040340</t>
  </si>
  <si>
    <t>Montáž potrubia z tlakových rúrok polyetylénových d 40</t>
  </si>
  <si>
    <t>-2094627719</t>
  </si>
  <si>
    <t>Rúrka PVC tlaková ťažká LPE d 32x 2,9x6000 voda</t>
  </si>
  <si>
    <t>560315225</t>
  </si>
  <si>
    <t>Rúrka PVC tlaková ťažká LPE d 40x 3,6x6000 voda</t>
  </si>
  <si>
    <t>166493539</t>
  </si>
  <si>
    <t>Montáž potrubia z kanalizačných rúr z PVC v otvorenom výkope do 20% DN 150, tesnenie gum. krúžkami</t>
  </si>
  <si>
    <t>-1689836485</t>
  </si>
  <si>
    <t>Rúrka PVC kanalizačná spoj gum. krúžkom 125x3,2x5000</t>
  </si>
  <si>
    <t>-289209417</t>
  </si>
  <si>
    <t>Rúrka PVC kanalizačná spoj gum. krúžkom 160x4,7x5000</t>
  </si>
  <si>
    <t>214866607</t>
  </si>
  <si>
    <t>Príplatok za montáž vodovodných prípojok DN 32-80</t>
  </si>
  <si>
    <t>-40089617</t>
  </si>
  <si>
    <t>Montáž vodovodných ventilov hlavných pre prípojky DN 25</t>
  </si>
  <si>
    <t>-857983929</t>
  </si>
  <si>
    <t>Montáž vodovodných posúvačov v otvorenom výkope alebo šachte so zemnou súpravou DN 25</t>
  </si>
  <si>
    <t>-2014713109</t>
  </si>
  <si>
    <t>Skúška tesnosti kanalizačného potrubia DN do 200 vodou</t>
  </si>
  <si>
    <t>820011313</t>
  </si>
  <si>
    <t>Preplachovanie a dezinfekcia vodovodného potrubia DN 40-70</t>
  </si>
  <si>
    <t>1997149608</t>
  </si>
  <si>
    <t>Tlaková skúška vodovodného potrubia DN do 80</t>
  </si>
  <si>
    <t>-1639726339</t>
  </si>
  <si>
    <t>Šachty armatúrne železobetónové, strop z dielcov, vnútorná plocha do 1.5 m2</t>
  </si>
  <si>
    <t>-496936199</t>
  </si>
  <si>
    <t>Osadenie prefabrikovaných šachiet nad 10 t</t>
  </si>
  <si>
    <t>-2142641437</t>
  </si>
  <si>
    <t>Montáž revíznej šachty z PVC, DN šachty 400, DN potrubia 160, tlak 40 t, hl. 1600 do 2000mm</t>
  </si>
  <si>
    <t>-1566960228</t>
  </si>
  <si>
    <t>1550137372</t>
  </si>
  <si>
    <t>-622691584</t>
  </si>
  <si>
    <t>-609899234</t>
  </si>
  <si>
    <t>-1686060567</t>
  </si>
  <si>
    <t>169654616</t>
  </si>
  <si>
    <t>-1697514260</t>
  </si>
  <si>
    <t>-1570147727</t>
  </si>
  <si>
    <t>-1962097611</t>
  </si>
  <si>
    <t>1941082506</t>
  </si>
  <si>
    <t>Poklop liatinový B125 na bet. kónus - 425</t>
  </si>
  <si>
    <t>-2142522919</t>
  </si>
  <si>
    <t>2139901928</t>
  </si>
  <si>
    <t>Montáž revíznej šachty z PVC, DN šachty 600, DN potrubia 160, hl. do 2000 mm</t>
  </si>
  <si>
    <t>1589250858</t>
  </si>
  <si>
    <t>Osadenie poklopov liatinových, oceľových s rámom do 50 kg</t>
  </si>
  <si>
    <t>524480801</t>
  </si>
  <si>
    <t>Osadenie poklopov liatinových, oceľových s rámom nad 50 do 100 kg</t>
  </si>
  <si>
    <t>-1926984821</t>
  </si>
  <si>
    <t>Osadenie poklopov liatinových ventilových</t>
  </si>
  <si>
    <t>491087350</t>
  </si>
  <si>
    <t>Betonové dosky pod šachty</t>
  </si>
  <si>
    <t>-913923070</t>
  </si>
  <si>
    <t>-1853670193</t>
  </si>
  <si>
    <t>Súprava zemná ventilová Y1021 DN 25</t>
  </si>
  <si>
    <t>-118168029</t>
  </si>
  <si>
    <t>Navrtavací pás univerzálny DN 80-500, 1"</t>
  </si>
  <si>
    <t>-707722301</t>
  </si>
  <si>
    <t>Príklop Y4510-ventilový</t>
  </si>
  <si>
    <t>1356349663</t>
  </si>
  <si>
    <t>Vysekanie rýh v betón. dlažbe hl. do 20 cm š. do 30 cm</t>
  </si>
  <si>
    <t>1051815160</t>
  </si>
  <si>
    <t>Odvoz sute a vybúraných hmôt na skládku do 1 km</t>
  </si>
  <si>
    <t>-1621668370</t>
  </si>
  <si>
    <t>Odvoz sute a vybúraných hmôt na skládku každý ďalší 1 km</t>
  </si>
  <si>
    <t>-244782315</t>
  </si>
  <si>
    <t>Nakladanie sute na dopravný prostriedok</t>
  </si>
  <si>
    <t>1793887515</t>
  </si>
  <si>
    <t>Poplatok za ulož.a znešk.stav.sute na urč.sklád. -z demol.vozoviek "O"-ost.odpad</t>
  </si>
  <si>
    <t>-753348711</t>
  </si>
  <si>
    <t>Presun hmôt pre pozemné komunikácie, kryt z kameniva</t>
  </si>
  <si>
    <t>-648740860</t>
  </si>
  <si>
    <t>Presun hmôt pre lôžko a obsyp vonkajšieho vodovodného a kanalizačného potrubia</t>
  </si>
  <si>
    <t>903111292</t>
  </si>
  <si>
    <t>722</t>
  </si>
  <si>
    <t>Zdravotechnika - vnútorný vodovod</t>
  </si>
  <si>
    <t>Armat. vodov. s 1 závitom, ventil vypúšťací K 275 M G 1/2</t>
  </si>
  <si>
    <t>-477721703</t>
  </si>
  <si>
    <t>Montáž vodov. armatúr ostatných s 1 závitom G 1/2</t>
  </si>
  <si>
    <t>-293564920</t>
  </si>
  <si>
    <t>Armat. vodov. s 2 závitmi, ventil priamy KE 83 T G 1</t>
  </si>
  <si>
    <t>-822187906</t>
  </si>
  <si>
    <t>Armat. vodov. s 2 závitmi, ventil spätný VE 3030 G 1</t>
  </si>
  <si>
    <t>102726443</t>
  </si>
  <si>
    <t>Montáž vodov. armatúr s 2 závitmi G 1</t>
  </si>
  <si>
    <t>-357793181</t>
  </si>
  <si>
    <t>Montáž vodomera pre vodu do 30° C závitového G 3/4</t>
  </si>
  <si>
    <t>1523526371</t>
  </si>
  <si>
    <t>Vodomer pre vodu závit jednovtok suchob do 40 °C G 3/4 x 105 mm Qn 2,5 m3/s vert</t>
  </si>
  <si>
    <t>890048590</t>
  </si>
  <si>
    <t>Filter - FA.00.050.025 - 1"</t>
  </si>
  <si>
    <t>235828203</t>
  </si>
  <si>
    <t>Vnútorný vodovod HZS T4</t>
  </si>
  <si>
    <t>hod</t>
  </si>
  <si>
    <t>-987403590</t>
  </si>
  <si>
    <t>Presun hmôt pre vnútorný vodovod v objektoch výšky do 6 m</t>
  </si>
  <si>
    <t>872244059</t>
  </si>
  <si>
    <t>23-M</t>
  </si>
  <si>
    <t>Montáže potrubia</t>
  </si>
  <si>
    <t>Vyhľadávací vodič na potrubí z PE D do 150</t>
  </si>
  <si>
    <t>474613977</t>
  </si>
  <si>
    <t>SO 04 - SO 04 Prípojka NN</t>
  </si>
  <si>
    <t>Ing. Anton Horváth</t>
  </si>
  <si>
    <t xml:space="preserve">    46-M - Zemné práce vykonávané pri externých montážnych prácach</t>
  </si>
  <si>
    <t>HZS - Hodinové zúčtovacie sadzby</t>
  </si>
  <si>
    <t>Montáž poistkovej skrinky SPP2 na betónový stĺp</t>
  </si>
  <si>
    <t>2118784570</t>
  </si>
  <si>
    <t>Montáž kábla NAYY-J 4x25mm2 v zemi</t>
  </si>
  <si>
    <t>1891942855</t>
  </si>
  <si>
    <t>Montáž elektromerového rozvádzača RE typ ER2.0 Z W 40A PO</t>
  </si>
  <si>
    <t>-1775604914</t>
  </si>
  <si>
    <t>Montáž kábla CYKY-J 5x10mm2 v zemi</t>
  </si>
  <si>
    <t>-2102845789</t>
  </si>
  <si>
    <t>-1039710530</t>
  </si>
  <si>
    <t>-512280964</t>
  </si>
  <si>
    <t>Poistková skrinka SPP2 na betónový stĺp</t>
  </si>
  <si>
    <t>11848793</t>
  </si>
  <si>
    <t>Kábel NAYY-J 4x25mm2 v zemi</t>
  </si>
  <si>
    <t>585349971</t>
  </si>
  <si>
    <t>Elektromerový rozvádzač RE typ ER2.0 Z W 40A PO</t>
  </si>
  <si>
    <t>1364068401</t>
  </si>
  <si>
    <t>Kábel CYKY-J 5x10mm2 v zemi</t>
  </si>
  <si>
    <t>-1512908308</t>
  </si>
  <si>
    <t>1102545662</t>
  </si>
  <si>
    <t>-1138024200</t>
  </si>
  <si>
    <t>46-M</t>
  </si>
  <si>
    <t>Zemné práce vykonávané pri externých montážnych prácach</t>
  </si>
  <si>
    <t>Výkop ryhy 350x700mm</t>
  </si>
  <si>
    <t>-939735512</t>
  </si>
  <si>
    <t>Zásyp ryhy a úprava terénu</t>
  </si>
  <si>
    <t>1910905680</t>
  </si>
  <si>
    <t>Vytýčenie sietí</t>
  </si>
  <si>
    <t>1085392618</t>
  </si>
  <si>
    <t>Podtláčka pod komunikáciou</t>
  </si>
  <si>
    <t>1651439418</t>
  </si>
  <si>
    <t>Projekt skutočného vyhotovenia</t>
  </si>
  <si>
    <t>-2110944594</t>
  </si>
  <si>
    <t>Geodetické zameranie</t>
  </si>
  <si>
    <t>1697208089</t>
  </si>
  <si>
    <t>HZS</t>
  </si>
  <si>
    <t>Hodinové zúčtovacie sadzby</t>
  </si>
  <si>
    <t>512</t>
  </si>
  <si>
    <t>-1359075855</t>
  </si>
  <si>
    <t>SO 05 - SO 05 Telefónna prípojka</t>
  </si>
  <si>
    <t>-730956004</t>
  </si>
  <si>
    <t>Montáž kábla SYKFY 4x2x05 v zemi</t>
  </si>
  <si>
    <t>754665319</t>
  </si>
  <si>
    <t>Montáž rozvodnej krabice MUR 0120.0 vr. LSA pásikov</t>
  </si>
  <si>
    <t>-823999784</t>
  </si>
  <si>
    <t>Montáž prepäťovej ochrany DL-TLF-HF</t>
  </si>
  <si>
    <t>403084169</t>
  </si>
  <si>
    <t>Montáž telekomunikačného kábla exteriérového TCEPKPFLE 5XN0,6</t>
  </si>
  <si>
    <t>-136904916</t>
  </si>
  <si>
    <t>Montáž chráničky FXKVR 63</t>
  </si>
  <si>
    <t>-924703132</t>
  </si>
  <si>
    <t>Montáž plastovej chráničky HDPE 40/33 oranžovej v zemi</t>
  </si>
  <si>
    <t>1747928404</t>
  </si>
  <si>
    <t>Montáž koncovky PLASSON na HDPE</t>
  </si>
  <si>
    <t>-296680024</t>
  </si>
  <si>
    <t>Montáž plošných markerov nad rúry HDPE</t>
  </si>
  <si>
    <t>-1543078302</t>
  </si>
  <si>
    <t>Montáž deliacej káblovej spojky 13DS11</t>
  </si>
  <si>
    <t>-320944767</t>
  </si>
  <si>
    <t>Ostatné drobné pomocné montážne práce</t>
  </si>
  <si>
    <t>-610750565</t>
  </si>
  <si>
    <t>1771552210</t>
  </si>
  <si>
    <t>Kábel SYKFY 4x2x05 v zemi</t>
  </si>
  <si>
    <t>-1196976449</t>
  </si>
  <si>
    <t>Rozvodná krabica MUR 0120.0 vr. LSA pásikov</t>
  </si>
  <si>
    <t>-543085138</t>
  </si>
  <si>
    <t>Prepäťová ochrana DL-TLF-HF</t>
  </si>
  <si>
    <t>-1352037085</t>
  </si>
  <si>
    <t>Telekomunikačný kábel exteriérový TCEPKPFLE 5XN0,6</t>
  </si>
  <si>
    <t>31342892</t>
  </si>
  <si>
    <t>Chránička FXKVR 63</t>
  </si>
  <si>
    <t>739896789</t>
  </si>
  <si>
    <t>Chránička HDPE 40/33 oranžová v zemi</t>
  </si>
  <si>
    <t>522937600</t>
  </si>
  <si>
    <t>Koncovka PLASSON na HDPE</t>
  </si>
  <si>
    <t>682603539</t>
  </si>
  <si>
    <t>Plošné markery nad rúry HDPE</t>
  </si>
  <si>
    <t>714238068</t>
  </si>
  <si>
    <t>Deliaca káblová spojka 13DS11</t>
  </si>
  <si>
    <t>-398799916</t>
  </si>
  <si>
    <t>Drobný pomocný montážny materiál</t>
  </si>
  <si>
    <t>752728927</t>
  </si>
  <si>
    <t>1378951831</t>
  </si>
  <si>
    <t>281285128</t>
  </si>
  <si>
    <t>Prierazy</t>
  </si>
  <si>
    <t>989780676</t>
  </si>
  <si>
    <t>Protipožiarne upchávky</t>
  </si>
  <si>
    <t>678720106</t>
  </si>
  <si>
    <t>Inžinierska činnosť a technický dozor</t>
  </si>
  <si>
    <t>1236015028</t>
  </si>
  <si>
    <t>309570827</t>
  </si>
  <si>
    <t>Merací protokol</t>
  </si>
  <si>
    <t>1421321182</t>
  </si>
  <si>
    <t>Geodetické zameranie pred realizáciou</t>
  </si>
  <si>
    <t>1562132495</t>
  </si>
  <si>
    <t>Geodetické zameranie po realizácii</t>
  </si>
  <si>
    <t>1861132026</t>
  </si>
  <si>
    <t>1717543446</t>
  </si>
  <si>
    <t>SO 06 - SO 06 Sadové úpravy</t>
  </si>
  <si>
    <t>Ing. Stanislava Sabolová</t>
  </si>
  <si>
    <t xml:space="preserve">    1.123 - Sadové úpravy</t>
  </si>
  <si>
    <t>1.123</t>
  </si>
  <si>
    <t>Sadové úpravy</t>
  </si>
  <si>
    <t>Sadové úpravy - viď samostatný súpis prác a dodávok</t>
  </si>
  <si>
    <t>436487069</t>
  </si>
  <si>
    <t>Náhradná výsadba</t>
  </si>
  <si>
    <t>796389883</t>
  </si>
  <si>
    <t>SO 07 - SO 07 Parkoviská a komunikácie</t>
  </si>
  <si>
    <t>Ing. Matečný</t>
  </si>
  <si>
    <t>Frézovanie živ. krytu hr. do 5 cm</t>
  </si>
  <si>
    <t>-201721873</t>
  </si>
  <si>
    <t>"hr. 2x50 mm</t>
  </si>
  <si>
    <t>7,45*2</t>
  </si>
  <si>
    <t>Rozobratie dlažby z lom. kameňa alebo bet. tvárnic do MC</t>
  </si>
  <si>
    <t>952244592</t>
  </si>
  <si>
    <t>105,8*0,50*3*0,25</t>
  </si>
  <si>
    <t>Odkopávky pre cesty v horn. tr. 3 do 100 m3</t>
  </si>
  <si>
    <t>611052424</t>
  </si>
  <si>
    <t>Príplatok za lepivosť horn. tr. 3 pre cesty</t>
  </si>
  <si>
    <t>-1651216833</t>
  </si>
  <si>
    <t>Hĺbenie rýh šírka do 2 m v horn. tr. 3 do 100 m3</t>
  </si>
  <si>
    <t>-44217387</t>
  </si>
  <si>
    <t>Príplatok za lepivosť horniny tr.3 v rýhach š. do 200 cm</t>
  </si>
  <si>
    <t>-844548723</t>
  </si>
  <si>
    <t>Vodorovné premiestnenie výkopu do 50 m horn. tr. 1-4</t>
  </si>
  <si>
    <t>-300149730</t>
  </si>
  <si>
    <t>Vodorovné premiestnenie výkopu do 10000 m horn. tr. 1-4</t>
  </si>
  <si>
    <t>374605410</t>
  </si>
  <si>
    <t>"odvoz výkopu</t>
  </si>
  <si>
    <t>24,90+41,20-8,40</t>
  </si>
  <si>
    <t>Nakladanie výkopku do 100 m3 v horn. tr. 1-4</t>
  </si>
  <si>
    <t>5852587</t>
  </si>
  <si>
    <t>Uloženie sypaniny do násypu s požadovanou mierou zhutnenia</t>
  </si>
  <si>
    <t>1850024526</t>
  </si>
  <si>
    <t>Štrk 0-125mm ( podorničie min 30% štrk ostatné hlina)</t>
  </si>
  <si>
    <t>2058413798</t>
  </si>
  <si>
    <t>15,25*1,67</t>
  </si>
  <si>
    <t>Uloženie sypaniny na skládku</t>
  </si>
  <si>
    <t>-1595083841</t>
  </si>
  <si>
    <t>Poplatok na skládke - zemina</t>
  </si>
  <si>
    <t>-1240261331</t>
  </si>
  <si>
    <t>Zásyp zhutnený jám, šachiet, rýh, zárezov alebo okolo objektov do 100 m3</t>
  </si>
  <si>
    <t>1133371107</t>
  </si>
  <si>
    <t>Založ. trávnika vo veget. prefabr. výsevom zmesi ornice a semena v rovine</t>
  </si>
  <si>
    <t>-2081792492</t>
  </si>
  <si>
    <t>Zmes trávna parková sídlisková</t>
  </si>
  <si>
    <t>76862854</t>
  </si>
  <si>
    <t>34,70/100*4</t>
  </si>
  <si>
    <t>Rozprestretie ornice, sklon do 1:5 do 500 m2 hr. do 10 cm</t>
  </si>
  <si>
    <t>-867505624</t>
  </si>
  <si>
    <t>Plošná úprava terénu, nerovnosti do +-100 mm vo svahu 1:5-1:2</t>
  </si>
  <si>
    <t>269742977</t>
  </si>
  <si>
    <t>Zhutnenie podložia z hor. súdr. do 92%PS a nesúdr. Id do 0,8</t>
  </si>
  <si>
    <t>997650789</t>
  </si>
  <si>
    <t>"plastový zatrávňovač Guttagarden 500x500x62"    34,70</t>
  </si>
  <si>
    <t>"ZD hr. 80 mm"                                                   79,10</t>
  </si>
  <si>
    <t>Podklad pod dlažbu z kameniva ťaženého hr. 30-100 mm</t>
  </si>
  <si>
    <t>-511788622</t>
  </si>
  <si>
    <t>Spevnenie dna, svahov kamenivom prelievaným MC hr. 150 mm</t>
  </si>
  <si>
    <t>-381792620</t>
  </si>
  <si>
    <t>"PVC 500"     85,00*0,50*3</t>
  </si>
  <si>
    <t>Cementom stmelená zmes (Eo=70MPa)  CBGM C15/20; 22CEMIII/A32,5N hr. 180 mm (STN EN 14227-1)</t>
  </si>
  <si>
    <t>-1906992293</t>
  </si>
  <si>
    <t>Cementom stmelená zmes, (Eo=70 MPa) CBGM C8/10; 22CEMIII/A32,5N (STN EN 14227-1) hr. 200 mm</t>
  </si>
  <si>
    <t>-2013722225</t>
  </si>
  <si>
    <t>Podklad zo štrkodrte;31,5;(Eo=45MP) UMŠD; 31,5; Gp hr. 200 mm</t>
  </si>
  <si>
    <t>657518469</t>
  </si>
  <si>
    <t>Postrek živ. infiltračný s posypom kam. z asfaltu 0,7 kg/m2</t>
  </si>
  <si>
    <t>1249268877</t>
  </si>
  <si>
    <t xml:space="preserve">"preplátovanie"         7,45 </t>
  </si>
  <si>
    <t>Postrek živičný spojovací z cestného asfaltu 0,5-0,7 kg/m2</t>
  </si>
  <si>
    <t>-1081715976</t>
  </si>
  <si>
    <t>Asfaltový betón obrusný AC 11 O, II;CA 50/70 (STN EN 13108-1) hr. 50 mm, š. do 3 m</t>
  </si>
  <si>
    <t>-1580002558</t>
  </si>
  <si>
    <t>"preplátovanie"         7,45</t>
  </si>
  <si>
    <t>Asfaltový betón ložný AC 16 L; II; CA 50/70 (STN EN 13108-1) hr. 50 mm,</t>
  </si>
  <si>
    <t>-1520970190</t>
  </si>
  <si>
    <t>Kladenie dlažby z vegetačných tvárnic plastových do 50 m2</t>
  </si>
  <si>
    <t>87163016</t>
  </si>
  <si>
    <t>-1956827742</t>
  </si>
  <si>
    <t xml:space="preserve">34,70*4 </t>
  </si>
  <si>
    <t>Kladenie zámkovej dlažby na cesty hr. 80 mm, sk. C, plochy 50-100 m2</t>
  </si>
  <si>
    <t>-4247233</t>
  </si>
  <si>
    <t>Dlažba zámková hr. 80 mm</t>
  </si>
  <si>
    <t>787452430</t>
  </si>
  <si>
    <t>79,10*1,01</t>
  </si>
  <si>
    <t>Kladenie dlažby poz. komunikácií z vegetačných dlaždíc, pl. 50-100 m2</t>
  </si>
  <si>
    <t>257734770</t>
  </si>
  <si>
    <t>1309081212</t>
  </si>
  <si>
    <t>66,15*14*1,01</t>
  </si>
  <si>
    <t>Montáž uzavretého žľabu BGF, BGU, BGF-Z, SV 100 do lôžka z betónu prostého tr.C 16/20</t>
  </si>
  <si>
    <t>-1096099621</t>
  </si>
  <si>
    <t>Žľab univerzálny BGU-Z, SV G NW 100, č.0</t>
  </si>
  <si>
    <t>-1118388884</t>
  </si>
  <si>
    <t>Rošt štrbinový BG-SA V NW 100, SW 18, symetr. tr.D 400KN, pozink</t>
  </si>
  <si>
    <t>1395179670</t>
  </si>
  <si>
    <t>6,95/0,50</t>
  </si>
  <si>
    <t>Montáž a demontáž dočasnej dopravnej značky kompletnej základnej</t>
  </si>
  <si>
    <t>-2050827993</t>
  </si>
  <si>
    <t>Príplatok k dočasnej dopr. značke kompl. základnej za prvý a ZKD deň použitia</t>
  </si>
  <si>
    <t>563453853</t>
  </si>
  <si>
    <t>18*40</t>
  </si>
  <si>
    <t>Osadenie zvislých cestných dopravných značiek na stĺpiky, konzoly alebo objekty</t>
  </si>
  <si>
    <t>950115919</t>
  </si>
  <si>
    <t>"P16"      1</t>
  </si>
  <si>
    <t>"E15"      1</t>
  </si>
  <si>
    <t>Značka dopravná IP12 - IP23b na Al podklade reflex. tr. 1 založ. Al okraj 500x700</t>
  </si>
  <si>
    <t>-884083933</t>
  </si>
  <si>
    <t>Značka dopravná E1, E9 - E12, E15 na Al podklade reflex. tr. 1 založ. Al okraj 500x500</t>
  </si>
  <si>
    <t>1768260147</t>
  </si>
  <si>
    <t>Montáž stĺpika dopravných značiek dĺžky do 3,5 m s betónovým základom a pätkou</t>
  </si>
  <si>
    <t>-1804353323</t>
  </si>
  <si>
    <t>Stĺpik Al 60/5 hladký drážkový</t>
  </si>
  <si>
    <t>-1133895167</t>
  </si>
  <si>
    <t>3,50*1</t>
  </si>
  <si>
    <t>Vodorovné značenie krytov striek. farbou, deliace čiary š. 120 mm</t>
  </si>
  <si>
    <t>-233009312</t>
  </si>
  <si>
    <t>Príplatok za reflexnú úpravu balotinovú, deliace čiary š. 120 mm</t>
  </si>
  <si>
    <t>-1651223006</t>
  </si>
  <si>
    <t>Vodorovné značenie krytov striek. farbou, čiary, zebry, šípky, nápisy a pod.</t>
  </si>
  <si>
    <t>265179531</t>
  </si>
  <si>
    <t>Príplatok za reflexnú úpravu balotinovú, čiary, zebry, šípky, nápisy a pod.</t>
  </si>
  <si>
    <t>2006996495</t>
  </si>
  <si>
    <t>Predznač. pre vodor. značenie z náter. hmôt, deliace čiary, vodiace pásiky</t>
  </si>
  <si>
    <t>2147166977</t>
  </si>
  <si>
    <t>Predznač. pre vodor. znač. z náter. hmôt, stopčiary, zebry, tiene, šípky, nápisy, prechody</t>
  </si>
  <si>
    <t>-636474538</t>
  </si>
  <si>
    <t>Osadenie cest. obrubníka bet. stojatého, lôžko betón tr. C 16/20 s bočnou oporou</t>
  </si>
  <si>
    <t>589889338</t>
  </si>
  <si>
    <t xml:space="preserve">"obrubníky 15/25/100"                      13,83 </t>
  </si>
  <si>
    <t xml:space="preserve">"obrubnky ABO 14-10 10/25/100"      98,20 </t>
  </si>
  <si>
    <t>1578556980</t>
  </si>
  <si>
    <t>98,20*1,01</t>
  </si>
  <si>
    <t>1789898055</t>
  </si>
  <si>
    <t>13,83*1,01</t>
  </si>
  <si>
    <t>Osadenie záhon. obrubníka betón. do lôžka z betónu tr. C 16/20 s bočnou oporou</t>
  </si>
  <si>
    <t>-1908418398</t>
  </si>
  <si>
    <t>-355552707</t>
  </si>
  <si>
    <t>2,30*1,01</t>
  </si>
  <si>
    <t>Osad. chodník. obrubníka kladený vodorov. do štrkop. lôžka</t>
  </si>
  <si>
    <t>934988255</t>
  </si>
  <si>
    <t>850164937</t>
  </si>
  <si>
    <t>Plastové kotviace klince</t>
  </si>
  <si>
    <t>1506712223</t>
  </si>
  <si>
    <t>Lôžko pod obrubníky, krajníky, obruby z betónu tr. C 16/20</t>
  </si>
  <si>
    <t>-462035866</t>
  </si>
  <si>
    <t xml:space="preserve">13,83*0,35*0,30 </t>
  </si>
  <si>
    <t xml:space="preserve">98,20*0,30*0,30 </t>
  </si>
  <si>
    <t xml:space="preserve">2,30*0,25*0,30 </t>
  </si>
  <si>
    <t>Čelo priepustu z betónu  tr. C 25/30 pre priepust z rúr DN 300-500 mm</t>
  </si>
  <si>
    <t>-736881768</t>
  </si>
  <si>
    <t>Obetónovanie rúrového priepustu betónom tr. C 25/30</t>
  </si>
  <si>
    <t>358744043</t>
  </si>
  <si>
    <t>"PVC 500"6,30</t>
  </si>
  <si>
    <t>Sieť KARI KY 50 3000x2000mm veľkosť oka 150x150mm d drôtu 10/10 mm</t>
  </si>
  <si>
    <t>1938025974</t>
  </si>
  <si>
    <t>"PVC 500"37,35</t>
  </si>
  <si>
    <t>Zhotovenie priepustu z rúr plast. PVC DN 500 mm</t>
  </si>
  <si>
    <t>414001403</t>
  </si>
  <si>
    <t>-1966436382</t>
  </si>
  <si>
    <t>Aplikácia pružnej asfaltovej zálievky</t>
  </si>
  <si>
    <t>907810874</t>
  </si>
  <si>
    <t>Rezanie stávajúceho betónového krytu alebo podkladu hr. 100-150 mm</t>
  </si>
  <si>
    <t>-724246412</t>
  </si>
  <si>
    <t>Vodorovná doprava sute po suchu do 50 m</t>
  </si>
  <si>
    <t>-1243749992</t>
  </si>
  <si>
    <t>Vodorovná doprava sute po suchu do 1 km</t>
  </si>
  <si>
    <t>-449538173</t>
  </si>
  <si>
    <t>Príplatok za každý ďalší 1 km sute</t>
  </si>
  <si>
    <t>1473654783</t>
  </si>
  <si>
    <t>1,534*5</t>
  </si>
  <si>
    <t>655032954</t>
  </si>
  <si>
    <t>Statická skúška podložia</t>
  </si>
  <si>
    <t>-912213218</t>
  </si>
  <si>
    <t>Poplatok za ulož.a znešk.st.odp.na urč.sklád.-asfalt.lepenka "Z"-zvláštny odpad</t>
  </si>
  <si>
    <t>1478290892</t>
  </si>
  <si>
    <t>Presun hmôt pre pozemné komunikácie s krytom dláždeným (822 2.3, 822 5.3) akejkoľvek dĺžky objektu</t>
  </si>
  <si>
    <t>1030340027</t>
  </si>
  <si>
    <t>312,817</t>
  </si>
  <si>
    <t>Zhotovenie izolácie tlakovej položením ochrannej textílie vodor.</t>
  </si>
  <si>
    <t>-153906671</t>
  </si>
  <si>
    <t>"plastový zatrávňovač Guttagarden 500x500x62"    34,70*2</t>
  </si>
  <si>
    <t xml:space="preserve">"ZD hr. 80 mm"   79,10                                            </t>
  </si>
  <si>
    <t>-656938681</t>
  </si>
  <si>
    <t>(66,15+34,70)*1,12</t>
  </si>
  <si>
    <t>469784088</t>
  </si>
  <si>
    <t>(66,15+34,70+79,10)*1,12</t>
  </si>
  <si>
    <t>-1097283056</t>
  </si>
  <si>
    <t>SO 08 - SO 08 Oplotenie</t>
  </si>
  <si>
    <t>-2070072611</t>
  </si>
  <si>
    <t>"základ pri prístrešku na kontajnery dl. 2,55 m</t>
  </si>
  <si>
    <t>"výkop od kóty</t>
  </si>
  <si>
    <t>"198,2-196,55=1,65 m</t>
  </si>
  <si>
    <t>"197,75-196,55=1,20 m</t>
  </si>
  <si>
    <t>2,55*0,25*(1,65+1,20)/2</t>
  </si>
  <si>
    <t>"základ pre stĺpik pripojený k základu dl. 2,55 m</t>
  </si>
  <si>
    <t>"pol.2"0,25*0,25*(197,75-196,55)</t>
  </si>
  <si>
    <t>"výkop ryhy pre podhrabovú dosku š. 0,25 m, priem. hl. 0,40 m rez A-A</t>
  </si>
  <si>
    <t>(32,16-2,55+6,535+8,26)*0,25*0,40</t>
  </si>
  <si>
    <t>"výkop ryhy pre podhrabovú dosku priem. hl. 0,40 m</t>
  </si>
  <si>
    <t>(20,50-4,11-1,11)*0,25*0,40</t>
  </si>
  <si>
    <t>"pre podhrabovú dosku"62,67*0,25*0,30</t>
  </si>
  <si>
    <t>159324914</t>
  </si>
  <si>
    <t>-377003067</t>
  </si>
  <si>
    <t>"pre brány pol.6 a 7</t>
  </si>
  <si>
    <t>0,60*0,60*(197,75-196,60)*4</t>
  </si>
  <si>
    <t>-1259553556</t>
  </si>
  <si>
    <t>Vŕtanie otvorov zemným vrtákom DN 250 mm pre stĺpiky oplotenia, hornina 3 do 100 m3</t>
  </si>
  <si>
    <t>1098199465</t>
  </si>
  <si>
    <t>"pre pol. 2</t>
  </si>
  <si>
    <t>"od kóty 197,75 po kótu 196,70 tj. 1,05 m</t>
  </si>
  <si>
    <t>3,14*0,125*0,125*1,05*4</t>
  </si>
  <si>
    <t>"od kóty 197,75 po kótu 196,60 tj. 1,15 m</t>
  </si>
  <si>
    <t>3,14*0,125*0,125*1,15*15</t>
  </si>
  <si>
    <t>"od kóty 197,75 po kótu 196,60 tj. 1,15m</t>
  </si>
  <si>
    <t>3,14*0,125*0,125*1,15*8</t>
  </si>
  <si>
    <t>"pre pol. 1 spolu 26ks</t>
  </si>
  <si>
    <t>"od kóty 197,40 po kótu 196,400 tj. 1,00m</t>
  </si>
  <si>
    <t>3,14*0,125*0,125*1,00*2</t>
  </si>
  <si>
    <t>"od kóty 197,25 po kótu 196,400 tj. 0,85m</t>
  </si>
  <si>
    <t>3,14*0,125*0,125*0,85*14</t>
  </si>
  <si>
    <t>"od kóty 197,50 po kótu 196,500 tj. 1,00m</t>
  </si>
  <si>
    <t>"od kóty 197,50 po kótu 196,650 tj. 0,85m</t>
  </si>
  <si>
    <t>3,14*0,125*0,125*0,85*5</t>
  </si>
  <si>
    <t>"od kóty 197,75 po kótu 196,800 tj. 0,95m</t>
  </si>
  <si>
    <t>3,14*0,125*0,125*0,95*3</t>
  </si>
  <si>
    <t>-1576338619</t>
  </si>
  <si>
    <t>179639252</t>
  </si>
  <si>
    <t>"zásyp pätiek po odstránení stĺpikov barierového oplotenia</t>
  </si>
  <si>
    <t>0,50*0,50*1,00*30</t>
  </si>
  <si>
    <t>"zásyp ryhy pre podhrabovú dosku š. 0,21 m, hl. 0,40 m</t>
  </si>
  <si>
    <t>(32,16-2,55+6,535+8,26)*0,21*0,40</t>
  </si>
  <si>
    <t>"výkop ryhy pre podhrabovú dosku hl. 0,40 m</t>
  </si>
  <si>
    <t>(20,50-4,11-1,11)*0,21*0,40</t>
  </si>
  <si>
    <t>"pre podhrabovú dosku"62,67*0,21*0,30</t>
  </si>
  <si>
    <t>Betón základových pásov, prostý tr. C 20/25</t>
  </si>
  <si>
    <t>-1407365876</t>
  </si>
  <si>
    <t>"základ pri prístrešku na kontajnery</t>
  </si>
  <si>
    <t>2,55*0,25*1,65</t>
  </si>
  <si>
    <t>-982507691</t>
  </si>
  <si>
    <t>(2,55*2+0,25)*0,70</t>
  </si>
  <si>
    <t>-872310808</t>
  </si>
  <si>
    <t>Betón základových pätiek, prostý tr. C 20/25</t>
  </si>
  <si>
    <t>1009153331</t>
  </si>
  <si>
    <t>0,60*0,60*1,05*4</t>
  </si>
  <si>
    <t>Osadzovanie stĺpika pre pletivové panelové ploty s výškou nad 2 m zabetónovaním do vopred vykopaných dier /k bránam/</t>
  </si>
  <si>
    <t>-765756444</t>
  </si>
  <si>
    <t>Osadzovanie stĺpikov plotových oceľových rúrkových alebo profilovaných pre pletivové panely, výšky nad 2 m so zabetónovaním do 0,05 m3 do pripravených jám betónom tr. C 20/25</t>
  </si>
  <si>
    <t>"stĺpiky sú súčasťou brán pol. 6,7"4</t>
  </si>
  <si>
    <t>Osadzovanie stĺpika pre pletivové panelové ploty s výškou do 2 m s betónovým panelom</t>
  </si>
  <si>
    <t>-1142367363</t>
  </si>
  <si>
    <t>Osadzovanie stĺpikov plotových oceľových rúrkových alebo profilovaných pre pletivové panely, výšky do 2 m s podhrabovým betónovým panelom</t>
  </si>
  <si>
    <t xml:space="preserve">"v cene je aj betón pätiek </t>
  </si>
  <si>
    <t>"pol.1"27</t>
  </si>
  <si>
    <t>428310514</t>
  </si>
  <si>
    <t>Stabiližačný držiak PVC 60x60 v. 250 mm</t>
  </si>
  <si>
    <t>-373131671</t>
  </si>
  <si>
    <t>"k pol.1"27</t>
  </si>
  <si>
    <t>"k pol.2" 28*2</t>
  </si>
  <si>
    <t>-2093334147</t>
  </si>
  <si>
    <t>Osadzovanie stĺpika pre pletivové panelové ploty s výškou nad 2 m s betónovým panelom</t>
  </si>
  <si>
    <t>-1793228207</t>
  </si>
  <si>
    <t>Osadzovanie stĺpikov plotových oceľových rúrkových alebo profilovaných pre pletivové panely, výšky nad 2 m s podhrabovým betónovým panelom</t>
  </si>
  <si>
    <t>"pol.2"28</t>
  </si>
  <si>
    <t>1549967113</t>
  </si>
  <si>
    <t>-2083908756</t>
  </si>
  <si>
    <t>Demontáž prefabrikovanej plotovej dosky betónovej</t>
  </si>
  <si>
    <t>-119398965</t>
  </si>
  <si>
    <t>Demontáž prefabrikovaných plotových dosiek betónových</t>
  </si>
  <si>
    <t>"hmotnosť dosky" 2,95*0,365*0,06*2300kg/m3=149 kg/kus</t>
  </si>
  <si>
    <t xml:space="preserve">"plotové dosky dl x v x hr.  2950/365/60 mm, 5x nad sebou </t>
  </si>
  <si>
    <t>"hmotnosť pre odvoz sute bude upresnená pri realizácii podľa skutočnosti</t>
  </si>
  <si>
    <t>"(8,07+13,63+30,725+12,65+22,09)/2,95=30*5=150 ks</t>
  </si>
  <si>
    <t>Odkopanie zeminy okolo stĺpikov, vytiahnutie betónových stĺpikov s pätkami zo zeme</t>
  </si>
  <si>
    <t>1761978194</t>
  </si>
  <si>
    <t>"plotové stĺpiky KZV 12-280 hmotnosť 218 kg/ks+ betón pätky 0,50*0,50*1,00*2400kg/m3=600kg, spolu 818 kg/ks</t>
  </si>
  <si>
    <t>"(8,07+13,63+30,725+12,65+22,09)/2,95=30</t>
  </si>
  <si>
    <t>Odvoz sutiny a vybúraných hmôt na skládku do 1 km</t>
  </si>
  <si>
    <t>881908344</t>
  </si>
  <si>
    <t>Odvoz sutiny a vybúraných hmôt na skládku za každý ďalší 1 km</t>
  </si>
  <si>
    <t>-1734643583</t>
  </si>
  <si>
    <t>"spolu do 8 km</t>
  </si>
  <si>
    <t>7*46,89</t>
  </si>
  <si>
    <t>Nakladanie na dopravné prostriedky pre vodorovnú dopravu vybúraných hmôt</t>
  </si>
  <si>
    <t>2071566541</t>
  </si>
  <si>
    <t>Poplatok za skladovanie - betón, tehly, dlaždice (17 01) ostatné</t>
  </si>
  <si>
    <t>1242843303</t>
  </si>
  <si>
    <t>Poplatok za skladovanie stavebného odpadu (17) betón, tehly, dlaždice, obkladačky a keramika (17 01) Ostatné (O) (17 01, 02, 03)</t>
  </si>
  <si>
    <t>Presun hmôt pre obj.8152, 8153,8159,zvislá nosná konštr.z tehál,tvárnic,blokov výšky do 10 m</t>
  </si>
  <si>
    <t>-962710800</t>
  </si>
  <si>
    <t>Presun hmôt na novostavbách a zmenách objektov pre oplotenie, objekty zvláštne pre chov živočíchov (8153 JKSO), objekty pozemné rôzne (815 9 JKSO) so zvislou nosnou konštr. murovanou z tehál, tvárnic, blokov (KMCH 1 - JKSO 6. miesto) príp. kovovou alebo drevenou výšky do 10 m</t>
  </si>
  <si>
    <t>Pol.10 D+M oceľová výplň oplotenia rozmer šxv 2100x1300mm,  zložená z jakl.rámu 50/50/3mm a oc. trubiek DN 14/1,5mm, náter alkyton kováčska čierna</t>
  </si>
  <si>
    <t>-1436914894</t>
  </si>
  <si>
    <t>Pol.10 D+M oceľová výplň oplotenia rozmer šxv 2050x1270mm,  zložená z jakl.rámu 50/50/3mm a oc. trubiek DN 14/1,5mm, náter alkyton kováčska čierna</t>
  </si>
  <si>
    <t>Pol.11 D+M oceľová výplň oplotenia rozmer šxv 2050x1300mm,  zložená z jakl.rámu 50/50/3mm a oc. trubiek DN 14/1,5mm, náter alkyton kováčska čierna</t>
  </si>
  <si>
    <t>572689072</t>
  </si>
  <si>
    <t>Pol.12 D+M oceľová výplň oplotenia rozmer šxv 2220x1300mm,  zložená z jakl.rámu 50/50/3mm a oc. trubiek DN 14/1,5mm, náter alkyton kováčska čierna</t>
  </si>
  <si>
    <t>-1284949804</t>
  </si>
  <si>
    <t>Pol.13 D+M oceľová výplň oplotenia rozmer šxv 1900x1300mm,  zložená z jakl.rámu 50/50/3mm a oc. trubiek DN 14/1,5mm, náter alkyton kováčska čierna</t>
  </si>
  <si>
    <t>-1207731060</t>
  </si>
  <si>
    <t>Pol.14 D+M oceľová výplň oplotenia rozmer šxv 1900x1300mm,  zložená z jakl.rámu 50/50/3mm a oc. trubiek DN 14/1,5mm, náter alkyton kováčska čierna</t>
  </si>
  <si>
    <t>1566932971</t>
  </si>
  <si>
    <t>Pol.15 D+M oceľová 1KR bránka, rozmer šxv 1000x1450mm+ pevný diel 530x1450mm,  zložená z jakl.rámu 60/60/3mm a oc. trubiek DN 14/1,5mm, G/K, FAB, regulov.pánty, napojenie na audiovrátniaka, náter alkyton kováčska čierna</t>
  </si>
  <si>
    <t>75684207</t>
  </si>
  <si>
    <t>Pol.16 D+M oceľová posuvná bránka, rozmer šxv 1870x1300mm,  zložená z jakl.rámu 60/60/3mm a oc. trubiek DN 14/1,5mm, K/K, hákové zámky, horné vedenie, vodiaci profil, pojazdné kolieska, dojazdová kapsa, náter alkyton kováčska čierna</t>
  </si>
  <si>
    <t>-2001953476</t>
  </si>
  <si>
    <t>Pol.17 D+M oceľová 1KR bránka, rozmer šxv 900x1300mm, zložená z jakl.rámu 60/60/3mm a oc. trubiek DN 14/1,5mm, K/K, FAB, regulov.pánty, náter alkyton kováčska čierna</t>
  </si>
  <si>
    <t>-1765946303</t>
  </si>
  <si>
    <t>D+M kryt skrine elektromera, rozmer šxv 400x1300 mm, výplň pozink.plech hr. 1,50 mm, povrch. úprava žiarovým zinkovaním PU náter RAL 7016</t>
  </si>
  <si>
    <t>1223840022</t>
  </si>
  <si>
    <t>"podrobný popis viď výkres č.08</t>
  </si>
  <si>
    <t>"výkaz ocele 2,90+2,50+11,80</t>
  </si>
  <si>
    <t>Montáž oplotenia panelového z pletiva na stĺpiky výšky do 2,2 m</t>
  </si>
  <si>
    <t>-466952063</t>
  </si>
  <si>
    <t>Montáž oplotenia panelového pletivového, na oceľové stĺpiky, výšky do 2,2 m</t>
  </si>
  <si>
    <t>2,50*(27+25+1)</t>
  </si>
  <si>
    <t>1843239645</t>
  </si>
  <si>
    <t>65,6934306569343*0,411 'Přepočítané koeficientom množstva</t>
  </si>
  <si>
    <t>-2049396632</t>
  </si>
  <si>
    <t>179409797</t>
  </si>
  <si>
    <t>1938279494</t>
  </si>
  <si>
    <t>(28+27)*6</t>
  </si>
  <si>
    <t>Montáž vrát a vrátok k oploteniu osadzovaných na stĺpiky oceľové, s plochou jednotlivo nad 2 do 4 m2</t>
  </si>
  <si>
    <t>837334404</t>
  </si>
  <si>
    <t>-1551896757</t>
  </si>
  <si>
    <t>Montáž vrát a vrátok k oploteniu osadzovaných na stĺpiky oceľové, s plochou jednotlivo nad 4 do 6 m2</t>
  </si>
  <si>
    <t>-366906003</t>
  </si>
  <si>
    <t>1293697609</t>
  </si>
  <si>
    <t>-1100147871</t>
  </si>
  <si>
    <t>Poplatok za skladovanie - zemina a kamenivo (17 05) ostatné</t>
  </si>
  <si>
    <t>Murivo základových pásov z debniacich tvárnic  50x30x25 s betónovou výplňou C 20/25-XC2 hr. 30 cm</t>
  </si>
  <si>
    <t>Výstuž pre murivo základových pásov z debniacich tvárnic s betónovou výplňou z ocele 10505</t>
  </si>
  <si>
    <t>Murivo nosné (m3) z tehál pálených brúsených na pero a drážku na lepidlo 300x247x249 P 15</t>
  </si>
  <si>
    <t>Murivo nosné (m3) z tehál pálených brúsených na pero a drážku na lepidlo 300x247x249 P 10</t>
  </si>
  <si>
    <t>Geotextília polypropylénová PP 200, šírka 0,7-1,2 m, dĺžka 20-60-120 m, hrúbka 1,68 mm, netkaná</t>
  </si>
  <si>
    <t>Výstuž pre murivo základových pásov s betónovou výplňou z ocele 10505</t>
  </si>
  <si>
    <t>Murivo základových pásov 50x30x25 (bez výstuže) s betónovou výplňou C 16/20 hr. 30 cm</t>
  </si>
  <si>
    <t>Murivo akustické (m3) z tehál pálených na pero a drážku na maltu MVC 300x333x238 P 20</t>
  </si>
  <si>
    <t>Murivo nosné (m3) z tvárnic s betónovou výplňou C 16/20 (bez výstuže) hr. 150 mm</t>
  </si>
  <si>
    <t>Keramický preklad plochý osadený do maltového lôžka šírky 115 mm, výšky 71 mm, dĺžky 1500 mm</t>
  </si>
  <si>
    <t>Keramický preklad plochý osadený do maltového lôžka šírky 115 mm, výšky 71 mm, dĺžky 1750 mm</t>
  </si>
  <si>
    <t>Keramický preklad plochý osadený do maltového lôžka šírky 115 mm, výšky 71 mm, dĺžky 2500 mm</t>
  </si>
  <si>
    <t>Keramický preklad plochý osadený do maltového lôžka šírky 115 mm, výšky 71 mm, dĺžky 3000 mm</t>
  </si>
  <si>
    <t>Doska XPS hr. 100 mm, zateplenie soklov, suterénov, podláh</t>
  </si>
  <si>
    <t>Dlažba betónová, rozmery 300x130 mm, sivá hr. 80 mm</t>
  </si>
  <si>
    <t>Dlažba betónová, grafit</t>
  </si>
  <si>
    <t>Príprava vnútorného podkladu stropov  penetračný náter</t>
  </si>
  <si>
    <t>Príprava vnútorného podkladu stropov penetračný náter</t>
  </si>
  <si>
    <t>Vnútorná omietka stropov sadrová, strojné nanášanie 20 (MPI 20), hr. 8 mm</t>
  </si>
  <si>
    <t>Vnútorná omietka stien sadrová, strojné nanášanie 20 (MPI 20), hr. 10 mm</t>
  </si>
  <si>
    <t>Vonkajšia omietka stien tenkovrstvová minerálna samočistiaca, škrabaná hr. 1,5 mm</t>
  </si>
  <si>
    <t>Kontaktný zatepľovací systém - riešenie pre sokel (XPS) ostenia okien a dverí hr. 30 mm</t>
  </si>
  <si>
    <t>Kontaktný zatepľovací systém - minerálne riešenie zatĺkacie kotvy hr. 150 mm</t>
  </si>
  <si>
    <t>Kontaktný zatepľovací systém - minerálne riešenie ostenia okien a dverí hr. 30 mm</t>
  </si>
  <si>
    <t>Samonivelizačná podlahová hmota, na vnútorné použitie,20 MPa, ozn. 260, hr. 3 mm</t>
  </si>
  <si>
    <t>Parapetná doska plastová, šírka 300 mm, komôrková vnútorná, zlatý dub, mramor, mahagon, svetlý buk, orech</t>
  </si>
  <si>
    <t>Palisáda betónová, rozmer 165x165x600 mm, sivá</t>
  </si>
  <si>
    <t>Palisáda, rozmer 165x165x600 mm</t>
  </si>
  <si>
    <t>Tvárnica priekopová, lxšxv 620x300x154,5(75) mm</t>
  </si>
  <si>
    <t>Príslušenstvo ku kontaktným zatepľovacím systémom (plastové) plastový okenný a dverový dilatačný profil bez označenia</t>
  </si>
  <si>
    <t>Príslušenstvo ku kontaktným zatepľovacím systémom (plastové) nadokenná lišta s odkvapovým nosom</t>
  </si>
  <si>
    <t>Izolácia proti zemnej vlhkosti, protiradónová, stierka, betón. podklad , vodorovná (rohy a kúty vystužené páskami)</t>
  </si>
  <si>
    <t>Izolácia proti zemnej vlhkosti, protiradónová, stierka za studena na ploche vodorovnej, betónovej</t>
  </si>
  <si>
    <t>Geotextília netkaná polypropylénová PP   300</t>
  </si>
  <si>
    <t>Separačná a mikroventilačná vrstva 300g/m2</t>
  </si>
  <si>
    <t>Pás asfaltový sivý, pre jednovrstvé hydroizolačné systémy</t>
  </si>
  <si>
    <t>POLOTOVARY A NIEKTORÉ VÝROBKY Z PLASTOV, hydroizolačná fólia hr.1,50 mm, š.1,3m  šedá</t>
  </si>
  <si>
    <t xml:space="preserve">Doska OSB 3, nebrúsené hrxlxš 18x2500x1250 mm, </t>
  </si>
  <si>
    <t>Doska EPS hr. 30 mm, sivý penový polystyrén s vyššou pevnosťou pre zateplenie podláh</t>
  </si>
  <si>
    <t>Doska EPS hr. 30 mm, sivý penový polystyrén pre zateplenie podláh</t>
  </si>
  <si>
    <t>Doska EPS hr. 40 mm, sivý penový polystyrén s vyššou pevnosťou pre zateplenie podláh</t>
  </si>
  <si>
    <t>Doska EPS hr. 40 mm, sivý penový polystyrén pre zateplenie podláh</t>
  </si>
  <si>
    <t>Montáž tepelnej izolácie podzemných stien a základov xps celoplošným prilepením k podklladu 2 zložkovou plastom modifikovanou pružnou bituménovou vodoizolačnou hmotou</t>
  </si>
  <si>
    <t>Doska  XPS 1250x600 mm, hr. 150 mm, tepelná izolácia pre sokle, ŽB konštrukcie, prevetrávané fasády, pod obklady</t>
  </si>
  <si>
    <t>Doska 160x1200x2000 mm izolácia z kamennej vlny vhodná pre zateplenie plochých striech</t>
  </si>
  <si>
    <t>Doska 120x1200x2000 mm izolácia z kamennej vlny vhodná pre zateplenie plochých striech</t>
  </si>
  <si>
    <t>ARMATÚRY INŠTALAČNÉ BYTOVÉ A OSTATNÉ Armatúry a príslušenstvo, Madlo, l=300 mm  chróm</t>
  </si>
  <si>
    <t>ARMATÚRY INŠTALAČNÉ BYTOVÉ A OSTATNÉ Armatúry a príslušenstvo, l=300 mm  chróm</t>
  </si>
  <si>
    <t>ARMATÚRY INŠTALAČNÉ BYTOVÉ A OSTATNÉ Materiály nezaradené Sedačka do sprchy sklápacia nerez</t>
  </si>
  <si>
    <t>Priečka SDK  hr. 100 mm jednoducho opláštená doskami HABITO 12,5 mm s tep. izoláciou, CW 75, 3.40.02 HB, vrátane zosileného lemovania otvorov UA profilom a vrátane akrylovania spojov</t>
  </si>
  <si>
    <t>Predsadená stena SDK  hr. 150 mm jendoducho opláštená doskami HABITO 12,5 mm s tep. izoláciou, CW100, 3.22.00 HB</t>
  </si>
  <si>
    <t>Predsadená sadrokartónová stena jednoducho opláštená doskami HABITO 12,5 mm s vloženou izoláciou voľne stojaca na oceľovej podkonštrukcii, stena hr. 115 mm, CW100</t>
  </si>
  <si>
    <t>Podhľad 1x12, 5-OK,strop železobetónový,upevnenie na závesoch</t>
  </si>
  <si>
    <t>Montáž zárubní oceľových ostatných pre SDK priečky v. do 4,75 m jednokrídlových</t>
  </si>
  <si>
    <t>VÝROBKY STOLÁRSKE Dvere vnútorné výplň papierová voština fólia Dvere vnútorné jednokrídlové, výplň papierová voština, povrch fólia M10, plné, šírka 600-900 mm</t>
  </si>
  <si>
    <t>D+M Stropný zdvihák s prevesovacím zariadením a mechanickým posunom pre stropné zdvíhacie zariadenie H01</t>
  </si>
  <si>
    <t xml:space="preserve">D+M stropné zdvíhacie zariadenie H01  miestnosť č. 10  </t>
  </si>
  <si>
    <t xml:space="preserve">D+M stropné zdvíhacie zariadenie H01 miestnosť č. 08  </t>
  </si>
  <si>
    <t xml:space="preserve">D+M stropné zdvíhacie zariadenie H01 miestnosť č. 07  	</t>
  </si>
  <si>
    <t>D+M Homogén.PVC podlahy hr.2mm vč.soklíkov.šnúry a samoniv.hmoty</t>
  </si>
  <si>
    <t>PODLAHOVINY, DOPRAVNÉ PÁSY A REMENE Podlahovina z PVC  hr 2mm</t>
  </si>
  <si>
    <t>PODLAHOVINY, DOPRAVNÉ PÁSY A REMENE Podlahovina z PVC hr 2mm</t>
  </si>
  <si>
    <t>D+M Homogén.PVC podlahy hr.2mm vč.soklíkov. šnúry a samoniv.hmoty</t>
  </si>
  <si>
    <t>D+M Homogén.obklady z PVC hr.1,5mm na sadrokartónové steny vrátane penetrácie</t>
  </si>
  <si>
    <t>IN1 Umývateľná maľba stien z maliarskych zmesí s vysokou krycou schopnosťou a vysokou odolnosťou voči oderu vrátane penetrácie výšky do 3, 80 m</t>
  </si>
  <si>
    <t>Maľby  z  maliarskych  zmesí dvojnásobné, strojne nanášané základné na podklad jemnozrnný do výšky 3,80 m</t>
  </si>
  <si>
    <t>IN2 Maľby stropov z maliarskych zmesí s dobrou krycou schopnosťou a paropriepustnosťou vrátane penetrácie výšky do 3, 80 m</t>
  </si>
  <si>
    <t>IN3 Interiérová vysokoumývateľná farba so zamatovým vzhľadom na báze vinylových kopolymérov vrátane penetrácie</t>
  </si>
  <si>
    <t>Modulárny patchpanel 24port 1U pre UTP i STP keystone, kovová vyväz. lišta</t>
  </si>
  <si>
    <t>Keystone Cat6, UTP, 180 stupnov. svork. typ 110, biely</t>
  </si>
  <si>
    <t>Zásuvka UTP 2port, Cat5E, pod omietku</t>
  </si>
  <si>
    <t>Domáci telefón s reguláciou hlasitosti</t>
  </si>
  <si>
    <t>Škatule montážna 1B pod omietku</t>
  </si>
  <si>
    <t xml:space="preserve">Strieška pod omietku </t>
  </si>
  <si>
    <t>Strieška pod omietku</t>
  </si>
  <si>
    <t>D+M dilatačný šmykový trn ESD 20/300 mm, plastové púzdro</t>
  </si>
  <si>
    <t xml:space="preserve">D+M dilatačný šmykový trn </t>
  </si>
  <si>
    <t>Geotextília polypropylénová PP 300, šírka 1,75-3,5 m, dĺžka 90 m, hrúbka 2,7 mm, netkaná</t>
  </si>
  <si>
    <t>Dodávka a montáž podláh na podkladný rošt, dosky a rošt z exotickej dreviny s dlhou trvanlivosťou</t>
  </si>
  <si>
    <t>Olejovanie exotickej dreviny s dlhou trvanlivosťou olejom</t>
  </si>
  <si>
    <t>Pol. Z1 D+M opláštenia medzi oceľ. stĺpami altánku a markíz chodníka, rozm. 2100x2630 -oc rám z jakl.profilu 50/50/3mm, výplň oc. trubka DN14x1,5mm, náter kováčska čierna</t>
  </si>
  <si>
    <t>Pol. Z1 D+M opláštenia medzi oceľ. stĺpami altánku a markíz chodníka-oc rám z jakl.profilu 50/50/3mm, výplň oc. trubka DN14x1,5mm, náter kováčska čierna</t>
  </si>
  <si>
    <t>Pol. Z2 D+M opláštenia medzi oceľ. stĺpami altánku a markíz chodníka, rozm. 2800x2535/2285 -oc rám z jakl.profilu 50/50/3mm, výplň oc. trubka DN14x1,5mm, náter kováčska čierna</t>
  </si>
  <si>
    <t>Pol. Z3 D+M opláštenia medzi oceľ. stĺpami altánku a markíz chodníka rozm. 2800x2425 oc rám z jakl.profilu 50/50/3mm, výplň oc. trubka DN14x1,5mm, náter kováčska čierna</t>
  </si>
  <si>
    <t>Ostatné práce výplň dilatačnej škáry trvale pružným tmelom šírky do 20 mm</t>
  </si>
  <si>
    <t>Ostatné práce Výplň dilatačnej škáry trvale pružným tmelom šírky do 20 mm</t>
  </si>
  <si>
    <t>D+M oceľovej konštrukcie povrchová úprava náter kováčska čierna</t>
  </si>
  <si>
    <t>Murivo základových pásov z debniacich tvárnic 50x30x25 s betónovou výplňou C 20/25-XC2 hr. 30 cm</t>
  </si>
  <si>
    <t>Murivo nosné (m3) z tehál pálených P 15 brúsených na pero a drážku na lepidlo 300x247x249 P 15</t>
  </si>
  <si>
    <t>Murivo akustické (m3) z tehál pálených AKU na pero a drážku na maltu MVC 300x333x238 P 20</t>
  </si>
  <si>
    <t>Keramický preklad plochý osadený do maltového lôžka šírky 175 mm, výšky 71 mm, dĺžky 1250 mm</t>
  </si>
  <si>
    <t>Priečky z tehál pálených  hr. 17,5 cm, P 12 brúsených, na maltu (175x375x249)</t>
  </si>
  <si>
    <t>Priečky z tehál pálených brúsených na pero a drážku kontaktne na maltu 175x375x249 P 12</t>
  </si>
  <si>
    <t>Montáž stropných panelov z predpätého betónu bez závesných hákov v budovách v. do 18 m, hmotnosti nad 1,5 do 3 t l=30m</t>
  </si>
  <si>
    <t>Montáž stropného panelu z predpät. betónu v budovách výšky do 18 m, hmotnosti nad 3 do 7 t</t>
  </si>
  <si>
    <t>Montáž stropného panelu z predpät. betónu v budovách výšky do 18 m, hmotnosti nad 1,5 do 3 t</t>
  </si>
  <si>
    <t>Montáž stropných panelov z predpätého betónu bez závesných hákov v budovách v. do 18 m, hmotnosti nad 3 do 7 t l=16m</t>
  </si>
  <si>
    <t>Dlažba betónová rozmery 300x130 mm, sivá hr. 80 mm</t>
  </si>
  <si>
    <t>Vnútorná omietka stropov sadrová, strojné nanášanie (MPI 20), hr. 8 mm</t>
  </si>
  <si>
    <t>Vnútorná omietka stropov vápennocementová, strojné nanášanie MPI 25, hr. 8 mm</t>
  </si>
  <si>
    <t>Vnútorná omietka stien sadrová, strojné nanášanie (MPI 20), hr. 10 mm</t>
  </si>
  <si>
    <t>Vnútorná omietka stien vápennocementová, strojné nanášanie MPI 25, hr. 10 mm</t>
  </si>
  <si>
    <t>Samonivelizačná podlahová hmota, na vnútorné použitie, 20 MPa, ozn. 260, hr. 3 mm</t>
  </si>
  <si>
    <t>Palisáda, rozmer 165x165x600 mm, hnedá</t>
  </si>
  <si>
    <t>Palisáda, rozmer 165x165x1200 mm, hnedá</t>
  </si>
  <si>
    <t>Palisáda betónová, rozmer 165x165x900 mm, sivá</t>
  </si>
  <si>
    <t>Príslušenstvo ku kontaktným zatepľovacím systémom (kovové) rohová lišta hliníková</t>
  </si>
  <si>
    <t>Izolácia proti zemnej vlhkosti na ploche vodorovnej</t>
  </si>
  <si>
    <t>Izolácia proti zemnej vlhkosti na ploche zvislej</t>
  </si>
  <si>
    <t>POLOTOVARY A NIEKTORÉ VÝROBKY Z PLASTOV, hydroizolácie plochých striech, hydroizolačná fólia hr.1,50 mm, š.1,3m  šedá</t>
  </si>
  <si>
    <t>Doska OSB 3, nebrúsené hrxlxš 18x2500x1250 mm</t>
  </si>
  <si>
    <t>Doska EPS, hr. 40 mm, sivý penový polystyrén pre zateplenie podláh</t>
  </si>
  <si>
    <t>Doska EPS , hr. 50 mm, sivý penový polystyrén pre zateplenie podláh</t>
  </si>
  <si>
    <t>Doska EPS Neofloor 100 hr. 50 mm, sivý penový polystyrén pre zateplenie podláh</t>
  </si>
  <si>
    <t>Doska XPS 1250x600 mm, hr. 150 mm, tepelná izolácia pre sokle, ŽB konštrukcie, prevetrávané fasády, pod obklady</t>
  </si>
  <si>
    <t>"čadičová vlna hr. 120 mm</t>
  </si>
  <si>
    <t>"čadičová vlna hr. 160 mm</t>
  </si>
  <si>
    <t>ARMATÚRY INŠTALAČNÉ BYTOVÉ A OSTATNÉ Armatúry a príslušenstvo, Madlo, l=300 mm  chróm 5598105</t>
  </si>
  <si>
    <t>Podhľad stropný sadrokartónový na oceľovú konštrukciu, 1x12,5 mm, upevnenie na železobetónový strop na závesoch</t>
  </si>
  <si>
    <t>Výplne  otvorov  sadrokartónových  konštrukcií,   zárubne  kovové  s  príslušenstvom, pre priečky výšky  nad  2,75 do 4,75 m alebo záťaže dverného krídla cez 25 kg, s profilom UW, montáž zárubní ostatných jednokrídlových</t>
  </si>
  <si>
    <t xml:space="preserve">Pol.12i Zárubeň 900/1970 ceľová hranatá pre sadrokartón zo žiarovo pozink.plechu  hr. 1,5 mm, s poldrážkou pre tesnenie,ostenie 100 mm, L/P, bez podlahového zapustenia,vrátane náteru kováčska čierna farba </t>
  </si>
  <si>
    <t xml:space="preserve">Pol.12i* Zárubeň 900/1970 ceľová hranatá pre sadrokartón zo žiarovo pozink.plechu  hr. 1,5 mm, s poldrážkou pre tesnenie,ostenie 100 mm, L, bez podlahového zapustenia,vrátane náteru kováčska čierna farba </t>
  </si>
  <si>
    <t xml:space="preserve">Pol.13i* Zárubeň 1100/1970 pre posuvné dvere, oceľová hranatá pre sadrokartón zo žiarovo pozink.plechu  hr. 1,5 mm,ostenie 100 mm, L, bez podlahového zapustenia,vrátane náteru kováčska čierna farba </t>
  </si>
  <si>
    <t xml:space="preserve">Pol.13i Zárubeň 1100/1970 pre posuvné dvere, oceľová hranatá pre sadrokartón zo žiarovo pozink.plechu  hr. 1,5 mm,ostenie 100 mm, L/P, bez podlahového zapustenia,vrátane náteru kováčska čierna farba </t>
  </si>
  <si>
    <t xml:space="preserve">Pol.14 Zárubeň 800/1970 oceľová hranatá pre sadrokartón zo žiarovo pozink.plechu  hr. 1,5 mm, s poldrážkou pre tesnenie,ostenie 100 mm,P, bez podlahového zapustenia,vrátane náteru kováčska čierna farba </t>
  </si>
  <si>
    <t>Pol.17 Zárubeň 900/1970 oceľová hranatá pre zamurovanie zo žiarovo pozink.plechu  hr. 1,5 mm, s poldrážkou pre tesnenie,ostenie 175 mm,P, bez podlahového zapustenia,vrátane náteru kováčska čierna farba</t>
  </si>
  <si>
    <t>K pol. KL2 zabudovateľná mikrovlnná rúra</t>
  </si>
  <si>
    <t xml:space="preserve">D+M stropné zdvíhacie zariadenie H01  miestnosť č. 10  	</t>
  </si>
  <si>
    <t>D+M stropné zdvíhacie zariadenie H01 miestnosť č. 08</t>
  </si>
  <si>
    <t xml:space="preserve">D+M stropné zdvíhacie zariadenie H01 miestnosť č. 07  </t>
  </si>
  <si>
    <t>Dlaždice keramické, lxvxhr 297x297x8 mm, farba žltá</t>
  </si>
  <si>
    <t>IN2 Maľby stropov a stien z maliarskych zmesí s dobrou krycou schopnosťou a paropriepustnosťou vrátane penetrácie výšky do 3, 80 m</t>
  </si>
  <si>
    <t>Tesla domáci telefón DDS s reguláciou hlasitosti</t>
  </si>
  <si>
    <t>Pol. Z2 D+M opláštenia medzi oceľ. stĺpami altánku a markíz chodníka, rozm. 2800x2630 -oc rám z jakl.profilu 50/50/3mm, výplň oc. trubka DN14x1,5mm, náter  kováčska čierna</t>
  </si>
  <si>
    <t>Pol. Z3 D+M opláštenia medzi oceľ. stĺpami altánku a markíz chodníka rozm. 2100x2330 oc rám z jakl.profilu 50/50/3mm, výplň oc. trubka DN14x1,5mm, náter kováčska čierna</t>
  </si>
  <si>
    <t>Tesnenie šacht. rúry 600</t>
  </si>
  <si>
    <t>Dno šachtové PP - 600/160x0°</t>
  </si>
  <si>
    <t>Rúra PP šachtová vlnovcová s hrdlom ID600x3650</t>
  </si>
  <si>
    <t>Prstenec roznášací betónový - 1100/680/150</t>
  </si>
  <si>
    <t>Poklop liatinový D600</t>
  </si>
  <si>
    <t xml:space="preserve">Dno šachtové plastové prietočné 160 x 0° </t>
  </si>
  <si>
    <t>Dno šachtové plastové s prítokom T 160</t>
  </si>
  <si>
    <t>Dno šachtové plastové prietočné 160 x 0°</t>
  </si>
  <si>
    <t>Rúra plastová šachtová vlnovcová s hrdlom ID425 x 3000</t>
  </si>
  <si>
    <t>Manžeta tesniaca na hladkú šachtovú rúru 400/315</t>
  </si>
  <si>
    <t>Kónus betónový - 425</t>
  </si>
  <si>
    <t xml:space="preserve">Posúvač domovej prípojky - DN 1" </t>
  </si>
  <si>
    <t>Posúvač domovej prípojky - DN 1"</t>
  </si>
  <si>
    <t>Montáž plastovej chráničky d=100mm v zemi</t>
  </si>
  <si>
    <t>Plastová chránička d=100mm v zemi</t>
  </si>
  <si>
    <t>Montáž nástenného rozvádzača GMA6406 6U</t>
  </si>
  <si>
    <t>Nástenný rozvádzač GMA6406 6U / 19" 600*450*370mm</t>
  </si>
  <si>
    <t>"malý zatrávňovač 270x270x60"      66,15</t>
  </si>
  <si>
    <t>Plastový zatrávňovač - zelevý 500x500x62 mm</t>
  </si>
  <si>
    <t>Dlažba betónová vegetačná - malý zatrávňovač  270x270x60 mm</t>
  </si>
  <si>
    <t>Dlažba betónová vegetačná - malý zatrávňovač 270x270x60 mm</t>
  </si>
  <si>
    <t>Obrubník chodníkový 100x10x25</t>
  </si>
  <si>
    <t>Obrubník cestný 100x15x26</t>
  </si>
  <si>
    <t>Obrubník parkový 100x20x5cm sivý</t>
  </si>
  <si>
    <t>Obrubník plastový (60/1000)</t>
  </si>
  <si>
    <t>Rúra kanalizačná PVC SN16 DN 500</t>
  </si>
  <si>
    <t>"malý zatrávňovač 270x270x60"      66,15*2</t>
  </si>
  <si>
    <t>Geotextília polypropylen  200 g/m2</t>
  </si>
  <si>
    <t>Geotextília polypropylen 200 g/m2</t>
  </si>
  <si>
    <t>Geotextília polypropylen 600 g/m2</t>
  </si>
  <si>
    <t>Stĺpik k zváraným panelom, 60x60x2600 mm, poplastovaný na pozinkovanej oceli, pre panelový plotový systém, RAL 7016 /pol.1/</t>
  </si>
  <si>
    <t>Stĺpik, výška 2,7 m, poplastovaný na pozinkovanej oceli, pre panelový plotový systém</t>
  </si>
  <si>
    <t>Stĺpik, výška 3,9 m, poplastovaný na pozinkovanej oceli, pre panelový plotový systém</t>
  </si>
  <si>
    <t>Betónový panel lxvxhr 2450x250x40 mm, podhrabová doska pre oplotenie z pletiva  /pol.8/</t>
  </si>
  <si>
    <t>Betónový panel lxvxhr 2350x250x35 mm, podhrabová doska pre oplotenie z pletiva</t>
  </si>
  <si>
    <t>Stĺpik k panelom, 60x60x3000 mm, poplastovaný na pozinkovanej oceli, pre panelový plotový systém, RAL 7016 /pol.2/</t>
  </si>
  <si>
    <t>Stĺpik, výška 2,2 m, poplastovaný na pozinkovanej oceli, pre panelový plotový systém</t>
  </si>
  <si>
    <t>Betónový panel lxvxhr 2450x500x40 mm, podhrabová doska pre oplotenie z pletiva, /pol.9/</t>
  </si>
  <si>
    <t>Betónový panel lxvxhr 2505x500x35 mm, podhrabová doska pre oplotenie z pletiva</t>
  </si>
  <si>
    <t>Panel veľkosť oka 200x50 mm, vxl 2,03x2,50 m, poplastovaný na pozinkovanej oceli, pre panelový plotový systém, RAL 7016 /pol.3/</t>
  </si>
  <si>
    <t>Panel, veľkosť oka 200x50 mm, vxl 2x2,48 m, poplastovaný na pozinkovanej oceli, pre panelový plotový systém</t>
  </si>
  <si>
    <t>Panel, veľkosť oka 200x50 mm, vxl 1,83x2,50 m, poplastovaný na pozinkovanej oceli, pre panelový plotový systém, RAL 7016 /pol.4/</t>
  </si>
  <si>
    <t>Panel, veľkosť oka 200x50 mm, vxl 1,63x2,50 m, poplastovaný na pozinkovanej oceli, pre panelový plotový systém, RAL 7016 /pol.5/</t>
  </si>
  <si>
    <t>Panel, veľkosť oka 200x50 mm, vxl 1,8x2,48 m, poplastovaný na pozinkovanej oceli, pre panelový plotový systém</t>
  </si>
  <si>
    <t>Panel, veľkosť oka 200x50 mm, vxl 1,6x2,48 m, poplastovaný na pozinkovanej oceli, pre panelový plotový systém</t>
  </si>
  <si>
    <t>Príchytka z PVC na uchytenie panelov k štvorhrannýám stĺpikom vrátane krytu na hlavu skrutky</t>
  </si>
  <si>
    <t>Príchytka z PVC na uchytenie panelov k štvorhranným stĺpikom vrátane krytu na hlavu skrutky vrátane skrutky</t>
  </si>
  <si>
    <t>Bránka jednokrídlová, šxv 1090x1980mm, úprava zn+PVC, výplň zváraná sieť 50x200 mm, farba RAL 7016, súčasťou bránky 2 stĺpiky,závesy,FAB,G/K, plast.doraz /pol.6/</t>
  </si>
  <si>
    <t>Bránka jednokrídlová, šxv 1,0x2,05 m, úprava epoxizinok + polyester, výplň zváraná sieť 50x50 mm, farba RAL 6005</t>
  </si>
  <si>
    <t>Bránka dvojkrídlová, šxv 4110x1980mm, Zn+PVC, výplň zváraná sieť 50x200 mm, farba RAL 7016, súčasťou brány sú 2 stĺpiky,závesy,FAB,G/K, plast.doraz /pol.7/</t>
  </si>
  <si>
    <t>Bránka dvojkrídlová, šxv 3,5x1,8 m, úprava Zn+PVC, výplň jokel 25x25 mm, farba RAL</t>
  </si>
  <si>
    <t>Spádové dosky, 160x1200x2000, izolácia z kamennej vlny vhodná pre zateplenie plochých striech</t>
  </si>
  <si>
    <t>Pol.12i Zárubeň 900/1970 ceľová hranatá pre sadrokartón zo žiarovo pozink.plechu  hr. 1,5 mm, s poldrážkou pre tesnenie,ostenie 100 mm, L/P, bez podlahového zapustenia,vrátane náteru kováčska čierna farba</t>
  </si>
  <si>
    <t>Pol.12i* Zárubeň 900/1970 ceľová hranatá pre sadrokartón zo žiarovo pozink.plechu  hr. 1,5 mm, s poldrážkou pre tesnenie,ostenie 100 mm, L, bez podlahového zapustenia,vrátane náteru kováčska čierna farba</t>
  </si>
  <si>
    <t>Pol.13i Zárubeň 1100/1970 pre posuvné dvere, ceľová hranatá pre sadrokartón zo žiarovo pozink.plechu  hr. 1,5 mm,ostenie 100 mm, L/P, bez podlahového zapustenia,vrátane náteru kováčska čierna farba</t>
  </si>
  <si>
    <t>Pol.13i* Zárubeň 1100/1970 pre posuvné dvere, ceľová hranatá pre sadrokartón zo žiarovo pozink.plechu  hr. 1,5 mm,ostenie 100 mm, L, bez podlahového zapustenia,vrátane náteru kováčska čierna farba</t>
  </si>
  <si>
    <t>Pol.15* Zárubeň 700/1970 ceľová hranatá pre sadrokartón zo žiarovo pozink.plechu  hr. 1,5 mm, s poldrážkou pre tesnenie,ostenie 100 mm, L, bez podlahového zapustenia,vrátane náteru kováčska čierna farba</t>
  </si>
  <si>
    <t>Pol.16i* Zárubeň 1000/1970 pre posuvné dvere, ceľová hranatá pre sadrokartón zo žiarovo pozink.plechu  hr. 1,5 mm,ostenie 100 mm, L, bez podlahového zapustenia,vrátane náteru kováčska čierna farba</t>
  </si>
  <si>
    <t xml:space="preserve">Lokálna rekuperačná jednotka Dimplex DL 50 WE s hranatým tubusom DL 50 Q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</si>
</sst>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trike/>
      <sz val="9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167" fontId="37" fillId="3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37" fillId="0" borderId="16" xfId="0" applyFont="1" applyBorder="1" applyAlignment="1" applyProtection="1">
      <alignment horizontal="left" vertical="center" wrapText="1"/>
      <protection locked="0"/>
    </xf>
    <xf numFmtId="0" fontId="37" fillId="0" borderId="17" xfId="0" applyFont="1" applyBorder="1" applyAlignment="1" applyProtection="1">
      <alignment horizontal="left" vertical="center" wrapText="1"/>
      <protection locked="0"/>
    </xf>
    <xf numFmtId="0" fontId="37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3" fillId="5" borderId="17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left" vertical="center"/>
      <protection locked="0"/>
    </xf>
    <xf numFmtId="0" fontId="40" fillId="0" borderId="16" xfId="0" applyFont="1" applyBorder="1" applyAlignment="1" applyProtection="1">
      <alignment horizontal="left" vertical="center" wrapText="1"/>
      <protection locked="0"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167" fontId="40" fillId="3" borderId="22" xfId="0" applyNumberFormat="1" applyFont="1" applyFill="1" applyBorder="1" applyAlignment="1" applyProtection="1">
      <alignment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workbookViewId="0">
      <selection activeCell="AN8" sqref="AN8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 x14ac:dyDescent="0.2">
      <c r="AR2" s="229" t="s">
        <v>5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8" t="s">
        <v>6</v>
      </c>
      <c r="BT2" s="18" t="s">
        <v>7</v>
      </c>
    </row>
    <row r="3" spans="1:74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 x14ac:dyDescent="0.2">
      <c r="B4" s="21"/>
      <c r="D4" s="22" t="s">
        <v>8</v>
      </c>
      <c r="AR4" s="21"/>
      <c r="AS4" s="23" t="s">
        <v>9</v>
      </c>
      <c r="BE4" s="24" t="s">
        <v>10</v>
      </c>
      <c r="BS4" s="18" t="s">
        <v>6</v>
      </c>
    </row>
    <row r="5" spans="1:74" s="1" customFormat="1" ht="12" customHeight="1" x14ac:dyDescent="0.2">
      <c r="B5" s="21"/>
      <c r="D5" s="25" t="s">
        <v>11</v>
      </c>
      <c r="K5" s="240" t="s">
        <v>12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R5" s="21"/>
      <c r="BE5" s="247" t="s">
        <v>13</v>
      </c>
      <c r="BS5" s="18" t="s">
        <v>6</v>
      </c>
    </row>
    <row r="6" spans="1:74" s="1" customFormat="1" ht="36.950000000000003" customHeight="1" x14ac:dyDescent="0.2">
      <c r="B6" s="21"/>
      <c r="D6" s="27" t="s">
        <v>14</v>
      </c>
      <c r="K6" s="241" t="s">
        <v>15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R6" s="21"/>
      <c r="BE6" s="248"/>
      <c r="BS6" s="18" t="s">
        <v>6</v>
      </c>
    </row>
    <row r="7" spans="1:74" s="1" customFormat="1" ht="12" customHeight="1" x14ac:dyDescent="0.2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48"/>
      <c r="BS7" s="18" t="s">
        <v>6</v>
      </c>
    </row>
    <row r="8" spans="1:74" s="1" customFormat="1" ht="12" customHeight="1" x14ac:dyDescent="0.2">
      <c r="B8" s="21"/>
      <c r="D8" s="28" t="s">
        <v>18</v>
      </c>
      <c r="K8" s="26" t="s">
        <v>19</v>
      </c>
      <c r="AK8" s="28" t="s">
        <v>20</v>
      </c>
      <c r="AN8" s="29"/>
      <c r="AR8" s="21"/>
      <c r="BE8" s="248"/>
      <c r="BS8" s="18" t="s">
        <v>6</v>
      </c>
    </row>
    <row r="9" spans="1:74" s="1" customFormat="1" ht="14.45" customHeight="1" x14ac:dyDescent="0.2">
      <c r="B9" s="21"/>
      <c r="AR9" s="21"/>
      <c r="BE9" s="248"/>
      <c r="BS9" s="18" t="s">
        <v>6</v>
      </c>
    </row>
    <row r="10" spans="1:74" s="1" customFormat="1" ht="12" customHeight="1" x14ac:dyDescent="0.2">
      <c r="B10" s="21"/>
      <c r="D10" s="28" t="s">
        <v>21</v>
      </c>
      <c r="AK10" s="28" t="s">
        <v>22</v>
      </c>
      <c r="AN10" s="26" t="s">
        <v>23</v>
      </c>
      <c r="AR10" s="21"/>
      <c r="BE10" s="248"/>
      <c r="BS10" s="18" t="s">
        <v>6</v>
      </c>
    </row>
    <row r="11" spans="1:74" s="1" customFormat="1" ht="18.399999999999999" customHeight="1" x14ac:dyDescent="0.2">
      <c r="B11" s="21"/>
      <c r="E11" s="26" t="s">
        <v>24</v>
      </c>
      <c r="AK11" s="28" t="s">
        <v>25</v>
      </c>
      <c r="AN11" s="26" t="s">
        <v>1</v>
      </c>
      <c r="AR11" s="21"/>
      <c r="BE11" s="248"/>
      <c r="BS11" s="18" t="s">
        <v>6</v>
      </c>
    </row>
    <row r="12" spans="1:74" s="1" customFormat="1" ht="6.95" customHeight="1" x14ac:dyDescent="0.2">
      <c r="B12" s="21"/>
      <c r="AR12" s="21"/>
      <c r="BE12" s="248"/>
      <c r="BS12" s="18" t="s">
        <v>6</v>
      </c>
    </row>
    <row r="13" spans="1:74" s="1" customFormat="1" ht="12" customHeight="1" x14ac:dyDescent="0.2">
      <c r="B13" s="21"/>
      <c r="D13" s="28" t="s">
        <v>26</v>
      </c>
      <c r="AK13" s="28" t="s">
        <v>22</v>
      </c>
      <c r="AN13" s="30" t="s">
        <v>27</v>
      </c>
      <c r="AR13" s="21"/>
      <c r="BE13" s="248"/>
      <c r="BS13" s="18" t="s">
        <v>6</v>
      </c>
    </row>
    <row r="14" spans="1:74" ht="12.75" x14ac:dyDescent="0.2">
      <c r="B14" s="21"/>
      <c r="E14" s="242" t="s">
        <v>27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8" t="s">
        <v>25</v>
      </c>
      <c r="AN14" s="30" t="s">
        <v>27</v>
      </c>
      <c r="AR14" s="21"/>
      <c r="BE14" s="248"/>
      <c r="BS14" s="18" t="s">
        <v>6</v>
      </c>
    </row>
    <row r="15" spans="1:74" s="1" customFormat="1" ht="6.95" customHeight="1" x14ac:dyDescent="0.2">
      <c r="B15" s="21"/>
      <c r="AR15" s="21"/>
      <c r="BE15" s="248"/>
      <c r="BS15" s="18" t="s">
        <v>3</v>
      </c>
    </row>
    <row r="16" spans="1:74" s="1" customFormat="1" ht="12" customHeight="1" x14ac:dyDescent="0.2">
      <c r="B16" s="21"/>
      <c r="D16" s="28" t="s">
        <v>28</v>
      </c>
      <c r="AK16" s="28" t="s">
        <v>22</v>
      </c>
      <c r="AN16" s="26" t="s">
        <v>29</v>
      </c>
      <c r="AR16" s="21"/>
      <c r="BE16" s="248"/>
      <c r="BS16" s="18" t="s">
        <v>3</v>
      </c>
    </row>
    <row r="17" spans="1:71" s="1" customFormat="1" ht="18.399999999999999" customHeight="1" x14ac:dyDescent="0.2">
      <c r="B17" s="21"/>
      <c r="E17" s="26" t="s">
        <v>30</v>
      </c>
      <c r="AK17" s="28" t="s">
        <v>25</v>
      </c>
      <c r="AN17" s="26" t="s">
        <v>31</v>
      </c>
      <c r="AR17" s="21"/>
      <c r="BE17" s="248"/>
      <c r="BS17" s="18" t="s">
        <v>32</v>
      </c>
    </row>
    <row r="18" spans="1:71" s="1" customFormat="1" ht="6.95" customHeight="1" x14ac:dyDescent="0.2">
      <c r="B18" s="21"/>
      <c r="AR18" s="21"/>
      <c r="BE18" s="248"/>
      <c r="BS18" s="18" t="s">
        <v>33</v>
      </c>
    </row>
    <row r="19" spans="1:71" s="1" customFormat="1" ht="12" customHeight="1" x14ac:dyDescent="0.2">
      <c r="B19" s="21"/>
      <c r="D19" s="28" t="s">
        <v>34</v>
      </c>
      <c r="AK19" s="28" t="s">
        <v>22</v>
      </c>
      <c r="AN19" s="26" t="s">
        <v>1</v>
      </c>
      <c r="AR19" s="21"/>
      <c r="BE19" s="248"/>
      <c r="BS19" s="18" t="s">
        <v>33</v>
      </c>
    </row>
    <row r="20" spans="1:71" s="1" customFormat="1" ht="18.399999999999999" customHeight="1" x14ac:dyDescent="0.2">
      <c r="B20" s="21"/>
      <c r="E20" s="26" t="s">
        <v>35</v>
      </c>
      <c r="AK20" s="28" t="s">
        <v>25</v>
      </c>
      <c r="AN20" s="26" t="s">
        <v>1</v>
      </c>
      <c r="AR20" s="21"/>
      <c r="BE20" s="248"/>
      <c r="BS20" s="18" t="s">
        <v>32</v>
      </c>
    </row>
    <row r="21" spans="1:71" s="1" customFormat="1" ht="6.95" customHeight="1" x14ac:dyDescent="0.2">
      <c r="B21" s="21"/>
      <c r="AR21" s="21"/>
      <c r="BE21" s="248"/>
    </row>
    <row r="22" spans="1:71" s="1" customFormat="1" ht="12" customHeight="1" x14ac:dyDescent="0.2">
      <c r="B22" s="21"/>
      <c r="D22" s="28" t="s">
        <v>36</v>
      </c>
      <c r="AR22" s="21"/>
      <c r="BE22" s="248"/>
    </row>
    <row r="23" spans="1:71" s="1" customFormat="1" ht="16.5" customHeight="1" x14ac:dyDescent="0.2">
      <c r="B23" s="21"/>
      <c r="E23" s="244" t="s">
        <v>1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R23" s="21"/>
      <c r="BE23" s="248"/>
    </row>
    <row r="24" spans="1:71" s="1" customFormat="1" ht="6.95" customHeight="1" x14ac:dyDescent="0.2">
      <c r="B24" s="21"/>
      <c r="AR24" s="21"/>
      <c r="BE24" s="248"/>
    </row>
    <row r="25" spans="1:71" s="1" customFormat="1" ht="6.95" customHeight="1" x14ac:dyDescent="0.2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48"/>
    </row>
    <row r="26" spans="1:71" s="2" customFormat="1" ht="25.9" customHeight="1" x14ac:dyDescent="0.2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27">
        <f>ROUND(AG94,2)</f>
        <v>0</v>
      </c>
      <c r="AL26" s="228"/>
      <c r="AM26" s="228"/>
      <c r="AN26" s="228"/>
      <c r="AO26" s="228"/>
      <c r="AP26" s="33"/>
      <c r="AQ26" s="33"/>
      <c r="AR26" s="34"/>
      <c r="BE26" s="248"/>
    </row>
    <row r="27" spans="1:71" s="2" customFormat="1" ht="6.95" customHeight="1" x14ac:dyDescent="0.2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48"/>
    </row>
    <row r="28" spans="1:71" s="2" customFormat="1" ht="12.75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5" t="s">
        <v>38</v>
      </c>
      <c r="M28" s="245"/>
      <c r="N28" s="245"/>
      <c r="O28" s="245"/>
      <c r="P28" s="245"/>
      <c r="Q28" s="33"/>
      <c r="R28" s="33"/>
      <c r="S28" s="33"/>
      <c r="T28" s="33"/>
      <c r="U28" s="33"/>
      <c r="V28" s="33"/>
      <c r="W28" s="245" t="s">
        <v>39</v>
      </c>
      <c r="X28" s="245"/>
      <c r="Y28" s="245"/>
      <c r="Z28" s="245"/>
      <c r="AA28" s="245"/>
      <c r="AB28" s="245"/>
      <c r="AC28" s="245"/>
      <c r="AD28" s="245"/>
      <c r="AE28" s="245"/>
      <c r="AF28" s="33"/>
      <c r="AG28" s="33"/>
      <c r="AH28" s="33"/>
      <c r="AI28" s="33"/>
      <c r="AJ28" s="33"/>
      <c r="AK28" s="245" t="s">
        <v>40</v>
      </c>
      <c r="AL28" s="245"/>
      <c r="AM28" s="245"/>
      <c r="AN28" s="245"/>
      <c r="AO28" s="245"/>
      <c r="AP28" s="33"/>
      <c r="AQ28" s="33"/>
      <c r="AR28" s="34"/>
      <c r="BE28" s="248"/>
    </row>
    <row r="29" spans="1:71" s="3" customFormat="1" ht="14.45" customHeight="1" x14ac:dyDescent="0.2">
      <c r="B29" s="38"/>
      <c r="D29" s="28" t="s">
        <v>41</v>
      </c>
      <c r="F29" s="28" t="s">
        <v>42</v>
      </c>
      <c r="L29" s="246">
        <v>0.2</v>
      </c>
      <c r="M29" s="226"/>
      <c r="N29" s="226"/>
      <c r="O29" s="226"/>
      <c r="P29" s="226"/>
      <c r="W29" s="225">
        <f>ROUND(AZ94, 2)</f>
        <v>0</v>
      </c>
      <c r="X29" s="226"/>
      <c r="Y29" s="226"/>
      <c r="Z29" s="226"/>
      <c r="AA29" s="226"/>
      <c r="AB29" s="226"/>
      <c r="AC29" s="226"/>
      <c r="AD29" s="226"/>
      <c r="AE29" s="226"/>
      <c r="AK29" s="225">
        <f>ROUND(AV94, 2)</f>
        <v>0</v>
      </c>
      <c r="AL29" s="226"/>
      <c r="AM29" s="226"/>
      <c r="AN29" s="226"/>
      <c r="AO29" s="226"/>
      <c r="AR29" s="38"/>
      <c r="BE29" s="249"/>
    </row>
    <row r="30" spans="1:71" s="3" customFormat="1" ht="14.45" customHeight="1" x14ac:dyDescent="0.2">
      <c r="B30" s="38"/>
      <c r="F30" s="28" t="s">
        <v>43</v>
      </c>
      <c r="L30" s="246">
        <v>0.2</v>
      </c>
      <c r="M30" s="226"/>
      <c r="N30" s="226"/>
      <c r="O30" s="226"/>
      <c r="P30" s="226"/>
      <c r="W30" s="225">
        <f>ROUND(BA94, 2)</f>
        <v>0</v>
      </c>
      <c r="X30" s="226"/>
      <c r="Y30" s="226"/>
      <c r="Z30" s="226"/>
      <c r="AA30" s="226"/>
      <c r="AB30" s="226"/>
      <c r="AC30" s="226"/>
      <c r="AD30" s="226"/>
      <c r="AE30" s="226"/>
      <c r="AK30" s="225">
        <f>ROUND(AW94, 2)</f>
        <v>0</v>
      </c>
      <c r="AL30" s="226"/>
      <c r="AM30" s="226"/>
      <c r="AN30" s="226"/>
      <c r="AO30" s="226"/>
      <c r="AR30" s="38"/>
      <c r="BE30" s="249"/>
    </row>
    <row r="31" spans="1:71" s="3" customFormat="1" ht="14.45" hidden="1" customHeight="1" x14ac:dyDescent="0.2">
      <c r="B31" s="38"/>
      <c r="F31" s="28" t="s">
        <v>44</v>
      </c>
      <c r="L31" s="246">
        <v>0.2</v>
      </c>
      <c r="M31" s="226"/>
      <c r="N31" s="226"/>
      <c r="O31" s="226"/>
      <c r="P31" s="226"/>
      <c r="W31" s="225">
        <f>ROUND(BB94, 2)</f>
        <v>0</v>
      </c>
      <c r="X31" s="226"/>
      <c r="Y31" s="226"/>
      <c r="Z31" s="226"/>
      <c r="AA31" s="226"/>
      <c r="AB31" s="226"/>
      <c r="AC31" s="226"/>
      <c r="AD31" s="226"/>
      <c r="AE31" s="226"/>
      <c r="AK31" s="225">
        <v>0</v>
      </c>
      <c r="AL31" s="226"/>
      <c r="AM31" s="226"/>
      <c r="AN31" s="226"/>
      <c r="AO31" s="226"/>
      <c r="AR31" s="38"/>
      <c r="BE31" s="249"/>
    </row>
    <row r="32" spans="1:71" s="3" customFormat="1" ht="14.45" hidden="1" customHeight="1" x14ac:dyDescent="0.2">
      <c r="B32" s="38"/>
      <c r="F32" s="28" t="s">
        <v>45</v>
      </c>
      <c r="L32" s="246">
        <v>0.2</v>
      </c>
      <c r="M32" s="226"/>
      <c r="N32" s="226"/>
      <c r="O32" s="226"/>
      <c r="P32" s="226"/>
      <c r="W32" s="225">
        <f>ROUND(BC94, 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v>0</v>
      </c>
      <c r="AL32" s="226"/>
      <c r="AM32" s="226"/>
      <c r="AN32" s="226"/>
      <c r="AO32" s="226"/>
      <c r="AR32" s="38"/>
      <c r="BE32" s="249"/>
    </row>
    <row r="33" spans="1:57" s="3" customFormat="1" ht="14.45" hidden="1" customHeight="1" x14ac:dyDescent="0.2">
      <c r="B33" s="38"/>
      <c r="F33" s="28" t="s">
        <v>46</v>
      </c>
      <c r="L33" s="246">
        <v>0</v>
      </c>
      <c r="M33" s="226"/>
      <c r="N33" s="226"/>
      <c r="O33" s="226"/>
      <c r="P33" s="226"/>
      <c r="W33" s="225">
        <f>ROUND(BD94, 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v>0</v>
      </c>
      <c r="AL33" s="226"/>
      <c r="AM33" s="226"/>
      <c r="AN33" s="226"/>
      <c r="AO33" s="226"/>
      <c r="AR33" s="38"/>
      <c r="BE33" s="249"/>
    </row>
    <row r="34" spans="1:57" s="2" customFormat="1" ht="6.95" customHeight="1" x14ac:dyDescent="0.2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48"/>
    </row>
    <row r="35" spans="1:57" s="2" customFormat="1" ht="25.9" customHeight="1" x14ac:dyDescent="0.2">
      <c r="A35" s="33"/>
      <c r="B35" s="34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55" t="s">
        <v>49</v>
      </c>
      <c r="Y35" s="256"/>
      <c r="Z35" s="256"/>
      <c r="AA35" s="256"/>
      <c r="AB35" s="256"/>
      <c r="AC35" s="41"/>
      <c r="AD35" s="41"/>
      <c r="AE35" s="41"/>
      <c r="AF35" s="41"/>
      <c r="AG35" s="41"/>
      <c r="AH35" s="41"/>
      <c r="AI35" s="41"/>
      <c r="AJ35" s="41"/>
      <c r="AK35" s="257">
        <f>SUM(AK26:AK33)</f>
        <v>0</v>
      </c>
      <c r="AL35" s="256"/>
      <c r="AM35" s="256"/>
      <c r="AN35" s="256"/>
      <c r="AO35" s="258"/>
      <c r="AP35" s="39"/>
      <c r="AQ35" s="39"/>
      <c r="AR35" s="34"/>
      <c r="BE35" s="33"/>
    </row>
    <row r="36" spans="1:57" s="2" customFormat="1" ht="6.95" customHeight="1" x14ac:dyDescent="0.2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 x14ac:dyDescent="0.2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 x14ac:dyDescent="0.2">
      <c r="B38" s="21"/>
      <c r="AR38" s="21"/>
    </row>
    <row r="39" spans="1:57" s="1" customFormat="1" ht="14.45" customHeight="1" x14ac:dyDescent="0.2">
      <c r="B39" s="21"/>
      <c r="AR39" s="21"/>
    </row>
    <row r="40" spans="1:57" s="1" customFormat="1" ht="14.45" customHeight="1" x14ac:dyDescent="0.2">
      <c r="B40" s="21"/>
      <c r="AR40" s="21"/>
    </row>
    <row r="41" spans="1:57" s="1" customFormat="1" ht="14.45" customHeight="1" x14ac:dyDescent="0.2">
      <c r="B41" s="21"/>
      <c r="AR41" s="21"/>
    </row>
    <row r="42" spans="1:57" s="1" customFormat="1" ht="14.45" customHeight="1" x14ac:dyDescent="0.2">
      <c r="B42" s="21"/>
      <c r="AR42" s="21"/>
    </row>
    <row r="43" spans="1:57" s="1" customFormat="1" ht="14.45" customHeight="1" x14ac:dyDescent="0.2">
      <c r="B43" s="21"/>
      <c r="AR43" s="21"/>
    </row>
    <row r="44" spans="1:57" s="1" customFormat="1" ht="14.45" customHeight="1" x14ac:dyDescent="0.2">
      <c r="B44" s="21"/>
      <c r="AR44" s="21"/>
    </row>
    <row r="45" spans="1:57" s="1" customFormat="1" ht="14.45" customHeight="1" x14ac:dyDescent="0.2">
      <c r="B45" s="21"/>
      <c r="AR45" s="21"/>
    </row>
    <row r="46" spans="1:57" s="1" customFormat="1" ht="14.45" customHeight="1" x14ac:dyDescent="0.2">
      <c r="B46" s="21"/>
      <c r="AR46" s="21"/>
    </row>
    <row r="47" spans="1:57" s="1" customFormat="1" ht="14.45" customHeight="1" x14ac:dyDescent="0.2">
      <c r="B47" s="21"/>
      <c r="AR47" s="21"/>
    </row>
    <row r="48" spans="1:57" s="1" customFormat="1" ht="14.45" customHeight="1" x14ac:dyDescent="0.2">
      <c r="B48" s="21"/>
      <c r="AR48" s="21"/>
    </row>
    <row r="49" spans="1:57" s="2" customFormat="1" ht="14.45" customHeight="1" x14ac:dyDescent="0.2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1:57" x14ac:dyDescent="0.2">
      <c r="B50" s="21"/>
      <c r="AR50" s="21"/>
    </row>
    <row r="51" spans="1:57" x14ac:dyDescent="0.2">
      <c r="B51" s="21"/>
      <c r="AR51" s="21"/>
    </row>
    <row r="52" spans="1:57" x14ac:dyDescent="0.2">
      <c r="B52" s="21"/>
      <c r="AR52" s="21"/>
    </row>
    <row r="53" spans="1:57" x14ac:dyDescent="0.2">
      <c r="B53" s="21"/>
      <c r="AR53" s="21"/>
    </row>
    <row r="54" spans="1:57" x14ac:dyDescent="0.2">
      <c r="B54" s="21"/>
      <c r="AR54" s="21"/>
    </row>
    <row r="55" spans="1:57" x14ac:dyDescent="0.2">
      <c r="B55" s="21"/>
      <c r="AR55" s="21"/>
    </row>
    <row r="56" spans="1:57" x14ac:dyDescent="0.2">
      <c r="B56" s="21"/>
      <c r="AR56" s="21"/>
    </row>
    <row r="57" spans="1:57" x14ac:dyDescent="0.2">
      <c r="B57" s="21"/>
      <c r="AR57" s="21"/>
    </row>
    <row r="58" spans="1:57" x14ac:dyDescent="0.2">
      <c r="B58" s="21"/>
      <c r="AR58" s="21"/>
    </row>
    <row r="59" spans="1:57" x14ac:dyDescent="0.2">
      <c r="B59" s="21"/>
      <c r="AR59" s="21"/>
    </row>
    <row r="60" spans="1:57" s="2" customFormat="1" ht="12.75" x14ac:dyDescent="0.2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1:57" x14ac:dyDescent="0.2">
      <c r="B61" s="21"/>
      <c r="AR61" s="21"/>
    </row>
    <row r="62" spans="1:57" x14ac:dyDescent="0.2">
      <c r="B62" s="21"/>
      <c r="AR62" s="21"/>
    </row>
    <row r="63" spans="1:57" x14ac:dyDescent="0.2">
      <c r="B63" s="21"/>
      <c r="AR63" s="21"/>
    </row>
    <row r="64" spans="1:57" s="2" customFormat="1" ht="12.75" x14ac:dyDescent="0.2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 x14ac:dyDescent="0.2">
      <c r="B65" s="21"/>
      <c r="AR65" s="21"/>
    </row>
    <row r="66" spans="1:57" x14ac:dyDescent="0.2">
      <c r="B66" s="21"/>
      <c r="AR66" s="21"/>
    </row>
    <row r="67" spans="1:57" x14ac:dyDescent="0.2">
      <c r="B67" s="21"/>
      <c r="AR67" s="21"/>
    </row>
    <row r="68" spans="1:57" x14ac:dyDescent="0.2">
      <c r="B68" s="21"/>
      <c r="AR68" s="21"/>
    </row>
    <row r="69" spans="1:57" x14ac:dyDescent="0.2">
      <c r="B69" s="21"/>
      <c r="AR69" s="21"/>
    </row>
    <row r="70" spans="1:57" x14ac:dyDescent="0.2">
      <c r="B70" s="21"/>
      <c r="AR70" s="21"/>
    </row>
    <row r="71" spans="1:57" x14ac:dyDescent="0.2">
      <c r="B71" s="21"/>
      <c r="AR71" s="21"/>
    </row>
    <row r="72" spans="1:57" x14ac:dyDescent="0.2">
      <c r="B72" s="21"/>
      <c r="AR72" s="21"/>
    </row>
    <row r="73" spans="1:57" x14ac:dyDescent="0.2">
      <c r="B73" s="21"/>
      <c r="AR73" s="21"/>
    </row>
    <row r="74" spans="1:57" x14ac:dyDescent="0.2">
      <c r="B74" s="21"/>
      <c r="AR74" s="21"/>
    </row>
    <row r="75" spans="1:57" s="2" customFormat="1" ht="12.75" x14ac:dyDescent="0.2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x14ac:dyDescent="0.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 x14ac:dyDescent="0.2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 x14ac:dyDescent="0.2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 x14ac:dyDescent="0.2">
      <c r="B84" s="52"/>
      <c r="C84" s="28" t="s">
        <v>11</v>
      </c>
      <c r="L84" s="4" t="str">
        <f>K5</f>
        <v>093</v>
      </c>
      <c r="AR84" s="52"/>
    </row>
    <row r="85" spans="1:91" s="5" customFormat="1" ht="36.950000000000003" customHeight="1" x14ac:dyDescent="0.2">
      <c r="B85" s="53"/>
      <c r="C85" s="54" t="s">
        <v>14</v>
      </c>
      <c r="L85" s="237" t="str">
        <f>K6</f>
        <v>Rodinný dom s 2 b.j. Adamovské Kochanovce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53"/>
    </row>
    <row r="86" spans="1:91" s="2" customFormat="1" ht="6.95" customHeight="1" x14ac:dyDescent="0.2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 x14ac:dyDescent="0.2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parc.č. 342/5, Adamovské Kochanovce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39" t="str">
        <f>IF(AN8= "","",AN8)</f>
        <v/>
      </c>
      <c r="AN87" s="239"/>
      <c r="AO87" s="33"/>
      <c r="AP87" s="33"/>
      <c r="AQ87" s="33"/>
      <c r="AR87" s="34"/>
      <c r="BE87" s="33"/>
    </row>
    <row r="88" spans="1:91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 x14ac:dyDescent="0.2">
      <c r="A89" s="33"/>
      <c r="B89" s="34"/>
      <c r="C89" s="28" t="s">
        <v>21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Trenčiansky samosprávny kraj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35" t="str">
        <f>IF(E17="","",E17)</f>
        <v>A.DOM, spol. s r.o.</v>
      </c>
      <c r="AN89" s="236"/>
      <c r="AO89" s="236"/>
      <c r="AP89" s="236"/>
      <c r="AQ89" s="33"/>
      <c r="AR89" s="34"/>
      <c r="AS89" s="231" t="s">
        <v>57</v>
      </c>
      <c r="AT89" s="232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 x14ac:dyDescent="0.2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34</v>
      </c>
      <c r="AJ90" s="33"/>
      <c r="AK90" s="33"/>
      <c r="AL90" s="33"/>
      <c r="AM90" s="235" t="str">
        <f>IF(E20="","",E20)</f>
        <v>Viera Masnicová</v>
      </c>
      <c r="AN90" s="236"/>
      <c r="AO90" s="236"/>
      <c r="AP90" s="236"/>
      <c r="AQ90" s="33"/>
      <c r="AR90" s="34"/>
      <c r="AS90" s="233"/>
      <c r="AT90" s="234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 x14ac:dyDescent="0.2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3"/>
      <c r="AT91" s="234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 x14ac:dyDescent="0.2">
      <c r="A92" s="33"/>
      <c r="B92" s="34"/>
      <c r="C92" s="259" t="s">
        <v>58</v>
      </c>
      <c r="D92" s="260"/>
      <c r="E92" s="260"/>
      <c r="F92" s="260"/>
      <c r="G92" s="260"/>
      <c r="H92" s="61"/>
      <c r="I92" s="261" t="s">
        <v>59</v>
      </c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3" t="s">
        <v>60</v>
      </c>
      <c r="AH92" s="260"/>
      <c r="AI92" s="260"/>
      <c r="AJ92" s="260"/>
      <c r="AK92" s="260"/>
      <c r="AL92" s="260"/>
      <c r="AM92" s="260"/>
      <c r="AN92" s="261" t="s">
        <v>61</v>
      </c>
      <c r="AO92" s="260"/>
      <c r="AP92" s="262"/>
      <c r="AQ92" s="62" t="s">
        <v>62</v>
      </c>
      <c r="AR92" s="34"/>
      <c r="AS92" s="63" t="s">
        <v>63</v>
      </c>
      <c r="AT92" s="64" t="s">
        <v>64</v>
      </c>
      <c r="AU92" s="64" t="s">
        <v>65</v>
      </c>
      <c r="AV92" s="64" t="s">
        <v>66</v>
      </c>
      <c r="AW92" s="64" t="s">
        <v>67</v>
      </c>
      <c r="AX92" s="64" t="s">
        <v>68</v>
      </c>
      <c r="AY92" s="64" t="s">
        <v>69</v>
      </c>
      <c r="AZ92" s="64" t="s">
        <v>70</v>
      </c>
      <c r="BA92" s="64" t="s">
        <v>71</v>
      </c>
      <c r="BB92" s="64" t="s">
        <v>72</v>
      </c>
      <c r="BC92" s="64" t="s">
        <v>73</v>
      </c>
      <c r="BD92" s="65" t="s">
        <v>74</v>
      </c>
      <c r="BE92" s="33"/>
    </row>
    <row r="93" spans="1:91" s="2" customFormat="1" ht="10.9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 x14ac:dyDescent="0.2">
      <c r="B94" s="69"/>
      <c r="C94" s="70" t="s">
        <v>75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53">
        <f>ROUND(SUM(AG95:AG104),2)</f>
        <v>0</v>
      </c>
      <c r="AH94" s="253"/>
      <c r="AI94" s="253"/>
      <c r="AJ94" s="253"/>
      <c r="AK94" s="253"/>
      <c r="AL94" s="253"/>
      <c r="AM94" s="253"/>
      <c r="AN94" s="254">
        <f t="shared" ref="AN94:AN104" si="0">SUM(AG94,AT94)</f>
        <v>0</v>
      </c>
      <c r="AO94" s="254"/>
      <c r="AP94" s="254"/>
      <c r="AQ94" s="73" t="s">
        <v>1</v>
      </c>
      <c r="AR94" s="69"/>
      <c r="AS94" s="74">
        <f>ROUND(SUM(AS95:AS104),2)</f>
        <v>0</v>
      </c>
      <c r="AT94" s="75">
        <f t="shared" ref="AT94:AT104" si="1">ROUND(SUM(AV94:AW94),2)</f>
        <v>0</v>
      </c>
      <c r="AU94" s="76">
        <f>ROUND(SUM(AU95:AU104),5)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ROUND(SUM(AZ95:AZ104),2)</f>
        <v>0</v>
      </c>
      <c r="BA94" s="75">
        <f>ROUND(SUM(BA95:BA104),2)</f>
        <v>0</v>
      </c>
      <c r="BB94" s="75">
        <f>ROUND(SUM(BB95:BB104),2)</f>
        <v>0</v>
      </c>
      <c r="BC94" s="75">
        <f>ROUND(SUM(BC95:BC104),2)</f>
        <v>0</v>
      </c>
      <c r="BD94" s="77">
        <f>ROUND(SUM(BD95:BD104),2)</f>
        <v>0</v>
      </c>
      <c r="BS94" s="78" t="s">
        <v>76</v>
      </c>
      <c r="BT94" s="78" t="s">
        <v>77</v>
      </c>
      <c r="BU94" s="79" t="s">
        <v>78</v>
      </c>
      <c r="BV94" s="78" t="s">
        <v>79</v>
      </c>
      <c r="BW94" s="78" t="s">
        <v>4</v>
      </c>
      <c r="BX94" s="78" t="s">
        <v>80</v>
      </c>
      <c r="CL94" s="78" t="s">
        <v>1</v>
      </c>
    </row>
    <row r="95" spans="1:91" s="7" customFormat="1" ht="16.5" customHeight="1" x14ac:dyDescent="0.2">
      <c r="A95" s="80" t="s">
        <v>81</v>
      </c>
      <c r="B95" s="81"/>
      <c r="C95" s="82"/>
      <c r="D95" s="252" t="s">
        <v>82</v>
      </c>
      <c r="E95" s="252"/>
      <c r="F95" s="252"/>
      <c r="G95" s="252"/>
      <c r="H95" s="252"/>
      <c r="I95" s="83"/>
      <c r="J95" s="252" t="s">
        <v>83</v>
      </c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0">
        <f>'SO 01 - SO 01 Rodinný dom'!J30</f>
        <v>0</v>
      </c>
      <c r="AH95" s="251"/>
      <c r="AI95" s="251"/>
      <c r="AJ95" s="251"/>
      <c r="AK95" s="251"/>
      <c r="AL95" s="251"/>
      <c r="AM95" s="251"/>
      <c r="AN95" s="250">
        <f t="shared" si="0"/>
        <v>0</v>
      </c>
      <c r="AO95" s="251"/>
      <c r="AP95" s="251"/>
      <c r="AQ95" s="84" t="s">
        <v>84</v>
      </c>
      <c r="AR95" s="81"/>
      <c r="AS95" s="85">
        <v>0</v>
      </c>
      <c r="AT95" s="86">
        <f t="shared" si="1"/>
        <v>0</v>
      </c>
      <c r="AU95" s="87">
        <f>'SO 01 - SO 01 Rodinný dom'!P153</f>
        <v>0</v>
      </c>
      <c r="AV95" s="86">
        <f>'SO 01 - SO 01 Rodinný dom'!J33</f>
        <v>0</v>
      </c>
      <c r="AW95" s="86">
        <f>'SO 01 - SO 01 Rodinný dom'!J34</f>
        <v>0</v>
      </c>
      <c r="AX95" s="86">
        <f>'SO 01 - SO 01 Rodinný dom'!J35</f>
        <v>0</v>
      </c>
      <c r="AY95" s="86">
        <f>'SO 01 - SO 01 Rodinný dom'!J36</f>
        <v>0</v>
      </c>
      <c r="AZ95" s="86">
        <f>'SO 01 - SO 01 Rodinný dom'!F33</f>
        <v>0</v>
      </c>
      <c r="BA95" s="86">
        <f>'SO 01 - SO 01 Rodinný dom'!F34</f>
        <v>0</v>
      </c>
      <c r="BB95" s="86">
        <f>'SO 01 - SO 01 Rodinný dom'!F35</f>
        <v>0</v>
      </c>
      <c r="BC95" s="86">
        <f>'SO 01 - SO 01 Rodinný dom'!F36</f>
        <v>0</v>
      </c>
      <c r="BD95" s="88">
        <f>'SO 01 - SO 01 Rodinný dom'!F37</f>
        <v>0</v>
      </c>
      <c r="BT95" s="89" t="s">
        <v>85</v>
      </c>
      <c r="BV95" s="89" t="s">
        <v>79</v>
      </c>
      <c r="BW95" s="89" t="s">
        <v>86</v>
      </c>
      <c r="BX95" s="89" t="s">
        <v>4</v>
      </c>
      <c r="CL95" s="89" t="s">
        <v>1</v>
      </c>
      <c r="CM95" s="89" t="s">
        <v>77</v>
      </c>
    </row>
    <row r="96" spans="1:91" s="7" customFormat="1" ht="27" customHeight="1" x14ac:dyDescent="0.2">
      <c r="A96" s="80" t="s">
        <v>81</v>
      </c>
      <c r="B96" s="81"/>
      <c r="C96" s="82"/>
      <c r="D96" s="252" t="s">
        <v>87</v>
      </c>
      <c r="E96" s="252"/>
      <c r="F96" s="252"/>
      <c r="G96" s="252"/>
      <c r="H96" s="252"/>
      <c r="I96" s="83"/>
      <c r="J96" s="252" t="s">
        <v>88</v>
      </c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0">
        <f>'SO 01P - Vonkajšie prístr...'!J30</f>
        <v>0</v>
      </c>
      <c r="AH96" s="251"/>
      <c r="AI96" s="251"/>
      <c r="AJ96" s="251"/>
      <c r="AK96" s="251"/>
      <c r="AL96" s="251"/>
      <c r="AM96" s="251"/>
      <c r="AN96" s="250">
        <f t="shared" si="0"/>
        <v>0</v>
      </c>
      <c r="AO96" s="251"/>
      <c r="AP96" s="251"/>
      <c r="AQ96" s="84" t="s">
        <v>84</v>
      </c>
      <c r="AR96" s="81"/>
      <c r="AS96" s="85">
        <v>0</v>
      </c>
      <c r="AT96" s="86">
        <f t="shared" si="1"/>
        <v>0</v>
      </c>
      <c r="AU96" s="87">
        <f>'SO 01P - Vonkajšie prístr...'!P132</f>
        <v>0</v>
      </c>
      <c r="AV96" s="86">
        <f>'SO 01P - Vonkajšie prístr...'!J33</f>
        <v>0</v>
      </c>
      <c r="AW96" s="86">
        <f>'SO 01P - Vonkajšie prístr...'!J34</f>
        <v>0</v>
      </c>
      <c r="AX96" s="86">
        <f>'SO 01P - Vonkajšie prístr...'!J35</f>
        <v>0</v>
      </c>
      <c r="AY96" s="86">
        <f>'SO 01P - Vonkajšie prístr...'!J36</f>
        <v>0</v>
      </c>
      <c r="AZ96" s="86">
        <f>'SO 01P - Vonkajšie prístr...'!F33</f>
        <v>0</v>
      </c>
      <c r="BA96" s="86">
        <f>'SO 01P - Vonkajšie prístr...'!F34</f>
        <v>0</v>
      </c>
      <c r="BB96" s="86">
        <f>'SO 01P - Vonkajšie prístr...'!F35</f>
        <v>0</v>
      </c>
      <c r="BC96" s="86">
        <f>'SO 01P - Vonkajšie prístr...'!F36</f>
        <v>0</v>
      </c>
      <c r="BD96" s="88">
        <f>'SO 01P - Vonkajšie prístr...'!F37</f>
        <v>0</v>
      </c>
      <c r="BT96" s="89" t="s">
        <v>85</v>
      </c>
      <c r="BV96" s="89" t="s">
        <v>79</v>
      </c>
      <c r="BW96" s="89" t="s">
        <v>89</v>
      </c>
      <c r="BX96" s="89" t="s">
        <v>4</v>
      </c>
      <c r="CL96" s="89" t="s">
        <v>1</v>
      </c>
      <c r="CM96" s="89" t="s">
        <v>77</v>
      </c>
    </row>
    <row r="97" spans="1:91" s="7" customFormat="1" ht="16.5" customHeight="1" x14ac:dyDescent="0.2">
      <c r="A97" s="80" t="s">
        <v>81</v>
      </c>
      <c r="B97" s="81"/>
      <c r="C97" s="82"/>
      <c r="D97" s="252" t="s">
        <v>90</v>
      </c>
      <c r="E97" s="252"/>
      <c r="F97" s="252"/>
      <c r="G97" s="252"/>
      <c r="H97" s="252"/>
      <c r="I97" s="83"/>
      <c r="J97" s="252" t="s">
        <v>91</v>
      </c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0">
        <f>'SO 02 - SO 02 Rodinný dom'!J30</f>
        <v>0</v>
      </c>
      <c r="AH97" s="251"/>
      <c r="AI97" s="251"/>
      <c r="AJ97" s="251"/>
      <c r="AK97" s="251"/>
      <c r="AL97" s="251"/>
      <c r="AM97" s="251"/>
      <c r="AN97" s="250">
        <f t="shared" si="0"/>
        <v>0</v>
      </c>
      <c r="AO97" s="251"/>
      <c r="AP97" s="251"/>
      <c r="AQ97" s="84" t="s">
        <v>84</v>
      </c>
      <c r="AR97" s="81"/>
      <c r="AS97" s="85">
        <v>0</v>
      </c>
      <c r="AT97" s="86">
        <f t="shared" si="1"/>
        <v>0</v>
      </c>
      <c r="AU97" s="87">
        <f>'SO 02 - SO 02 Rodinný dom'!P154</f>
        <v>0</v>
      </c>
      <c r="AV97" s="86">
        <f>'SO 02 - SO 02 Rodinný dom'!J33</f>
        <v>0</v>
      </c>
      <c r="AW97" s="86">
        <f>'SO 02 - SO 02 Rodinný dom'!J34</f>
        <v>0</v>
      </c>
      <c r="AX97" s="86">
        <f>'SO 02 - SO 02 Rodinný dom'!J35</f>
        <v>0</v>
      </c>
      <c r="AY97" s="86">
        <f>'SO 02 - SO 02 Rodinný dom'!J36</f>
        <v>0</v>
      </c>
      <c r="AZ97" s="86">
        <f>'SO 02 - SO 02 Rodinný dom'!F33</f>
        <v>0</v>
      </c>
      <c r="BA97" s="86">
        <f>'SO 02 - SO 02 Rodinný dom'!F34</f>
        <v>0</v>
      </c>
      <c r="BB97" s="86">
        <f>'SO 02 - SO 02 Rodinný dom'!F35</f>
        <v>0</v>
      </c>
      <c r="BC97" s="86">
        <f>'SO 02 - SO 02 Rodinný dom'!F36</f>
        <v>0</v>
      </c>
      <c r="BD97" s="88">
        <f>'SO 02 - SO 02 Rodinný dom'!F37</f>
        <v>0</v>
      </c>
      <c r="BT97" s="89" t="s">
        <v>85</v>
      </c>
      <c r="BV97" s="89" t="s">
        <v>79</v>
      </c>
      <c r="BW97" s="89" t="s">
        <v>92</v>
      </c>
      <c r="BX97" s="89" t="s">
        <v>4</v>
      </c>
      <c r="CL97" s="89" t="s">
        <v>1</v>
      </c>
      <c r="CM97" s="89" t="s">
        <v>77</v>
      </c>
    </row>
    <row r="98" spans="1:91" s="7" customFormat="1" ht="27" customHeight="1" x14ac:dyDescent="0.2">
      <c r="A98" s="80" t="s">
        <v>81</v>
      </c>
      <c r="B98" s="81"/>
      <c r="C98" s="82"/>
      <c r="D98" s="252" t="s">
        <v>93</v>
      </c>
      <c r="E98" s="252"/>
      <c r="F98" s="252"/>
      <c r="G98" s="252"/>
      <c r="H98" s="252"/>
      <c r="I98" s="83"/>
      <c r="J98" s="252" t="s">
        <v>94</v>
      </c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0">
        <f>'SO 02P - SO 02P Vonkajšie...'!J30</f>
        <v>0</v>
      </c>
      <c r="AH98" s="251"/>
      <c r="AI98" s="251"/>
      <c r="AJ98" s="251"/>
      <c r="AK98" s="251"/>
      <c r="AL98" s="251"/>
      <c r="AM98" s="251"/>
      <c r="AN98" s="250">
        <f t="shared" si="0"/>
        <v>0</v>
      </c>
      <c r="AO98" s="251"/>
      <c r="AP98" s="251"/>
      <c r="AQ98" s="84" t="s">
        <v>84</v>
      </c>
      <c r="AR98" s="81"/>
      <c r="AS98" s="85">
        <v>0</v>
      </c>
      <c r="AT98" s="86">
        <f t="shared" si="1"/>
        <v>0</v>
      </c>
      <c r="AU98" s="87">
        <f>'SO 02P - SO 02P Vonkajšie...'!P130</f>
        <v>0</v>
      </c>
      <c r="AV98" s="86">
        <f>'SO 02P - SO 02P Vonkajšie...'!J33</f>
        <v>0</v>
      </c>
      <c r="AW98" s="86">
        <f>'SO 02P - SO 02P Vonkajšie...'!J34</f>
        <v>0</v>
      </c>
      <c r="AX98" s="86">
        <f>'SO 02P - SO 02P Vonkajšie...'!J35</f>
        <v>0</v>
      </c>
      <c r="AY98" s="86">
        <f>'SO 02P - SO 02P Vonkajšie...'!J36</f>
        <v>0</v>
      </c>
      <c r="AZ98" s="86">
        <f>'SO 02P - SO 02P Vonkajšie...'!F33</f>
        <v>0</v>
      </c>
      <c r="BA98" s="86">
        <f>'SO 02P - SO 02P Vonkajšie...'!F34</f>
        <v>0</v>
      </c>
      <c r="BB98" s="86">
        <f>'SO 02P - SO 02P Vonkajšie...'!F35</f>
        <v>0</v>
      </c>
      <c r="BC98" s="86">
        <f>'SO 02P - SO 02P Vonkajšie...'!F36</f>
        <v>0</v>
      </c>
      <c r="BD98" s="88">
        <f>'SO 02P - SO 02P Vonkajšie...'!F37</f>
        <v>0</v>
      </c>
      <c r="BT98" s="89" t="s">
        <v>85</v>
      </c>
      <c r="BV98" s="89" t="s">
        <v>79</v>
      </c>
      <c r="BW98" s="89" t="s">
        <v>95</v>
      </c>
      <c r="BX98" s="89" t="s">
        <v>4</v>
      </c>
      <c r="CL98" s="89" t="s">
        <v>1</v>
      </c>
      <c r="CM98" s="89" t="s">
        <v>77</v>
      </c>
    </row>
    <row r="99" spans="1:91" s="7" customFormat="1" ht="16.5" customHeight="1" x14ac:dyDescent="0.2">
      <c r="A99" s="80" t="s">
        <v>81</v>
      </c>
      <c r="B99" s="81"/>
      <c r="C99" s="82"/>
      <c r="D99" s="252" t="s">
        <v>96</v>
      </c>
      <c r="E99" s="252"/>
      <c r="F99" s="252"/>
      <c r="G99" s="252"/>
      <c r="H99" s="252"/>
      <c r="I99" s="83"/>
      <c r="J99" s="252" t="s">
        <v>97</v>
      </c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0">
        <f>'SO 03 - SO 03 Prípojka vo...'!J30</f>
        <v>0</v>
      </c>
      <c r="AH99" s="251"/>
      <c r="AI99" s="251"/>
      <c r="AJ99" s="251"/>
      <c r="AK99" s="251"/>
      <c r="AL99" s="251"/>
      <c r="AM99" s="251"/>
      <c r="AN99" s="250">
        <f t="shared" si="0"/>
        <v>0</v>
      </c>
      <c r="AO99" s="251"/>
      <c r="AP99" s="251"/>
      <c r="AQ99" s="84" t="s">
        <v>84</v>
      </c>
      <c r="AR99" s="81"/>
      <c r="AS99" s="85">
        <v>0</v>
      </c>
      <c r="AT99" s="86">
        <f t="shared" si="1"/>
        <v>0</v>
      </c>
      <c r="AU99" s="87">
        <f>'SO 03 - SO 03 Prípojka vo...'!P127</f>
        <v>0</v>
      </c>
      <c r="AV99" s="86">
        <f>'SO 03 - SO 03 Prípojka vo...'!J33</f>
        <v>0</v>
      </c>
      <c r="AW99" s="86">
        <f>'SO 03 - SO 03 Prípojka vo...'!J34</f>
        <v>0</v>
      </c>
      <c r="AX99" s="86">
        <f>'SO 03 - SO 03 Prípojka vo...'!J35</f>
        <v>0</v>
      </c>
      <c r="AY99" s="86">
        <f>'SO 03 - SO 03 Prípojka vo...'!J36</f>
        <v>0</v>
      </c>
      <c r="AZ99" s="86">
        <f>'SO 03 - SO 03 Prípojka vo...'!F33</f>
        <v>0</v>
      </c>
      <c r="BA99" s="86">
        <f>'SO 03 - SO 03 Prípojka vo...'!F34</f>
        <v>0</v>
      </c>
      <c r="BB99" s="86">
        <f>'SO 03 - SO 03 Prípojka vo...'!F35</f>
        <v>0</v>
      </c>
      <c r="BC99" s="86">
        <f>'SO 03 - SO 03 Prípojka vo...'!F36</f>
        <v>0</v>
      </c>
      <c r="BD99" s="88">
        <f>'SO 03 - SO 03 Prípojka vo...'!F37</f>
        <v>0</v>
      </c>
      <c r="BT99" s="89" t="s">
        <v>85</v>
      </c>
      <c r="BV99" s="89" t="s">
        <v>79</v>
      </c>
      <c r="BW99" s="89" t="s">
        <v>98</v>
      </c>
      <c r="BX99" s="89" t="s">
        <v>4</v>
      </c>
      <c r="CL99" s="89" t="s">
        <v>1</v>
      </c>
      <c r="CM99" s="89" t="s">
        <v>77</v>
      </c>
    </row>
    <row r="100" spans="1:91" s="7" customFormat="1" ht="16.5" customHeight="1" x14ac:dyDescent="0.2">
      <c r="A100" s="80" t="s">
        <v>81</v>
      </c>
      <c r="B100" s="81"/>
      <c r="C100" s="82"/>
      <c r="D100" s="252" t="s">
        <v>99</v>
      </c>
      <c r="E100" s="252"/>
      <c r="F100" s="252"/>
      <c r="G100" s="252"/>
      <c r="H100" s="252"/>
      <c r="I100" s="83"/>
      <c r="J100" s="252" t="s">
        <v>100</v>
      </c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0">
        <f>'SO 04 - SO 04 Prípojka NN'!J30</f>
        <v>0</v>
      </c>
      <c r="AH100" s="251"/>
      <c r="AI100" s="251"/>
      <c r="AJ100" s="251"/>
      <c r="AK100" s="251"/>
      <c r="AL100" s="251"/>
      <c r="AM100" s="251"/>
      <c r="AN100" s="250">
        <f t="shared" si="0"/>
        <v>0</v>
      </c>
      <c r="AO100" s="251"/>
      <c r="AP100" s="251"/>
      <c r="AQ100" s="84" t="s">
        <v>84</v>
      </c>
      <c r="AR100" s="81"/>
      <c r="AS100" s="85">
        <v>0</v>
      </c>
      <c r="AT100" s="86">
        <f t="shared" si="1"/>
        <v>0</v>
      </c>
      <c r="AU100" s="87">
        <f>'SO 04 - SO 04 Prípojka NN'!P120</f>
        <v>0</v>
      </c>
      <c r="AV100" s="86">
        <f>'SO 04 - SO 04 Prípojka NN'!J33</f>
        <v>0</v>
      </c>
      <c r="AW100" s="86">
        <f>'SO 04 - SO 04 Prípojka NN'!J34</f>
        <v>0</v>
      </c>
      <c r="AX100" s="86">
        <f>'SO 04 - SO 04 Prípojka NN'!J35</f>
        <v>0</v>
      </c>
      <c r="AY100" s="86">
        <f>'SO 04 - SO 04 Prípojka NN'!J36</f>
        <v>0</v>
      </c>
      <c r="AZ100" s="86">
        <f>'SO 04 - SO 04 Prípojka NN'!F33</f>
        <v>0</v>
      </c>
      <c r="BA100" s="86">
        <f>'SO 04 - SO 04 Prípojka NN'!F34</f>
        <v>0</v>
      </c>
      <c r="BB100" s="86">
        <f>'SO 04 - SO 04 Prípojka NN'!F35</f>
        <v>0</v>
      </c>
      <c r="BC100" s="86">
        <f>'SO 04 - SO 04 Prípojka NN'!F36</f>
        <v>0</v>
      </c>
      <c r="BD100" s="88">
        <f>'SO 04 - SO 04 Prípojka NN'!F37</f>
        <v>0</v>
      </c>
      <c r="BT100" s="89" t="s">
        <v>85</v>
      </c>
      <c r="BV100" s="89" t="s">
        <v>79</v>
      </c>
      <c r="BW100" s="89" t="s">
        <v>101</v>
      </c>
      <c r="BX100" s="89" t="s">
        <v>4</v>
      </c>
      <c r="CL100" s="89" t="s">
        <v>1</v>
      </c>
      <c r="CM100" s="89" t="s">
        <v>77</v>
      </c>
    </row>
    <row r="101" spans="1:91" s="7" customFormat="1" ht="16.5" customHeight="1" x14ac:dyDescent="0.2">
      <c r="A101" s="80" t="s">
        <v>81</v>
      </c>
      <c r="B101" s="81"/>
      <c r="C101" s="82"/>
      <c r="D101" s="252" t="s">
        <v>102</v>
      </c>
      <c r="E101" s="252"/>
      <c r="F101" s="252"/>
      <c r="G101" s="252"/>
      <c r="H101" s="252"/>
      <c r="I101" s="83"/>
      <c r="J101" s="252" t="s">
        <v>103</v>
      </c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0">
        <f>'SO 05 - SO 05 Telefónna p...'!J30</f>
        <v>0</v>
      </c>
      <c r="AH101" s="251"/>
      <c r="AI101" s="251"/>
      <c r="AJ101" s="251"/>
      <c r="AK101" s="251"/>
      <c r="AL101" s="251"/>
      <c r="AM101" s="251"/>
      <c r="AN101" s="250">
        <f t="shared" si="0"/>
        <v>0</v>
      </c>
      <c r="AO101" s="251"/>
      <c r="AP101" s="251"/>
      <c r="AQ101" s="84" t="s">
        <v>84</v>
      </c>
      <c r="AR101" s="81"/>
      <c r="AS101" s="85">
        <v>0</v>
      </c>
      <c r="AT101" s="86">
        <f t="shared" si="1"/>
        <v>0</v>
      </c>
      <c r="AU101" s="87">
        <f>'SO 05 - SO 05 Telefónna p...'!P120</f>
        <v>0</v>
      </c>
      <c r="AV101" s="86">
        <f>'SO 05 - SO 05 Telefónna p...'!J33</f>
        <v>0</v>
      </c>
      <c r="AW101" s="86">
        <f>'SO 05 - SO 05 Telefónna p...'!J34</f>
        <v>0</v>
      </c>
      <c r="AX101" s="86">
        <f>'SO 05 - SO 05 Telefónna p...'!J35</f>
        <v>0</v>
      </c>
      <c r="AY101" s="86">
        <f>'SO 05 - SO 05 Telefónna p...'!J36</f>
        <v>0</v>
      </c>
      <c r="AZ101" s="86">
        <f>'SO 05 - SO 05 Telefónna p...'!F33</f>
        <v>0</v>
      </c>
      <c r="BA101" s="86">
        <f>'SO 05 - SO 05 Telefónna p...'!F34</f>
        <v>0</v>
      </c>
      <c r="BB101" s="86">
        <f>'SO 05 - SO 05 Telefónna p...'!F35</f>
        <v>0</v>
      </c>
      <c r="BC101" s="86">
        <f>'SO 05 - SO 05 Telefónna p...'!F36</f>
        <v>0</v>
      </c>
      <c r="BD101" s="88">
        <f>'SO 05 - SO 05 Telefónna p...'!F37</f>
        <v>0</v>
      </c>
      <c r="BT101" s="89" t="s">
        <v>85</v>
      </c>
      <c r="BV101" s="89" t="s">
        <v>79</v>
      </c>
      <c r="BW101" s="89" t="s">
        <v>104</v>
      </c>
      <c r="BX101" s="89" t="s">
        <v>4</v>
      </c>
      <c r="CL101" s="89" t="s">
        <v>1</v>
      </c>
      <c r="CM101" s="89" t="s">
        <v>77</v>
      </c>
    </row>
    <row r="102" spans="1:91" s="7" customFormat="1" ht="16.5" customHeight="1" x14ac:dyDescent="0.2">
      <c r="A102" s="80" t="s">
        <v>81</v>
      </c>
      <c r="B102" s="81"/>
      <c r="C102" s="82"/>
      <c r="D102" s="252" t="s">
        <v>105</v>
      </c>
      <c r="E102" s="252"/>
      <c r="F102" s="252"/>
      <c r="G102" s="252"/>
      <c r="H102" s="252"/>
      <c r="I102" s="83"/>
      <c r="J102" s="252" t="s">
        <v>106</v>
      </c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0">
        <f>'SO 06 - SO 06 Sadové úpravy'!J30</f>
        <v>0</v>
      </c>
      <c r="AH102" s="251"/>
      <c r="AI102" s="251"/>
      <c r="AJ102" s="251"/>
      <c r="AK102" s="251"/>
      <c r="AL102" s="251"/>
      <c r="AM102" s="251"/>
      <c r="AN102" s="250">
        <f t="shared" si="0"/>
        <v>0</v>
      </c>
      <c r="AO102" s="251"/>
      <c r="AP102" s="251"/>
      <c r="AQ102" s="84" t="s">
        <v>84</v>
      </c>
      <c r="AR102" s="81"/>
      <c r="AS102" s="85">
        <v>0</v>
      </c>
      <c r="AT102" s="86">
        <f t="shared" si="1"/>
        <v>0</v>
      </c>
      <c r="AU102" s="87">
        <f>'SO 06 - SO 06 Sadové úpravy'!P118</f>
        <v>0</v>
      </c>
      <c r="AV102" s="86">
        <f>'SO 06 - SO 06 Sadové úpravy'!J33</f>
        <v>0</v>
      </c>
      <c r="AW102" s="86">
        <f>'SO 06 - SO 06 Sadové úpravy'!J34</f>
        <v>0</v>
      </c>
      <c r="AX102" s="86">
        <f>'SO 06 - SO 06 Sadové úpravy'!J35</f>
        <v>0</v>
      </c>
      <c r="AY102" s="86">
        <f>'SO 06 - SO 06 Sadové úpravy'!J36</f>
        <v>0</v>
      </c>
      <c r="AZ102" s="86">
        <f>'SO 06 - SO 06 Sadové úpravy'!F33</f>
        <v>0</v>
      </c>
      <c r="BA102" s="86">
        <f>'SO 06 - SO 06 Sadové úpravy'!F34</f>
        <v>0</v>
      </c>
      <c r="BB102" s="86">
        <f>'SO 06 - SO 06 Sadové úpravy'!F35</f>
        <v>0</v>
      </c>
      <c r="BC102" s="86">
        <f>'SO 06 - SO 06 Sadové úpravy'!F36</f>
        <v>0</v>
      </c>
      <c r="BD102" s="88">
        <f>'SO 06 - SO 06 Sadové úpravy'!F37</f>
        <v>0</v>
      </c>
      <c r="BT102" s="89" t="s">
        <v>85</v>
      </c>
      <c r="BV102" s="89" t="s">
        <v>79</v>
      </c>
      <c r="BW102" s="89" t="s">
        <v>107</v>
      </c>
      <c r="BX102" s="89" t="s">
        <v>4</v>
      </c>
      <c r="CL102" s="89" t="s">
        <v>1</v>
      </c>
      <c r="CM102" s="89" t="s">
        <v>77</v>
      </c>
    </row>
    <row r="103" spans="1:91" s="7" customFormat="1" ht="16.5" customHeight="1" x14ac:dyDescent="0.2">
      <c r="A103" s="80" t="s">
        <v>81</v>
      </c>
      <c r="B103" s="81"/>
      <c r="C103" s="82"/>
      <c r="D103" s="252" t="s">
        <v>108</v>
      </c>
      <c r="E103" s="252"/>
      <c r="F103" s="252"/>
      <c r="G103" s="252"/>
      <c r="H103" s="252"/>
      <c r="I103" s="83"/>
      <c r="J103" s="252" t="s">
        <v>109</v>
      </c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0">
        <f>'SO 07 - SO 07 Parkoviská ...'!J30</f>
        <v>0</v>
      </c>
      <c r="AH103" s="251"/>
      <c r="AI103" s="251"/>
      <c r="AJ103" s="251"/>
      <c r="AK103" s="251"/>
      <c r="AL103" s="251"/>
      <c r="AM103" s="251"/>
      <c r="AN103" s="250">
        <f t="shared" si="0"/>
        <v>0</v>
      </c>
      <c r="AO103" s="251"/>
      <c r="AP103" s="251"/>
      <c r="AQ103" s="84" t="s">
        <v>84</v>
      </c>
      <c r="AR103" s="81"/>
      <c r="AS103" s="85">
        <v>0</v>
      </c>
      <c r="AT103" s="86">
        <f t="shared" si="1"/>
        <v>0</v>
      </c>
      <c r="AU103" s="87">
        <f>'SO 07 - SO 07 Parkoviská ...'!P125</f>
        <v>0</v>
      </c>
      <c r="AV103" s="86">
        <f>'SO 07 - SO 07 Parkoviská ...'!J33</f>
        <v>0</v>
      </c>
      <c r="AW103" s="86">
        <f>'SO 07 - SO 07 Parkoviská ...'!J34</f>
        <v>0</v>
      </c>
      <c r="AX103" s="86">
        <f>'SO 07 - SO 07 Parkoviská ...'!J35</f>
        <v>0</v>
      </c>
      <c r="AY103" s="86">
        <f>'SO 07 - SO 07 Parkoviská ...'!J36</f>
        <v>0</v>
      </c>
      <c r="AZ103" s="86">
        <f>'SO 07 - SO 07 Parkoviská ...'!F33</f>
        <v>0</v>
      </c>
      <c r="BA103" s="86">
        <f>'SO 07 - SO 07 Parkoviská ...'!F34</f>
        <v>0</v>
      </c>
      <c r="BB103" s="86">
        <f>'SO 07 - SO 07 Parkoviská ...'!F35</f>
        <v>0</v>
      </c>
      <c r="BC103" s="86">
        <f>'SO 07 - SO 07 Parkoviská ...'!F36</f>
        <v>0</v>
      </c>
      <c r="BD103" s="88">
        <f>'SO 07 - SO 07 Parkoviská ...'!F37</f>
        <v>0</v>
      </c>
      <c r="BT103" s="89" t="s">
        <v>85</v>
      </c>
      <c r="BV103" s="89" t="s">
        <v>79</v>
      </c>
      <c r="BW103" s="89" t="s">
        <v>110</v>
      </c>
      <c r="BX103" s="89" t="s">
        <v>4</v>
      </c>
      <c r="CL103" s="89" t="s">
        <v>1</v>
      </c>
      <c r="CM103" s="89" t="s">
        <v>77</v>
      </c>
    </row>
    <row r="104" spans="1:91" s="7" customFormat="1" ht="16.5" customHeight="1" x14ac:dyDescent="0.2">
      <c r="A104" s="80" t="s">
        <v>81</v>
      </c>
      <c r="B104" s="81"/>
      <c r="C104" s="82"/>
      <c r="D104" s="252" t="s">
        <v>111</v>
      </c>
      <c r="E104" s="252"/>
      <c r="F104" s="252"/>
      <c r="G104" s="252"/>
      <c r="H104" s="252"/>
      <c r="I104" s="83"/>
      <c r="J104" s="252" t="s">
        <v>112</v>
      </c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0">
        <f>'SO 08 - SO 08 Oplotenie'!J30</f>
        <v>0</v>
      </c>
      <c r="AH104" s="251"/>
      <c r="AI104" s="251"/>
      <c r="AJ104" s="251"/>
      <c r="AK104" s="251"/>
      <c r="AL104" s="251"/>
      <c r="AM104" s="251"/>
      <c r="AN104" s="250">
        <f t="shared" si="0"/>
        <v>0</v>
      </c>
      <c r="AO104" s="251"/>
      <c r="AP104" s="251"/>
      <c r="AQ104" s="84" t="s">
        <v>84</v>
      </c>
      <c r="AR104" s="81"/>
      <c r="AS104" s="90">
        <v>0</v>
      </c>
      <c r="AT104" s="91">
        <f t="shared" si="1"/>
        <v>0</v>
      </c>
      <c r="AU104" s="92">
        <f>'SO 08 - SO 08 Oplotenie'!P124</f>
        <v>0</v>
      </c>
      <c r="AV104" s="91">
        <f>'SO 08 - SO 08 Oplotenie'!J33</f>
        <v>0</v>
      </c>
      <c r="AW104" s="91">
        <f>'SO 08 - SO 08 Oplotenie'!J34</f>
        <v>0</v>
      </c>
      <c r="AX104" s="91">
        <f>'SO 08 - SO 08 Oplotenie'!J35</f>
        <v>0</v>
      </c>
      <c r="AY104" s="91">
        <f>'SO 08 - SO 08 Oplotenie'!J36</f>
        <v>0</v>
      </c>
      <c r="AZ104" s="91">
        <f>'SO 08 - SO 08 Oplotenie'!F33</f>
        <v>0</v>
      </c>
      <c r="BA104" s="91">
        <f>'SO 08 - SO 08 Oplotenie'!F34</f>
        <v>0</v>
      </c>
      <c r="BB104" s="91">
        <f>'SO 08 - SO 08 Oplotenie'!F35</f>
        <v>0</v>
      </c>
      <c r="BC104" s="91">
        <f>'SO 08 - SO 08 Oplotenie'!F36</f>
        <v>0</v>
      </c>
      <c r="BD104" s="93">
        <f>'SO 08 - SO 08 Oplotenie'!F37</f>
        <v>0</v>
      </c>
      <c r="BT104" s="89" t="s">
        <v>85</v>
      </c>
      <c r="BV104" s="89" t="s">
        <v>79</v>
      </c>
      <c r="BW104" s="89" t="s">
        <v>113</v>
      </c>
      <c r="BX104" s="89" t="s">
        <v>4</v>
      </c>
      <c r="CL104" s="89" t="s">
        <v>1</v>
      </c>
      <c r="CM104" s="89" t="s">
        <v>77</v>
      </c>
    </row>
    <row r="105" spans="1:91" s="2" customFormat="1" ht="30" customHeight="1" x14ac:dyDescent="0.2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4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91" s="2" customFormat="1" ht="6.95" customHeight="1" x14ac:dyDescent="0.2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34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</sheetData>
  <mergeCells count="78">
    <mergeCell ref="J102:AF102"/>
    <mergeCell ref="J103:AF103"/>
    <mergeCell ref="J104:AF104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C92:G92"/>
    <mergeCell ref="I92:AF92"/>
    <mergeCell ref="J95:AF95"/>
    <mergeCell ref="J96:AF96"/>
    <mergeCell ref="J97:AF97"/>
    <mergeCell ref="AN102:AP102"/>
    <mergeCell ref="AN103:AP103"/>
    <mergeCell ref="AN104:AP104"/>
    <mergeCell ref="D102:H102"/>
    <mergeCell ref="D95:H95"/>
    <mergeCell ref="D96:H96"/>
    <mergeCell ref="D97:H97"/>
    <mergeCell ref="D98:H98"/>
    <mergeCell ref="D99:H99"/>
    <mergeCell ref="D100:H100"/>
    <mergeCell ref="D101:H101"/>
    <mergeCell ref="D103:H103"/>
    <mergeCell ref="D104:H104"/>
    <mergeCell ref="AG104:AM104"/>
    <mergeCell ref="AG103:AM103"/>
    <mergeCell ref="J98:AF98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J99:AF99"/>
    <mergeCell ref="J100:AF100"/>
    <mergeCell ref="J101:AF101"/>
    <mergeCell ref="AG94:AM94"/>
    <mergeCell ref="AN94:AP94"/>
    <mergeCell ref="X35:AB35"/>
    <mergeCell ref="AK35:AO35"/>
    <mergeCell ref="AK31:AO31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W32:AE32"/>
    <mergeCell ref="AK32:AO32"/>
    <mergeCell ref="W33:AE33"/>
    <mergeCell ref="AK33:AO33"/>
    <mergeCell ref="AK26:AO26"/>
    <mergeCell ref="W29:AE29"/>
    <mergeCell ref="AK29:AO29"/>
    <mergeCell ref="W30:AE30"/>
    <mergeCell ref="AK30:AO30"/>
  </mergeCells>
  <hyperlinks>
    <hyperlink ref="A95" location="'SO 01 - SO 01 Rodinný dom'!C2" display="/"/>
    <hyperlink ref="A96" location="'SO 01P - Vonkajšie prístr...'!C2" display="/"/>
    <hyperlink ref="A97" location="'SO 02 - SO 02 Rodinný dom'!C2" display="/"/>
    <hyperlink ref="A98" location="'SO 02P - SO 02P Vonkajšie...'!C2" display="/"/>
    <hyperlink ref="A99" location="'SO 03 - SO 03 Prípojka vo...'!C2" display="/"/>
    <hyperlink ref="A100" location="'SO 04 - SO 04 Prípojka NN'!C2" display="/"/>
    <hyperlink ref="A101" location="'SO 05 - SO 05 Telefónna p...'!C2" display="/"/>
    <hyperlink ref="A102" location="'SO 06 - SO 06 Sadové úpravy'!C2" display="/"/>
    <hyperlink ref="A103" location="'SO 07 - SO 07 Parkoviská ...'!C2" display="/"/>
    <hyperlink ref="A104" location="'SO 08 - SO 08 Oploten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0"/>
  <sheetViews>
    <sheetView showGridLines="0" workbookViewId="0">
      <selection activeCell="F357" sqref="F35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4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8" t="s">
        <v>110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77</v>
      </c>
    </row>
    <row r="4" spans="1:46" s="1" customFormat="1" ht="24.95" customHeight="1" x14ac:dyDescent="0.2">
      <c r="B4" s="21"/>
      <c r="D4" s="22" t="s">
        <v>114</v>
      </c>
      <c r="I4" s="94"/>
      <c r="L4" s="21"/>
      <c r="M4" s="96" t="s">
        <v>9</v>
      </c>
      <c r="AT4" s="18" t="s">
        <v>3</v>
      </c>
    </row>
    <row r="5" spans="1:46" s="1" customFormat="1" ht="6.95" customHeight="1" x14ac:dyDescent="0.2">
      <c r="B5" s="21"/>
      <c r="I5" s="94"/>
      <c r="L5" s="21"/>
    </row>
    <row r="6" spans="1:46" s="1" customFormat="1" ht="12" customHeight="1" x14ac:dyDescent="0.2">
      <c r="B6" s="21"/>
      <c r="D6" s="28" t="s">
        <v>14</v>
      </c>
      <c r="I6" s="94"/>
      <c r="L6" s="21"/>
    </row>
    <row r="7" spans="1:46" s="1" customFormat="1" ht="16.5" customHeight="1" x14ac:dyDescent="0.2">
      <c r="B7" s="21"/>
      <c r="E7" s="271" t="str">
        <f>'Rekapitulácia stavby'!K6</f>
        <v>Rodinný dom s 2 b.j. Adamovské Kochanovce</v>
      </c>
      <c r="F7" s="272"/>
      <c r="G7" s="272"/>
      <c r="H7" s="272"/>
      <c r="I7" s="94"/>
      <c r="L7" s="21"/>
    </row>
    <row r="8" spans="1:46" s="2" customFormat="1" ht="12" customHeight="1" x14ac:dyDescent="0.2">
      <c r="A8" s="33"/>
      <c r="B8" s="34"/>
      <c r="C8" s="33"/>
      <c r="D8" s="28" t="s">
        <v>115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37" t="s">
        <v>2839</v>
      </c>
      <c r="F9" s="270"/>
      <c r="G9" s="270"/>
      <c r="H9" s="270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x14ac:dyDescent="0.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>
        <f>'Rekapitulácia stavby'!AN8</f>
        <v>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21</v>
      </c>
      <c r="E14" s="33"/>
      <c r="F14" s="33"/>
      <c r="G14" s="33"/>
      <c r="H14" s="33"/>
      <c r="I14" s="98" t="s">
        <v>22</v>
      </c>
      <c r="J14" s="26" t="s">
        <v>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24</v>
      </c>
      <c r="F15" s="33"/>
      <c r="G15" s="33"/>
      <c r="H15" s="33"/>
      <c r="I15" s="9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22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4" t="str">
        <f>'Rekapitulácia stavby'!E14</f>
        <v>Vyplň údaj</v>
      </c>
      <c r="F18" s="240"/>
      <c r="G18" s="240"/>
      <c r="H18" s="240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22</v>
      </c>
      <c r="J20" s="26" t="s">
        <v>29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98" t="s">
        <v>25</v>
      </c>
      <c r="J21" s="26" t="s">
        <v>31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22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2840</v>
      </c>
      <c r="F24" s="33"/>
      <c r="G24" s="33"/>
      <c r="H24" s="33"/>
      <c r="I24" s="9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44" t="s">
        <v>1</v>
      </c>
      <c r="F27" s="244"/>
      <c r="G27" s="244"/>
      <c r="H27" s="24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ROUND(J125,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106" t="s">
        <v>41</v>
      </c>
      <c r="E33" s="28" t="s">
        <v>42</v>
      </c>
      <c r="F33" s="107">
        <f>ROUND((SUM(BE125:BE349)),  2)</f>
        <v>0</v>
      </c>
      <c r="G33" s="33"/>
      <c r="H33" s="33"/>
      <c r="I33" s="108">
        <v>0.2</v>
      </c>
      <c r="J33" s="107">
        <f>ROUND(((SUM(BE125:BE349))*I33),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43</v>
      </c>
      <c r="F34" s="107">
        <f>ROUND((SUM(BF125:BF349)),  2)</f>
        <v>0</v>
      </c>
      <c r="G34" s="33"/>
      <c r="H34" s="33"/>
      <c r="I34" s="108">
        <v>0.2</v>
      </c>
      <c r="J34" s="107">
        <f>ROUND(((SUM(BF125:BF349))*I34),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44</v>
      </c>
      <c r="F35" s="107">
        <f>ROUND((SUM(BG125:BG349)),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45</v>
      </c>
      <c r="F36" s="107">
        <f>ROUND((SUM(BH125:BH349)),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46</v>
      </c>
      <c r="F37" s="107">
        <f>ROUND((SUM(BI125:BI349)),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I41" s="94"/>
      <c r="L41" s="21"/>
    </row>
    <row r="42" spans="1:31" s="1" customFormat="1" ht="14.45" customHeight="1" x14ac:dyDescent="0.2">
      <c r="B42" s="21"/>
      <c r="I42" s="94"/>
      <c r="L42" s="21"/>
    </row>
    <row r="43" spans="1:31" s="1" customFormat="1" ht="14.45" customHeight="1" x14ac:dyDescent="0.2">
      <c r="B43" s="21"/>
      <c r="I43" s="94"/>
      <c r="L43" s="21"/>
    </row>
    <row r="44" spans="1:31" s="1" customFormat="1" ht="14.45" customHeight="1" x14ac:dyDescent="0.2">
      <c r="B44" s="21"/>
      <c r="I44" s="94"/>
      <c r="L44" s="21"/>
    </row>
    <row r="45" spans="1:31" s="1" customFormat="1" ht="14.45" customHeight="1" x14ac:dyDescent="0.2">
      <c r="B45" s="21"/>
      <c r="I45" s="94"/>
      <c r="L45" s="21"/>
    </row>
    <row r="46" spans="1:31" s="1" customFormat="1" ht="14.45" customHeight="1" x14ac:dyDescent="0.2">
      <c r="B46" s="21"/>
      <c r="I46" s="94"/>
      <c r="L46" s="21"/>
    </row>
    <row r="47" spans="1:31" s="1" customFormat="1" ht="14.45" customHeight="1" x14ac:dyDescent="0.2">
      <c r="B47" s="21"/>
      <c r="I47" s="94"/>
      <c r="L47" s="21"/>
    </row>
    <row r="48" spans="1:31" s="1" customFormat="1" ht="14.45" customHeight="1" x14ac:dyDescent="0.2">
      <c r="B48" s="21"/>
      <c r="I48" s="94"/>
      <c r="L48" s="21"/>
    </row>
    <row r="49" spans="1:31" s="1" customFormat="1" ht="14.45" customHeight="1" x14ac:dyDescent="0.2">
      <c r="B49" s="21"/>
      <c r="I49" s="94"/>
      <c r="L49" s="21"/>
    </row>
    <row r="50" spans="1:31" s="2" customFormat="1" ht="14.45" customHeight="1" x14ac:dyDescent="0.2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117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Rodinný dom s 2 b.j. Adamovské Kochanovce</v>
      </c>
      <c r="F85" s="272"/>
      <c r="G85" s="272"/>
      <c r="H85" s="272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115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37" t="str">
        <f>E9</f>
        <v>SO 07 - SO 07 Parkoviská a komunikácie</v>
      </c>
      <c r="F87" s="270"/>
      <c r="G87" s="270"/>
      <c r="H87" s="270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18</v>
      </c>
      <c r="D89" s="33"/>
      <c r="E89" s="33"/>
      <c r="F89" s="26" t="str">
        <f>F12</f>
        <v>parc.č. 342/5, Adamovské Kochanovce</v>
      </c>
      <c r="G89" s="33"/>
      <c r="H89" s="33"/>
      <c r="I89" s="98" t="s">
        <v>20</v>
      </c>
      <c r="J89" s="56">
        <f>IF(J12="","",J12)</f>
        <v>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 x14ac:dyDescent="0.2">
      <c r="A91" s="33"/>
      <c r="B91" s="34"/>
      <c r="C91" s="28" t="s">
        <v>21</v>
      </c>
      <c r="D91" s="33"/>
      <c r="E91" s="33"/>
      <c r="F91" s="26" t="str">
        <f>E15</f>
        <v>Trenčiansky samosprávny kraj</v>
      </c>
      <c r="G91" s="33"/>
      <c r="H91" s="33"/>
      <c r="I91" s="98" t="s">
        <v>28</v>
      </c>
      <c r="J91" s="31" t="str">
        <f>E21</f>
        <v>A.DOM, spol. s 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>Ing. Matečný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23" t="s">
        <v>118</v>
      </c>
      <c r="D94" s="109"/>
      <c r="E94" s="109"/>
      <c r="F94" s="109"/>
      <c r="G94" s="109"/>
      <c r="H94" s="109"/>
      <c r="I94" s="124"/>
      <c r="J94" s="125" t="s">
        <v>119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26" t="s">
        <v>120</v>
      </c>
      <c r="D96" s="33"/>
      <c r="E96" s="33"/>
      <c r="F96" s="33"/>
      <c r="G96" s="33"/>
      <c r="H96" s="33"/>
      <c r="I96" s="97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121</v>
      </c>
    </row>
    <row r="97" spans="1:31" s="9" customFormat="1" ht="24.95" customHeight="1" x14ac:dyDescent="0.2">
      <c r="B97" s="127"/>
      <c r="D97" s="128" t="s">
        <v>122</v>
      </c>
      <c r="E97" s="129"/>
      <c r="F97" s="129"/>
      <c r="G97" s="129"/>
      <c r="H97" s="129"/>
      <c r="I97" s="130"/>
      <c r="J97" s="131">
        <f>J126</f>
        <v>0</v>
      </c>
      <c r="L97" s="127"/>
    </row>
    <row r="98" spans="1:31" s="10" customFormat="1" ht="19.899999999999999" customHeight="1" x14ac:dyDescent="0.2">
      <c r="B98" s="132"/>
      <c r="D98" s="133" t="s">
        <v>123</v>
      </c>
      <c r="E98" s="134"/>
      <c r="F98" s="134"/>
      <c r="G98" s="134"/>
      <c r="H98" s="134"/>
      <c r="I98" s="135"/>
      <c r="J98" s="136">
        <f>J127</f>
        <v>0</v>
      </c>
      <c r="L98" s="132"/>
    </row>
    <row r="99" spans="1:31" s="10" customFormat="1" ht="19.899999999999999" customHeight="1" x14ac:dyDescent="0.2">
      <c r="B99" s="132"/>
      <c r="D99" s="133" t="s">
        <v>124</v>
      </c>
      <c r="E99" s="134"/>
      <c r="F99" s="134"/>
      <c r="G99" s="134"/>
      <c r="H99" s="134"/>
      <c r="I99" s="135"/>
      <c r="J99" s="136">
        <f>J171</f>
        <v>0</v>
      </c>
      <c r="L99" s="132"/>
    </row>
    <row r="100" spans="1:31" s="10" customFormat="1" ht="19.899999999999999" customHeight="1" x14ac:dyDescent="0.2">
      <c r="B100" s="132"/>
      <c r="D100" s="133" t="s">
        <v>126</v>
      </c>
      <c r="E100" s="134"/>
      <c r="F100" s="134"/>
      <c r="G100" s="134"/>
      <c r="H100" s="134"/>
      <c r="I100" s="135"/>
      <c r="J100" s="136">
        <f>J178</f>
        <v>0</v>
      </c>
      <c r="L100" s="132"/>
    </row>
    <row r="101" spans="1:31" s="10" customFormat="1" ht="19.899999999999999" customHeight="1" x14ac:dyDescent="0.2">
      <c r="B101" s="132"/>
      <c r="D101" s="133" t="s">
        <v>127</v>
      </c>
      <c r="E101" s="134"/>
      <c r="F101" s="134"/>
      <c r="G101" s="134"/>
      <c r="H101" s="134"/>
      <c r="I101" s="135"/>
      <c r="J101" s="136">
        <f>J189</f>
        <v>0</v>
      </c>
      <c r="L101" s="132"/>
    </row>
    <row r="102" spans="1:31" s="10" customFormat="1" ht="19.899999999999999" customHeight="1" x14ac:dyDescent="0.2">
      <c r="B102" s="132"/>
      <c r="D102" s="133" t="s">
        <v>129</v>
      </c>
      <c r="E102" s="134"/>
      <c r="F102" s="134"/>
      <c r="G102" s="134"/>
      <c r="H102" s="134"/>
      <c r="I102" s="135"/>
      <c r="J102" s="136">
        <f>J241</f>
        <v>0</v>
      </c>
      <c r="L102" s="132"/>
    </row>
    <row r="103" spans="1:31" s="10" customFormat="1" ht="19.899999999999999" customHeight="1" x14ac:dyDescent="0.2">
      <c r="B103" s="132"/>
      <c r="D103" s="133" t="s">
        <v>130</v>
      </c>
      <c r="E103" s="134"/>
      <c r="F103" s="134"/>
      <c r="G103" s="134"/>
      <c r="H103" s="134"/>
      <c r="I103" s="135"/>
      <c r="J103" s="136">
        <f>J330</f>
        <v>0</v>
      </c>
      <c r="L103" s="132"/>
    </row>
    <row r="104" spans="1:31" s="9" customFormat="1" ht="24.95" customHeight="1" x14ac:dyDescent="0.2">
      <c r="B104" s="127"/>
      <c r="D104" s="128" t="s">
        <v>131</v>
      </c>
      <c r="E104" s="129"/>
      <c r="F104" s="129"/>
      <c r="G104" s="129"/>
      <c r="H104" s="129"/>
      <c r="I104" s="130"/>
      <c r="J104" s="131">
        <f>J334</f>
        <v>0</v>
      </c>
      <c r="L104" s="127"/>
    </row>
    <row r="105" spans="1:31" s="10" customFormat="1" ht="19.899999999999999" customHeight="1" x14ac:dyDescent="0.2">
      <c r="B105" s="132"/>
      <c r="D105" s="133" t="s">
        <v>132</v>
      </c>
      <c r="E105" s="134"/>
      <c r="F105" s="134"/>
      <c r="G105" s="134"/>
      <c r="H105" s="134"/>
      <c r="I105" s="135"/>
      <c r="J105" s="136">
        <f>J335</f>
        <v>0</v>
      </c>
      <c r="L105" s="132"/>
    </row>
    <row r="106" spans="1:31" s="2" customFormat="1" ht="21.75" customHeight="1" x14ac:dyDescent="0.2">
      <c r="A106" s="33"/>
      <c r="B106" s="34"/>
      <c r="C106" s="33"/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 x14ac:dyDescent="0.2">
      <c r="A107" s="33"/>
      <c r="B107" s="48"/>
      <c r="C107" s="49"/>
      <c r="D107" s="49"/>
      <c r="E107" s="49"/>
      <c r="F107" s="49"/>
      <c r="G107" s="49"/>
      <c r="H107" s="49"/>
      <c r="I107" s="121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 x14ac:dyDescent="0.2">
      <c r="A111" s="33"/>
      <c r="B111" s="50"/>
      <c r="C111" s="51"/>
      <c r="D111" s="51"/>
      <c r="E111" s="51"/>
      <c r="F111" s="51"/>
      <c r="G111" s="51"/>
      <c r="H111" s="51"/>
      <c r="I111" s="122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 x14ac:dyDescent="0.2">
      <c r="A112" s="33"/>
      <c r="B112" s="34"/>
      <c r="C112" s="22" t="s">
        <v>159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 x14ac:dyDescent="0.2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 x14ac:dyDescent="0.2">
      <c r="A114" s="33"/>
      <c r="B114" s="34"/>
      <c r="C114" s="28" t="s">
        <v>14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 x14ac:dyDescent="0.2">
      <c r="A115" s="33"/>
      <c r="B115" s="34"/>
      <c r="C115" s="33"/>
      <c r="D115" s="33"/>
      <c r="E115" s="271" t="str">
        <f>E7</f>
        <v>Rodinný dom s 2 b.j. Adamovské Kochanovce</v>
      </c>
      <c r="F115" s="272"/>
      <c r="G115" s="272"/>
      <c r="H115" s="272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 x14ac:dyDescent="0.2">
      <c r="A116" s="33"/>
      <c r="B116" s="34"/>
      <c r="C116" s="28" t="s">
        <v>115</v>
      </c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 x14ac:dyDescent="0.2">
      <c r="A117" s="33"/>
      <c r="B117" s="34"/>
      <c r="C117" s="33"/>
      <c r="D117" s="33"/>
      <c r="E117" s="237" t="str">
        <f>E9</f>
        <v>SO 07 - SO 07 Parkoviská a komunikácie</v>
      </c>
      <c r="F117" s="270"/>
      <c r="G117" s="270"/>
      <c r="H117" s="270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 x14ac:dyDescent="0.2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 x14ac:dyDescent="0.2">
      <c r="A119" s="33"/>
      <c r="B119" s="34"/>
      <c r="C119" s="28" t="s">
        <v>18</v>
      </c>
      <c r="D119" s="33"/>
      <c r="E119" s="33"/>
      <c r="F119" s="26" t="str">
        <f>F12</f>
        <v>parc.č. 342/5, Adamovské Kochanovce</v>
      </c>
      <c r="G119" s="33"/>
      <c r="H119" s="33"/>
      <c r="I119" s="98" t="s">
        <v>20</v>
      </c>
      <c r="J119" s="56">
        <f>IF(J12="","",J12)</f>
        <v>0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 x14ac:dyDescent="0.2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" customHeight="1" x14ac:dyDescent="0.2">
      <c r="A121" s="33"/>
      <c r="B121" s="34"/>
      <c r="C121" s="28" t="s">
        <v>21</v>
      </c>
      <c r="D121" s="33"/>
      <c r="E121" s="33"/>
      <c r="F121" s="26" t="str">
        <f>E15</f>
        <v>Trenčiansky samosprávny kraj</v>
      </c>
      <c r="G121" s="33"/>
      <c r="H121" s="33"/>
      <c r="I121" s="98" t="s">
        <v>28</v>
      </c>
      <c r="J121" s="31" t="str">
        <f>E21</f>
        <v>A.DOM, spol. s r.o.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 x14ac:dyDescent="0.2">
      <c r="A122" s="33"/>
      <c r="B122" s="34"/>
      <c r="C122" s="28" t="s">
        <v>26</v>
      </c>
      <c r="D122" s="33"/>
      <c r="E122" s="33"/>
      <c r="F122" s="26" t="str">
        <f>IF(E18="","",E18)</f>
        <v>Vyplň údaj</v>
      </c>
      <c r="G122" s="33"/>
      <c r="H122" s="33"/>
      <c r="I122" s="98" t="s">
        <v>34</v>
      </c>
      <c r="J122" s="31" t="str">
        <f>E24</f>
        <v>Ing. Matečný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 x14ac:dyDescent="0.2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 x14ac:dyDescent="0.2">
      <c r="A124" s="137"/>
      <c r="B124" s="138"/>
      <c r="C124" s="139" t="s">
        <v>160</v>
      </c>
      <c r="D124" s="273" t="s">
        <v>59</v>
      </c>
      <c r="E124" s="273"/>
      <c r="F124" s="273"/>
      <c r="G124" s="140" t="s">
        <v>161</v>
      </c>
      <c r="H124" s="140" t="s">
        <v>162</v>
      </c>
      <c r="I124" s="141" t="s">
        <v>163</v>
      </c>
      <c r="J124" s="142" t="s">
        <v>119</v>
      </c>
      <c r="K124" s="143" t="s">
        <v>164</v>
      </c>
      <c r="L124" s="144"/>
      <c r="M124" s="63" t="s">
        <v>1</v>
      </c>
      <c r="N124" s="64" t="s">
        <v>41</v>
      </c>
      <c r="O124" s="64" t="s">
        <v>165</v>
      </c>
      <c r="P124" s="64" t="s">
        <v>166</v>
      </c>
      <c r="Q124" s="64" t="s">
        <v>167</v>
      </c>
      <c r="R124" s="64" t="s">
        <v>168</v>
      </c>
      <c r="S124" s="64" t="s">
        <v>169</v>
      </c>
      <c r="T124" s="65" t="s">
        <v>170</v>
      </c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</row>
    <row r="125" spans="1:65" s="2" customFormat="1" ht="22.9" customHeight="1" x14ac:dyDescent="0.25">
      <c r="A125" s="33"/>
      <c r="B125" s="34"/>
      <c r="C125" s="70" t="s">
        <v>120</v>
      </c>
      <c r="D125" s="33"/>
      <c r="E125" s="33"/>
      <c r="F125" s="33"/>
      <c r="G125" s="33"/>
      <c r="H125" s="33"/>
      <c r="I125" s="97"/>
      <c r="J125" s="145">
        <f>BK125</f>
        <v>0</v>
      </c>
      <c r="K125" s="33"/>
      <c r="L125" s="34"/>
      <c r="M125" s="66"/>
      <c r="N125" s="57"/>
      <c r="O125" s="67"/>
      <c r="P125" s="146">
        <f>P126+P334</f>
        <v>0</v>
      </c>
      <c r="Q125" s="67"/>
      <c r="R125" s="146">
        <f>R126+R334</f>
        <v>0</v>
      </c>
      <c r="S125" s="67"/>
      <c r="T125" s="147">
        <f>T126+T334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76</v>
      </c>
      <c r="AU125" s="18" t="s">
        <v>121</v>
      </c>
      <c r="BK125" s="148">
        <f>BK126+BK334</f>
        <v>0</v>
      </c>
    </row>
    <row r="126" spans="1:65" s="12" customFormat="1" ht="25.9" customHeight="1" x14ac:dyDescent="0.2">
      <c r="B126" s="149"/>
      <c r="D126" s="150" t="s">
        <v>76</v>
      </c>
      <c r="E126" s="151" t="s">
        <v>171</v>
      </c>
      <c r="F126" s="151" t="s">
        <v>172</v>
      </c>
      <c r="I126" s="152"/>
      <c r="J126" s="153">
        <f>BK126</f>
        <v>0</v>
      </c>
      <c r="L126" s="149"/>
      <c r="M126" s="154"/>
      <c r="N126" s="155"/>
      <c r="O126" s="155"/>
      <c r="P126" s="156">
        <f>P127+P171+P178+P189+P241+P330</f>
        <v>0</v>
      </c>
      <c r="Q126" s="155"/>
      <c r="R126" s="156">
        <f>R127+R171+R178+R189+R241+R330</f>
        <v>0</v>
      </c>
      <c r="S126" s="155"/>
      <c r="T126" s="157">
        <f>T127+T171+T178+T189+T241+T330</f>
        <v>0</v>
      </c>
      <c r="AR126" s="150" t="s">
        <v>85</v>
      </c>
      <c r="AT126" s="158" t="s">
        <v>76</v>
      </c>
      <c r="AU126" s="158" t="s">
        <v>77</v>
      </c>
      <c r="AY126" s="150" t="s">
        <v>173</v>
      </c>
      <c r="BK126" s="159">
        <f>BK127+BK171+BK178+BK189+BK241+BK330</f>
        <v>0</v>
      </c>
    </row>
    <row r="127" spans="1:65" s="12" customFormat="1" ht="22.9" customHeight="1" x14ac:dyDescent="0.2">
      <c r="B127" s="149"/>
      <c r="D127" s="150" t="s">
        <v>76</v>
      </c>
      <c r="E127" s="160" t="s">
        <v>85</v>
      </c>
      <c r="F127" s="160" t="s">
        <v>174</v>
      </c>
      <c r="I127" s="152"/>
      <c r="J127" s="161">
        <f>BK127</f>
        <v>0</v>
      </c>
      <c r="L127" s="149"/>
      <c r="M127" s="154"/>
      <c r="N127" s="155"/>
      <c r="O127" s="155"/>
      <c r="P127" s="156">
        <f>SUM(P128:P170)</f>
        <v>0</v>
      </c>
      <c r="Q127" s="155"/>
      <c r="R127" s="156">
        <f>SUM(R128:R170)</f>
        <v>0</v>
      </c>
      <c r="S127" s="155"/>
      <c r="T127" s="157">
        <f>SUM(T128:T170)</f>
        <v>0</v>
      </c>
      <c r="AR127" s="150" t="s">
        <v>85</v>
      </c>
      <c r="AT127" s="158" t="s">
        <v>76</v>
      </c>
      <c r="AU127" s="158" t="s">
        <v>85</v>
      </c>
      <c r="AY127" s="150" t="s">
        <v>173</v>
      </c>
      <c r="BK127" s="159">
        <f>SUM(BK128:BK170)</f>
        <v>0</v>
      </c>
    </row>
    <row r="128" spans="1:65" s="2" customFormat="1" ht="16.5" customHeight="1" x14ac:dyDescent="0.2">
      <c r="A128" s="33"/>
      <c r="B128" s="162"/>
      <c r="C128" s="163" t="s">
        <v>85</v>
      </c>
      <c r="D128" s="264" t="s">
        <v>2841</v>
      </c>
      <c r="E128" s="265"/>
      <c r="F128" s="266"/>
      <c r="G128" s="164" t="s">
        <v>271</v>
      </c>
      <c r="H128" s="165">
        <v>14.9</v>
      </c>
      <c r="I128" s="166"/>
      <c r="J128" s="165">
        <f>ROUND(I128*H128,3)</f>
        <v>0</v>
      </c>
      <c r="K128" s="167"/>
      <c r="L128" s="34"/>
      <c r="M128" s="168" t="s">
        <v>1</v>
      </c>
      <c r="N128" s="169" t="s">
        <v>43</v>
      </c>
      <c r="O128" s="59"/>
      <c r="P128" s="170">
        <f>O128*H128</f>
        <v>0</v>
      </c>
      <c r="Q128" s="170">
        <v>0</v>
      </c>
      <c r="R128" s="170">
        <f>Q128*H128</f>
        <v>0</v>
      </c>
      <c r="S128" s="170">
        <v>0</v>
      </c>
      <c r="T128" s="171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2" t="s">
        <v>178</v>
      </c>
      <c r="AT128" s="172" t="s">
        <v>175</v>
      </c>
      <c r="AU128" s="172" t="s">
        <v>179</v>
      </c>
      <c r="AY128" s="18" t="s">
        <v>173</v>
      </c>
      <c r="BE128" s="173">
        <f>IF(N128="základná",J128,0)</f>
        <v>0</v>
      </c>
      <c r="BF128" s="173">
        <f>IF(N128="znížená",J128,0)</f>
        <v>0</v>
      </c>
      <c r="BG128" s="173">
        <f>IF(N128="zákl. prenesená",J128,0)</f>
        <v>0</v>
      </c>
      <c r="BH128" s="173">
        <f>IF(N128="zníž. prenesená",J128,0)</f>
        <v>0</v>
      </c>
      <c r="BI128" s="173">
        <f>IF(N128="nulová",J128,0)</f>
        <v>0</v>
      </c>
      <c r="BJ128" s="18" t="s">
        <v>179</v>
      </c>
      <c r="BK128" s="174">
        <f>ROUND(I128*H128,3)</f>
        <v>0</v>
      </c>
      <c r="BL128" s="18" t="s">
        <v>178</v>
      </c>
      <c r="BM128" s="172" t="s">
        <v>2842</v>
      </c>
    </row>
    <row r="129" spans="1:65" s="2" customFormat="1" x14ac:dyDescent="0.2">
      <c r="A129" s="33"/>
      <c r="B129" s="34"/>
      <c r="C129" s="33"/>
      <c r="D129" s="175" t="s">
        <v>181</v>
      </c>
      <c r="E129" s="33"/>
      <c r="F129" s="176" t="s">
        <v>2841</v>
      </c>
      <c r="G129" s="33"/>
      <c r="H129" s="33"/>
      <c r="I129" s="97"/>
      <c r="J129" s="33"/>
      <c r="K129" s="33"/>
      <c r="L129" s="34"/>
      <c r="M129" s="177"/>
      <c r="N129" s="178"/>
      <c r="O129" s="59"/>
      <c r="P129" s="59"/>
      <c r="Q129" s="59"/>
      <c r="R129" s="59"/>
      <c r="S129" s="59"/>
      <c r="T129" s="60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181</v>
      </c>
      <c r="AU129" s="18" t="s">
        <v>179</v>
      </c>
    </row>
    <row r="130" spans="1:65" s="14" customFormat="1" x14ac:dyDescent="0.2">
      <c r="B130" s="187"/>
      <c r="D130" s="175" t="s">
        <v>183</v>
      </c>
      <c r="E130" s="188" t="s">
        <v>1</v>
      </c>
      <c r="F130" s="189" t="s">
        <v>2843</v>
      </c>
      <c r="H130" s="188" t="s">
        <v>1</v>
      </c>
      <c r="I130" s="190"/>
      <c r="L130" s="187"/>
      <c r="M130" s="191"/>
      <c r="N130" s="192"/>
      <c r="O130" s="192"/>
      <c r="P130" s="192"/>
      <c r="Q130" s="192"/>
      <c r="R130" s="192"/>
      <c r="S130" s="192"/>
      <c r="T130" s="193"/>
      <c r="AT130" s="188" t="s">
        <v>183</v>
      </c>
      <c r="AU130" s="188" t="s">
        <v>179</v>
      </c>
      <c r="AV130" s="14" t="s">
        <v>85</v>
      </c>
      <c r="AW130" s="14" t="s">
        <v>32</v>
      </c>
      <c r="AX130" s="14" t="s">
        <v>77</v>
      </c>
      <c r="AY130" s="188" t="s">
        <v>173</v>
      </c>
    </row>
    <row r="131" spans="1:65" s="13" customFormat="1" x14ac:dyDescent="0.2">
      <c r="B131" s="179"/>
      <c r="D131" s="175" t="s">
        <v>183</v>
      </c>
      <c r="E131" s="180" t="s">
        <v>1</v>
      </c>
      <c r="F131" s="181" t="s">
        <v>2844</v>
      </c>
      <c r="H131" s="182">
        <v>14.9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0" t="s">
        <v>183</v>
      </c>
      <c r="AU131" s="180" t="s">
        <v>179</v>
      </c>
      <c r="AV131" s="13" t="s">
        <v>179</v>
      </c>
      <c r="AW131" s="13" t="s">
        <v>32</v>
      </c>
      <c r="AX131" s="13" t="s">
        <v>85</v>
      </c>
      <c r="AY131" s="180" t="s">
        <v>173</v>
      </c>
    </row>
    <row r="132" spans="1:65" s="2" customFormat="1" ht="24" customHeight="1" x14ac:dyDescent="0.2">
      <c r="A132" s="33"/>
      <c r="B132" s="162"/>
      <c r="C132" s="163" t="s">
        <v>179</v>
      </c>
      <c r="D132" s="264" t="s">
        <v>2845</v>
      </c>
      <c r="E132" s="265"/>
      <c r="F132" s="266"/>
      <c r="G132" s="164" t="s">
        <v>185</v>
      </c>
      <c r="H132" s="165">
        <v>39.674999999999997</v>
      </c>
      <c r="I132" s="166"/>
      <c r="J132" s="165">
        <f>ROUND(I132*H132,3)</f>
        <v>0</v>
      </c>
      <c r="K132" s="167"/>
      <c r="L132" s="34"/>
      <c r="M132" s="168" t="s">
        <v>1</v>
      </c>
      <c r="N132" s="169" t="s">
        <v>43</v>
      </c>
      <c r="O132" s="59"/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2" t="s">
        <v>178</v>
      </c>
      <c r="AT132" s="172" t="s">
        <v>175</v>
      </c>
      <c r="AU132" s="172" t="s">
        <v>179</v>
      </c>
      <c r="AY132" s="18" t="s">
        <v>173</v>
      </c>
      <c r="BE132" s="173">
        <f>IF(N132="základná",J132,0)</f>
        <v>0</v>
      </c>
      <c r="BF132" s="173">
        <f>IF(N132="znížená",J132,0)</f>
        <v>0</v>
      </c>
      <c r="BG132" s="173">
        <f>IF(N132="zákl. prenesená",J132,0)</f>
        <v>0</v>
      </c>
      <c r="BH132" s="173">
        <f>IF(N132="zníž. prenesená",J132,0)</f>
        <v>0</v>
      </c>
      <c r="BI132" s="173">
        <f>IF(N132="nulová",J132,0)</f>
        <v>0</v>
      </c>
      <c r="BJ132" s="18" t="s">
        <v>179</v>
      </c>
      <c r="BK132" s="174">
        <f>ROUND(I132*H132,3)</f>
        <v>0</v>
      </c>
      <c r="BL132" s="18" t="s">
        <v>178</v>
      </c>
      <c r="BM132" s="172" t="s">
        <v>2846</v>
      </c>
    </row>
    <row r="133" spans="1:65" s="2" customFormat="1" x14ac:dyDescent="0.2">
      <c r="A133" s="33"/>
      <c r="B133" s="34"/>
      <c r="C133" s="33"/>
      <c r="D133" s="175" t="s">
        <v>181</v>
      </c>
      <c r="E133" s="33"/>
      <c r="F133" s="176" t="s">
        <v>2845</v>
      </c>
      <c r="G133" s="33"/>
      <c r="H133" s="33"/>
      <c r="I133" s="97"/>
      <c r="J133" s="33"/>
      <c r="K133" s="33"/>
      <c r="L133" s="34"/>
      <c r="M133" s="177"/>
      <c r="N133" s="178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181</v>
      </c>
      <c r="AU133" s="18" t="s">
        <v>179</v>
      </c>
    </row>
    <row r="134" spans="1:65" s="13" customFormat="1" x14ac:dyDescent="0.2">
      <c r="B134" s="179"/>
      <c r="D134" s="175" t="s">
        <v>183</v>
      </c>
      <c r="E134" s="180" t="s">
        <v>1</v>
      </c>
      <c r="F134" s="181" t="s">
        <v>2847</v>
      </c>
      <c r="H134" s="182">
        <v>39.674999999999997</v>
      </c>
      <c r="I134" s="183"/>
      <c r="L134" s="179"/>
      <c r="M134" s="184"/>
      <c r="N134" s="185"/>
      <c r="O134" s="185"/>
      <c r="P134" s="185"/>
      <c r="Q134" s="185"/>
      <c r="R134" s="185"/>
      <c r="S134" s="185"/>
      <c r="T134" s="186"/>
      <c r="AT134" s="180" t="s">
        <v>183</v>
      </c>
      <c r="AU134" s="180" t="s">
        <v>179</v>
      </c>
      <c r="AV134" s="13" t="s">
        <v>179</v>
      </c>
      <c r="AW134" s="13" t="s">
        <v>32</v>
      </c>
      <c r="AX134" s="13" t="s">
        <v>85</v>
      </c>
      <c r="AY134" s="180" t="s">
        <v>173</v>
      </c>
    </row>
    <row r="135" spans="1:65" s="2" customFormat="1" ht="16.5" customHeight="1" x14ac:dyDescent="0.2">
      <c r="A135" s="33"/>
      <c r="B135" s="162"/>
      <c r="C135" s="163" t="s">
        <v>191</v>
      </c>
      <c r="D135" s="264" t="s">
        <v>2848</v>
      </c>
      <c r="E135" s="265"/>
      <c r="F135" s="266"/>
      <c r="G135" s="164" t="s">
        <v>185</v>
      </c>
      <c r="H135" s="165">
        <v>24.9</v>
      </c>
      <c r="I135" s="166"/>
      <c r="J135" s="165">
        <f>ROUND(I135*H135,3)</f>
        <v>0</v>
      </c>
      <c r="K135" s="167"/>
      <c r="L135" s="34"/>
      <c r="M135" s="168" t="s">
        <v>1</v>
      </c>
      <c r="N135" s="169" t="s">
        <v>43</v>
      </c>
      <c r="O135" s="59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2" t="s">
        <v>178</v>
      </c>
      <c r="AT135" s="172" t="s">
        <v>175</v>
      </c>
      <c r="AU135" s="172" t="s">
        <v>179</v>
      </c>
      <c r="AY135" s="18" t="s">
        <v>173</v>
      </c>
      <c r="BE135" s="173">
        <f>IF(N135="základná",J135,0)</f>
        <v>0</v>
      </c>
      <c r="BF135" s="173">
        <f>IF(N135="znížená",J135,0)</f>
        <v>0</v>
      </c>
      <c r="BG135" s="173">
        <f>IF(N135="zákl. prenesená",J135,0)</f>
        <v>0</v>
      </c>
      <c r="BH135" s="173">
        <f>IF(N135="zníž. prenesená",J135,0)</f>
        <v>0</v>
      </c>
      <c r="BI135" s="173">
        <f>IF(N135="nulová",J135,0)</f>
        <v>0</v>
      </c>
      <c r="BJ135" s="18" t="s">
        <v>179</v>
      </c>
      <c r="BK135" s="174">
        <f>ROUND(I135*H135,3)</f>
        <v>0</v>
      </c>
      <c r="BL135" s="18" t="s">
        <v>178</v>
      </c>
      <c r="BM135" s="172" t="s">
        <v>2849</v>
      </c>
    </row>
    <row r="136" spans="1:65" s="2" customFormat="1" x14ac:dyDescent="0.2">
      <c r="A136" s="33"/>
      <c r="B136" s="34"/>
      <c r="C136" s="33"/>
      <c r="D136" s="175" t="s">
        <v>181</v>
      </c>
      <c r="E136" s="33"/>
      <c r="F136" s="176" t="s">
        <v>2848</v>
      </c>
      <c r="G136" s="33"/>
      <c r="H136" s="33"/>
      <c r="I136" s="97"/>
      <c r="J136" s="33"/>
      <c r="K136" s="33"/>
      <c r="L136" s="34"/>
      <c r="M136" s="177"/>
      <c r="N136" s="178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181</v>
      </c>
      <c r="AU136" s="18" t="s">
        <v>179</v>
      </c>
    </row>
    <row r="137" spans="1:65" s="2" customFormat="1" ht="16.5" customHeight="1" x14ac:dyDescent="0.2">
      <c r="A137" s="33"/>
      <c r="B137" s="162"/>
      <c r="C137" s="163" t="s">
        <v>178</v>
      </c>
      <c r="D137" s="264" t="s">
        <v>2850</v>
      </c>
      <c r="E137" s="265"/>
      <c r="F137" s="266"/>
      <c r="G137" s="164" t="s">
        <v>185</v>
      </c>
      <c r="H137" s="165">
        <v>24.9</v>
      </c>
      <c r="I137" s="166"/>
      <c r="J137" s="165">
        <f>ROUND(I137*H137,3)</f>
        <v>0</v>
      </c>
      <c r="K137" s="167"/>
      <c r="L137" s="34"/>
      <c r="M137" s="168" t="s">
        <v>1</v>
      </c>
      <c r="N137" s="169" t="s">
        <v>43</v>
      </c>
      <c r="O137" s="59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2" t="s">
        <v>178</v>
      </c>
      <c r="AT137" s="172" t="s">
        <v>175</v>
      </c>
      <c r="AU137" s="172" t="s">
        <v>179</v>
      </c>
      <c r="AY137" s="18" t="s">
        <v>173</v>
      </c>
      <c r="BE137" s="173">
        <f>IF(N137="základná",J137,0)</f>
        <v>0</v>
      </c>
      <c r="BF137" s="173">
        <f>IF(N137="znížená",J137,0)</f>
        <v>0</v>
      </c>
      <c r="BG137" s="173">
        <f>IF(N137="zákl. prenesená",J137,0)</f>
        <v>0</v>
      </c>
      <c r="BH137" s="173">
        <f>IF(N137="zníž. prenesená",J137,0)</f>
        <v>0</v>
      </c>
      <c r="BI137" s="173">
        <f>IF(N137="nulová",J137,0)</f>
        <v>0</v>
      </c>
      <c r="BJ137" s="18" t="s">
        <v>179</v>
      </c>
      <c r="BK137" s="174">
        <f>ROUND(I137*H137,3)</f>
        <v>0</v>
      </c>
      <c r="BL137" s="18" t="s">
        <v>178</v>
      </c>
      <c r="BM137" s="172" t="s">
        <v>2851</v>
      </c>
    </row>
    <row r="138" spans="1:65" s="2" customFormat="1" x14ac:dyDescent="0.2">
      <c r="A138" s="33"/>
      <c r="B138" s="34"/>
      <c r="C138" s="33"/>
      <c r="D138" s="175" t="s">
        <v>181</v>
      </c>
      <c r="E138" s="33"/>
      <c r="F138" s="176" t="s">
        <v>2850</v>
      </c>
      <c r="G138" s="33"/>
      <c r="H138" s="33"/>
      <c r="I138" s="97"/>
      <c r="J138" s="33"/>
      <c r="K138" s="33"/>
      <c r="L138" s="34"/>
      <c r="M138" s="177"/>
      <c r="N138" s="178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181</v>
      </c>
      <c r="AU138" s="18" t="s">
        <v>179</v>
      </c>
    </row>
    <row r="139" spans="1:65" s="2" customFormat="1" ht="16.5" customHeight="1" x14ac:dyDescent="0.2">
      <c r="A139" s="33"/>
      <c r="B139" s="162"/>
      <c r="C139" s="163" t="s">
        <v>208</v>
      </c>
      <c r="D139" s="264" t="s">
        <v>2852</v>
      </c>
      <c r="E139" s="265"/>
      <c r="F139" s="266"/>
      <c r="G139" s="164" t="s">
        <v>185</v>
      </c>
      <c r="H139" s="165">
        <v>41.2</v>
      </c>
      <c r="I139" s="166"/>
      <c r="J139" s="165">
        <f>ROUND(I139*H139,3)</f>
        <v>0</v>
      </c>
      <c r="K139" s="167"/>
      <c r="L139" s="34"/>
      <c r="M139" s="168" t="s">
        <v>1</v>
      </c>
      <c r="N139" s="169" t="s">
        <v>43</v>
      </c>
      <c r="O139" s="59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2" t="s">
        <v>178</v>
      </c>
      <c r="AT139" s="172" t="s">
        <v>175</v>
      </c>
      <c r="AU139" s="172" t="s">
        <v>179</v>
      </c>
      <c r="AY139" s="18" t="s">
        <v>173</v>
      </c>
      <c r="BE139" s="173">
        <f>IF(N139="základná",J139,0)</f>
        <v>0</v>
      </c>
      <c r="BF139" s="173">
        <f>IF(N139="znížená",J139,0)</f>
        <v>0</v>
      </c>
      <c r="BG139" s="173">
        <f>IF(N139="zákl. prenesená",J139,0)</f>
        <v>0</v>
      </c>
      <c r="BH139" s="173">
        <f>IF(N139="zníž. prenesená",J139,0)</f>
        <v>0</v>
      </c>
      <c r="BI139" s="173">
        <f>IF(N139="nulová",J139,0)</f>
        <v>0</v>
      </c>
      <c r="BJ139" s="18" t="s">
        <v>179</v>
      </c>
      <c r="BK139" s="174">
        <f>ROUND(I139*H139,3)</f>
        <v>0</v>
      </c>
      <c r="BL139" s="18" t="s">
        <v>178</v>
      </c>
      <c r="BM139" s="172" t="s">
        <v>2853</v>
      </c>
    </row>
    <row r="140" spans="1:65" s="2" customFormat="1" x14ac:dyDescent="0.2">
      <c r="A140" s="33"/>
      <c r="B140" s="34"/>
      <c r="C140" s="33"/>
      <c r="D140" s="175" t="s">
        <v>181</v>
      </c>
      <c r="E140" s="33"/>
      <c r="F140" s="176" t="s">
        <v>2852</v>
      </c>
      <c r="G140" s="33"/>
      <c r="H140" s="33"/>
      <c r="I140" s="97"/>
      <c r="J140" s="33"/>
      <c r="K140" s="33"/>
      <c r="L140" s="34"/>
      <c r="M140" s="177"/>
      <c r="N140" s="178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181</v>
      </c>
      <c r="AU140" s="18" t="s">
        <v>179</v>
      </c>
    </row>
    <row r="141" spans="1:65" s="2" customFormat="1" ht="16.5" customHeight="1" x14ac:dyDescent="0.2">
      <c r="A141" s="33"/>
      <c r="B141" s="162"/>
      <c r="C141" s="163" t="s">
        <v>221</v>
      </c>
      <c r="D141" s="264" t="s">
        <v>2854</v>
      </c>
      <c r="E141" s="265"/>
      <c r="F141" s="266"/>
      <c r="G141" s="164" t="s">
        <v>185</v>
      </c>
      <c r="H141" s="165">
        <v>41.2</v>
      </c>
      <c r="I141" s="166"/>
      <c r="J141" s="165">
        <f>ROUND(I141*H141,3)</f>
        <v>0</v>
      </c>
      <c r="K141" s="167"/>
      <c r="L141" s="34"/>
      <c r="M141" s="168" t="s">
        <v>1</v>
      </c>
      <c r="N141" s="169" t="s">
        <v>43</v>
      </c>
      <c r="O141" s="59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2" t="s">
        <v>178</v>
      </c>
      <c r="AT141" s="172" t="s">
        <v>175</v>
      </c>
      <c r="AU141" s="172" t="s">
        <v>179</v>
      </c>
      <c r="AY141" s="18" t="s">
        <v>173</v>
      </c>
      <c r="BE141" s="173">
        <f>IF(N141="základná",J141,0)</f>
        <v>0</v>
      </c>
      <c r="BF141" s="173">
        <f>IF(N141="znížená",J141,0)</f>
        <v>0</v>
      </c>
      <c r="BG141" s="173">
        <f>IF(N141="zákl. prenesená",J141,0)</f>
        <v>0</v>
      </c>
      <c r="BH141" s="173">
        <f>IF(N141="zníž. prenesená",J141,0)</f>
        <v>0</v>
      </c>
      <c r="BI141" s="173">
        <f>IF(N141="nulová",J141,0)</f>
        <v>0</v>
      </c>
      <c r="BJ141" s="18" t="s">
        <v>179</v>
      </c>
      <c r="BK141" s="174">
        <f>ROUND(I141*H141,3)</f>
        <v>0</v>
      </c>
      <c r="BL141" s="18" t="s">
        <v>178</v>
      </c>
      <c r="BM141" s="172" t="s">
        <v>2855</v>
      </c>
    </row>
    <row r="142" spans="1:65" s="2" customFormat="1" x14ac:dyDescent="0.2">
      <c r="A142" s="33"/>
      <c r="B142" s="34"/>
      <c r="C142" s="33"/>
      <c r="D142" s="175" t="s">
        <v>181</v>
      </c>
      <c r="E142" s="33"/>
      <c r="F142" s="176" t="s">
        <v>2854</v>
      </c>
      <c r="G142" s="33"/>
      <c r="H142" s="33"/>
      <c r="I142" s="97"/>
      <c r="J142" s="33"/>
      <c r="K142" s="33"/>
      <c r="L142" s="34"/>
      <c r="M142" s="177"/>
      <c r="N142" s="178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181</v>
      </c>
      <c r="AU142" s="18" t="s">
        <v>179</v>
      </c>
    </row>
    <row r="143" spans="1:65" s="2" customFormat="1" ht="16.5" customHeight="1" x14ac:dyDescent="0.2">
      <c r="A143" s="33"/>
      <c r="B143" s="162"/>
      <c r="C143" s="163" t="s">
        <v>225</v>
      </c>
      <c r="D143" s="264" t="s">
        <v>2856</v>
      </c>
      <c r="E143" s="265"/>
      <c r="F143" s="266"/>
      <c r="G143" s="164" t="s">
        <v>185</v>
      </c>
      <c r="H143" s="165">
        <v>8.4</v>
      </c>
      <c r="I143" s="166"/>
      <c r="J143" s="165">
        <f>ROUND(I143*H143,3)</f>
        <v>0</v>
      </c>
      <c r="K143" s="167"/>
      <c r="L143" s="34"/>
      <c r="M143" s="168" t="s">
        <v>1</v>
      </c>
      <c r="N143" s="169" t="s">
        <v>43</v>
      </c>
      <c r="O143" s="59"/>
      <c r="P143" s="170">
        <f>O143*H143</f>
        <v>0</v>
      </c>
      <c r="Q143" s="170">
        <v>0</v>
      </c>
      <c r="R143" s="170">
        <f>Q143*H143</f>
        <v>0</v>
      </c>
      <c r="S143" s="170">
        <v>0</v>
      </c>
      <c r="T143" s="171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2" t="s">
        <v>178</v>
      </c>
      <c r="AT143" s="172" t="s">
        <v>175</v>
      </c>
      <c r="AU143" s="172" t="s">
        <v>179</v>
      </c>
      <c r="AY143" s="18" t="s">
        <v>173</v>
      </c>
      <c r="BE143" s="173">
        <f>IF(N143="základná",J143,0)</f>
        <v>0</v>
      </c>
      <c r="BF143" s="173">
        <f>IF(N143="znížená",J143,0)</f>
        <v>0</v>
      </c>
      <c r="BG143" s="173">
        <f>IF(N143="zákl. prenesená",J143,0)</f>
        <v>0</v>
      </c>
      <c r="BH143" s="173">
        <f>IF(N143="zníž. prenesená",J143,0)</f>
        <v>0</v>
      </c>
      <c r="BI143" s="173">
        <f>IF(N143="nulová",J143,0)</f>
        <v>0</v>
      </c>
      <c r="BJ143" s="18" t="s">
        <v>179</v>
      </c>
      <c r="BK143" s="174">
        <f>ROUND(I143*H143,3)</f>
        <v>0</v>
      </c>
      <c r="BL143" s="18" t="s">
        <v>178</v>
      </c>
      <c r="BM143" s="172" t="s">
        <v>2857</v>
      </c>
    </row>
    <row r="144" spans="1:65" s="2" customFormat="1" x14ac:dyDescent="0.2">
      <c r="A144" s="33"/>
      <c r="B144" s="34"/>
      <c r="C144" s="33"/>
      <c r="D144" s="175" t="s">
        <v>181</v>
      </c>
      <c r="E144" s="33"/>
      <c r="F144" s="176" t="s">
        <v>2856</v>
      </c>
      <c r="G144" s="33"/>
      <c r="H144" s="33"/>
      <c r="I144" s="97"/>
      <c r="J144" s="33"/>
      <c r="K144" s="33"/>
      <c r="L144" s="34"/>
      <c r="M144" s="177"/>
      <c r="N144" s="178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181</v>
      </c>
      <c r="AU144" s="18" t="s">
        <v>179</v>
      </c>
    </row>
    <row r="145" spans="1:65" s="2" customFormat="1" ht="24" customHeight="1" x14ac:dyDescent="0.2">
      <c r="A145" s="33"/>
      <c r="B145" s="162"/>
      <c r="C145" s="163" t="s">
        <v>232</v>
      </c>
      <c r="D145" s="264" t="s">
        <v>2858</v>
      </c>
      <c r="E145" s="265"/>
      <c r="F145" s="266"/>
      <c r="G145" s="164" t="s">
        <v>185</v>
      </c>
      <c r="H145" s="165">
        <v>57.7</v>
      </c>
      <c r="I145" s="166"/>
      <c r="J145" s="165">
        <f>ROUND(I145*H145,3)</f>
        <v>0</v>
      </c>
      <c r="K145" s="167"/>
      <c r="L145" s="34"/>
      <c r="M145" s="168" t="s">
        <v>1</v>
      </c>
      <c r="N145" s="169" t="s">
        <v>43</v>
      </c>
      <c r="O145" s="59"/>
      <c r="P145" s="170">
        <f>O145*H145</f>
        <v>0</v>
      </c>
      <c r="Q145" s="170">
        <v>0</v>
      </c>
      <c r="R145" s="170">
        <f>Q145*H145</f>
        <v>0</v>
      </c>
      <c r="S145" s="170">
        <v>0</v>
      </c>
      <c r="T145" s="17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2" t="s">
        <v>178</v>
      </c>
      <c r="AT145" s="172" t="s">
        <v>175</v>
      </c>
      <c r="AU145" s="172" t="s">
        <v>179</v>
      </c>
      <c r="AY145" s="18" t="s">
        <v>173</v>
      </c>
      <c r="BE145" s="173">
        <f>IF(N145="základná",J145,0)</f>
        <v>0</v>
      </c>
      <c r="BF145" s="173">
        <f>IF(N145="znížená",J145,0)</f>
        <v>0</v>
      </c>
      <c r="BG145" s="173">
        <f>IF(N145="zákl. prenesená",J145,0)</f>
        <v>0</v>
      </c>
      <c r="BH145" s="173">
        <f>IF(N145="zníž. prenesená",J145,0)</f>
        <v>0</v>
      </c>
      <c r="BI145" s="173">
        <f>IF(N145="nulová",J145,0)</f>
        <v>0</v>
      </c>
      <c r="BJ145" s="18" t="s">
        <v>179</v>
      </c>
      <c r="BK145" s="174">
        <f>ROUND(I145*H145,3)</f>
        <v>0</v>
      </c>
      <c r="BL145" s="18" t="s">
        <v>178</v>
      </c>
      <c r="BM145" s="172" t="s">
        <v>2859</v>
      </c>
    </row>
    <row r="146" spans="1:65" s="2" customFormat="1" x14ac:dyDescent="0.2">
      <c r="A146" s="33"/>
      <c r="B146" s="34"/>
      <c r="C146" s="33"/>
      <c r="D146" s="175" t="s">
        <v>181</v>
      </c>
      <c r="E146" s="33"/>
      <c r="F146" s="176" t="s">
        <v>2858</v>
      </c>
      <c r="G146" s="33"/>
      <c r="H146" s="33"/>
      <c r="I146" s="97"/>
      <c r="J146" s="33"/>
      <c r="K146" s="33"/>
      <c r="L146" s="34"/>
      <c r="M146" s="177"/>
      <c r="N146" s="178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181</v>
      </c>
      <c r="AU146" s="18" t="s">
        <v>179</v>
      </c>
    </row>
    <row r="147" spans="1:65" s="14" customFormat="1" x14ac:dyDescent="0.2">
      <c r="B147" s="187"/>
      <c r="D147" s="175" t="s">
        <v>183</v>
      </c>
      <c r="E147" s="188" t="s">
        <v>1</v>
      </c>
      <c r="F147" s="189" t="s">
        <v>2860</v>
      </c>
      <c r="H147" s="188" t="s">
        <v>1</v>
      </c>
      <c r="I147" s="190"/>
      <c r="L147" s="187"/>
      <c r="M147" s="191"/>
      <c r="N147" s="192"/>
      <c r="O147" s="192"/>
      <c r="P147" s="192"/>
      <c r="Q147" s="192"/>
      <c r="R147" s="192"/>
      <c r="S147" s="192"/>
      <c r="T147" s="193"/>
      <c r="AT147" s="188" t="s">
        <v>183</v>
      </c>
      <c r="AU147" s="188" t="s">
        <v>179</v>
      </c>
      <c r="AV147" s="14" t="s">
        <v>85</v>
      </c>
      <c r="AW147" s="14" t="s">
        <v>32</v>
      </c>
      <c r="AX147" s="14" t="s">
        <v>77</v>
      </c>
      <c r="AY147" s="188" t="s">
        <v>173</v>
      </c>
    </row>
    <row r="148" spans="1:65" s="13" customFormat="1" x14ac:dyDescent="0.2">
      <c r="B148" s="179"/>
      <c r="D148" s="175" t="s">
        <v>183</v>
      </c>
      <c r="E148" s="180" t="s">
        <v>1</v>
      </c>
      <c r="F148" s="181" t="s">
        <v>2861</v>
      </c>
      <c r="H148" s="182">
        <v>57.7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183</v>
      </c>
      <c r="AU148" s="180" t="s">
        <v>179</v>
      </c>
      <c r="AV148" s="13" t="s">
        <v>179</v>
      </c>
      <c r="AW148" s="13" t="s">
        <v>32</v>
      </c>
      <c r="AX148" s="13" t="s">
        <v>85</v>
      </c>
      <c r="AY148" s="180" t="s">
        <v>173</v>
      </c>
    </row>
    <row r="149" spans="1:65" s="2" customFormat="1" ht="16.5" customHeight="1" x14ac:dyDescent="0.2">
      <c r="A149" s="33"/>
      <c r="B149" s="162"/>
      <c r="C149" s="163" t="s">
        <v>239</v>
      </c>
      <c r="D149" s="264" t="s">
        <v>2862</v>
      </c>
      <c r="E149" s="265"/>
      <c r="F149" s="266"/>
      <c r="G149" s="164" t="s">
        <v>185</v>
      </c>
      <c r="H149" s="165">
        <v>57.7</v>
      </c>
      <c r="I149" s="166"/>
      <c r="J149" s="165">
        <f>ROUND(I149*H149,3)</f>
        <v>0</v>
      </c>
      <c r="K149" s="167"/>
      <c r="L149" s="34"/>
      <c r="M149" s="168" t="s">
        <v>1</v>
      </c>
      <c r="N149" s="169" t="s">
        <v>43</v>
      </c>
      <c r="O149" s="59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2" t="s">
        <v>178</v>
      </c>
      <c r="AT149" s="172" t="s">
        <v>175</v>
      </c>
      <c r="AU149" s="172" t="s">
        <v>179</v>
      </c>
      <c r="AY149" s="18" t="s">
        <v>173</v>
      </c>
      <c r="BE149" s="173">
        <f>IF(N149="základná",J149,0)</f>
        <v>0</v>
      </c>
      <c r="BF149" s="173">
        <f>IF(N149="znížená",J149,0)</f>
        <v>0</v>
      </c>
      <c r="BG149" s="173">
        <f>IF(N149="zákl. prenesená",J149,0)</f>
        <v>0</v>
      </c>
      <c r="BH149" s="173">
        <f>IF(N149="zníž. prenesená",J149,0)</f>
        <v>0</v>
      </c>
      <c r="BI149" s="173">
        <f>IF(N149="nulová",J149,0)</f>
        <v>0</v>
      </c>
      <c r="BJ149" s="18" t="s">
        <v>179</v>
      </c>
      <c r="BK149" s="174">
        <f>ROUND(I149*H149,3)</f>
        <v>0</v>
      </c>
      <c r="BL149" s="18" t="s">
        <v>178</v>
      </c>
      <c r="BM149" s="172" t="s">
        <v>2863</v>
      </c>
    </row>
    <row r="150" spans="1:65" s="2" customFormat="1" x14ac:dyDescent="0.2">
      <c r="A150" s="33"/>
      <c r="B150" s="34"/>
      <c r="C150" s="33"/>
      <c r="D150" s="175" t="s">
        <v>181</v>
      </c>
      <c r="E150" s="33"/>
      <c r="F150" s="176" t="s">
        <v>2862</v>
      </c>
      <c r="G150" s="33"/>
      <c r="H150" s="33"/>
      <c r="I150" s="97"/>
      <c r="J150" s="33"/>
      <c r="K150" s="33"/>
      <c r="L150" s="34"/>
      <c r="M150" s="177"/>
      <c r="N150" s="178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181</v>
      </c>
      <c r="AU150" s="18" t="s">
        <v>179</v>
      </c>
    </row>
    <row r="151" spans="1:65" s="2" customFormat="1" ht="24" customHeight="1" x14ac:dyDescent="0.2">
      <c r="A151" s="33"/>
      <c r="B151" s="162"/>
      <c r="C151" s="163" t="s">
        <v>245</v>
      </c>
      <c r="D151" s="264" t="s">
        <v>2864</v>
      </c>
      <c r="E151" s="265"/>
      <c r="F151" s="266"/>
      <c r="G151" s="164" t="s">
        <v>185</v>
      </c>
      <c r="H151" s="165">
        <v>15.25</v>
      </c>
      <c r="I151" s="166"/>
      <c r="J151" s="165">
        <f>ROUND(I151*H151,3)</f>
        <v>0</v>
      </c>
      <c r="K151" s="167"/>
      <c r="L151" s="34"/>
      <c r="M151" s="168" t="s">
        <v>1</v>
      </c>
      <c r="N151" s="169" t="s">
        <v>43</v>
      </c>
      <c r="O151" s="59"/>
      <c r="P151" s="170">
        <f>O151*H151</f>
        <v>0</v>
      </c>
      <c r="Q151" s="170">
        <v>0</v>
      </c>
      <c r="R151" s="170">
        <f>Q151*H151</f>
        <v>0</v>
      </c>
      <c r="S151" s="170">
        <v>0</v>
      </c>
      <c r="T151" s="17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2" t="s">
        <v>178</v>
      </c>
      <c r="AT151" s="172" t="s">
        <v>175</v>
      </c>
      <c r="AU151" s="172" t="s">
        <v>179</v>
      </c>
      <c r="AY151" s="18" t="s">
        <v>173</v>
      </c>
      <c r="BE151" s="173">
        <f>IF(N151="základná",J151,0)</f>
        <v>0</v>
      </c>
      <c r="BF151" s="173">
        <f>IF(N151="znížená",J151,0)</f>
        <v>0</v>
      </c>
      <c r="BG151" s="173">
        <f>IF(N151="zákl. prenesená",J151,0)</f>
        <v>0</v>
      </c>
      <c r="BH151" s="173">
        <f>IF(N151="zníž. prenesená",J151,0)</f>
        <v>0</v>
      </c>
      <c r="BI151" s="173">
        <f>IF(N151="nulová",J151,0)</f>
        <v>0</v>
      </c>
      <c r="BJ151" s="18" t="s">
        <v>179</v>
      </c>
      <c r="BK151" s="174">
        <f>ROUND(I151*H151,3)</f>
        <v>0</v>
      </c>
      <c r="BL151" s="18" t="s">
        <v>178</v>
      </c>
      <c r="BM151" s="172" t="s">
        <v>2865</v>
      </c>
    </row>
    <row r="152" spans="1:65" s="2" customFormat="1" x14ac:dyDescent="0.2">
      <c r="A152" s="33"/>
      <c r="B152" s="34"/>
      <c r="C152" s="33"/>
      <c r="D152" s="175" t="s">
        <v>181</v>
      </c>
      <c r="E152" s="33"/>
      <c r="F152" s="176" t="s">
        <v>2864</v>
      </c>
      <c r="G152" s="33"/>
      <c r="H152" s="33"/>
      <c r="I152" s="97"/>
      <c r="J152" s="33"/>
      <c r="K152" s="33"/>
      <c r="L152" s="34"/>
      <c r="M152" s="177"/>
      <c r="N152" s="178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181</v>
      </c>
      <c r="AU152" s="18" t="s">
        <v>179</v>
      </c>
    </row>
    <row r="153" spans="1:65" s="2" customFormat="1" ht="16.5" customHeight="1" x14ac:dyDescent="0.2">
      <c r="A153" s="33"/>
      <c r="B153" s="162"/>
      <c r="C153" s="210" t="s">
        <v>250</v>
      </c>
      <c r="D153" s="267" t="s">
        <v>2866</v>
      </c>
      <c r="E153" s="268"/>
      <c r="F153" s="269"/>
      <c r="G153" s="211" t="s">
        <v>256</v>
      </c>
      <c r="H153" s="212">
        <v>25.468</v>
      </c>
      <c r="I153" s="213"/>
      <c r="J153" s="212">
        <f>ROUND(I153*H153,3)</f>
        <v>0</v>
      </c>
      <c r="K153" s="214"/>
      <c r="L153" s="215"/>
      <c r="M153" s="216" t="s">
        <v>1</v>
      </c>
      <c r="N153" s="217" t="s">
        <v>43</v>
      </c>
      <c r="O153" s="59"/>
      <c r="P153" s="170">
        <f>O153*H153</f>
        <v>0</v>
      </c>
      <c r="Q153" s="170">
        <v>0</v>
      </c>
      <c r="R153" s="170">
        <f>Q153*H153</f>
        <v>0</v>
      </c>
      <c r="S153" s="170">
        <v>0</v>
      </c>
      <c r="T153" s="17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2" t="s">
        <v>232</v>
      </c>
      <c r="AT153" s="172" t="s">
        <v>335</v>
      </c>
      <c r="AU153" s="172" t="s">
        <v>179</v>
      </c>
      <c r="AY153" s="18" t="s">
        <v>173</v>
      </c>
      <c r="BE153" s="173">
        <f>IF(N153="základná",J153,0)</f>
        <v>0</v>
      </c>
      <c r="BF153" s="173">
        <f>IF(N153="znížená",J153,0)</f>
        <v>0</v>
      </c>
      <c r="BG153" s="173">
        <f>IF(N153="zákl. prenesená",J153,0)</f>
        <v>0</v>
      </c>
      <c r="BH153" s="173">
        <f>IF(N153="zníž. prenesená",J153,0)</f>
        <v>0</v>
      </c>
      <c r="BI153" s="173">
        <f>IF(N153="nulová",J153,0)</f>
        <v>0</v>
      </c>
      <c r="BJ153" s="18" t="s">
        <v>179</v>
      </c>
      <c r="BK153" s="174">
        <f>ROUND(I153*H153,3)</f>
        <v>0</v>
      </c>
      <c r="BL153" s="18" t="s">
        <v>178</v>
      </c>
      <c r="BM153" s="172" t="s">
        <v>2867</v>
      </c>
    </row>
    <row r="154" spans="1:65" s="2" customFormat="1" x14ac:dyDescent="0.2">
      <c r="A154" s="33"/>
      <c r="B154" s="34"/>
      <c r="C154" s="33"/>
      <c r="D154" s="175" t="s">
        <v>181</v>
      </c>
      <c r="E154" s="33"/>
      <c r="F154" s="176" t="s">
        <v>2866</v>
      </c>
      <c r="G154" s="33"/>
      <c r="H154" s="33"/>
      <c r="I154" s="97"/>
      <c r="J154" s="33"/>
      <c r="K154" s="33"/>
      <c r="L154" s="34"/>
      <c r="M154" s="177"/>
      <c r="N154" s="178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181</v>
      </c>
      <c r="AU154" s="18" t="s">
        <v>179</v>
      </c>
    </row>
    <row r="155" spans="1:65" s="13" customFormat="1" x14ac:dyDescent="0.2">
      <c r="B155" s="179"/>
      <c r="D155" s="175" t="s">
        <v>183</v>
      </c>
      <c r="E155" s="180" t="s">
        <v>1</v>
      </c>
      <c r="F155" s="181" t="s">
        <v>2868</v>
      </c>
      <c r="H155" s="182">
        <v>25.468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183</v>
      </c>
      <c r="AU155" s="180" t="s">
        <v>179</v>
      </c>
      <c r="AV155" s="13" t="s">
        <v>179</v>
      </c>
      <c r="AW155" s="13" t="s">
        <v>32</v>
      </c>
      <c r="AX155" s="13" t="s">
        <v>85</v>
      </c>
      <c r="AY155" s="180" t="s">
        <v>173</v>
      </c>
    </row>
    <row r="156" spans="1:65" s="2" customFormat="1" ht="16.5" customHeight="1" x14ac:dyDescent="0.2">
      <c r="A156" s="33"/>
      <c r="B156" s="162"/>
      <c r="C156" s="163" t="s">
        <v>254</v>
      </c>
      <c r="D156" s="264" t="s">
        <v>2869</v>
      </c>
      <c r="E156" s="265"/>
      <c r="F156" s="266"/>
      <c r="G156" s="164" t="s">
        <v>185</v>
      </c>
      <c r="H156" s="165">
        <v>57.7</v>
      </c>
      <c r="I156" s="166"/>
      <c r="J156" s="165">
        <f>ROUND(I156*H156,3)</f>
        <v>0</v>
      </c>
      <c r="K156" s="167"/>
      <c r="L156" s="34"/>
      <c r="M156" s="168" t="s">
        <v>1</v>
      </c>
      <c r="N156" s="169" t="s">
        <v>43</v>
      </c>
      <c r="O156" s="59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2" t="s">
        <v>178</v>
      </c>
      <c r="AT156" s="172" t="s">
        <v>175</v>
      </c>
      <c r="AU156" s="172" t="s">
        <v>179</v>
      </c>
      <c r="AY156" s="18" t="s">
        <v>173</v>
      </c>
      <c r="BE156" s="173">
        <f>IF(N156="základná",J156,0)</f>
        <v>0</v>
      </c>
      <c r="BF156" s="173">
        <f>IF(N156="znížená",J156,0)</f>
        <v>0</v>
      </c>
      <c r="BG156" s="173">
        <f>IF(N156="zákl. prenesená",J156,0)</f>
        <v>0</v>
      </c>
      <c r="BH156" s="173">
        <f>IF(N156="zníž. prenesená",J156,0)</f>
        <v>0</v>
      </c>
      <c r="BI156" s="173">
        <f>IF(N156="nulová",J156,0)</f>
        <v>0</v>
      </c>
      <c r="BJ156" s="18" t="s">
        <v>179</v>
      </c>
      <c r="BK156" s="174">
        <f>ROUND(I156*H156,3)</f>
        <v>0</v>
      </c>
      <c r="BL156" s="18" t="s">
        <v>178</v>
      </c>
      <c r="BM156" s="172" t="s">
        <v>2870</v>
      </c>
    </row>
    <row r="157" spans="1:65" s="2" customFormat="1" x14ac:dyDescent="0.2">
      <c r="A157" s="33"/>
      <c r="B157" s="34"/>
      <c r="C157" s="33"/>
      <c r="D157" s="175" t="s">
        <v>181</v>
      </c>
      <c r="E157" s="33"/>
      <c r="F157" s="176" t="s">
        <v>2869</v>
      </c>
      <c r="G157" s="33"/>
      <c r="H157" s="33"/>
      <c r="I157" s="97"/>
      <c r="J157" s="33"/>
      <c r="K157" s="33"/>
      <c r="L157" s="34"/>
      <c r="M157" s="177"/>
      <c r="N157" s="178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181</v>
      </c>
      <c r="AU157" s="18" t="s">
        <v>179</v>
      </c>
    </row>
    <row r="158" spans="1:65" s="2" customFormat="1" ht="16.5" customHeight="1" x14ac:dyDescent="0.2">
      <c r="A158" s="33"/>
      <c r="B158" s="162"/>
      <c r="C158" s="163" t="s">
        <v>260</v>
      </c>
      <c r="D158" s="264" t="s">
        <v>2871</v>
      </c>
      <c r="E158" s="265"/>
      <c r="F158" s="266"/>
      <c r="G158" s="164" t="s">
        <v>185</v>
      </c>
      <c r="H158" s="165">
        <v>57.7</v>
      </c>
      <c r="I158" s="166"/>
      <c r="J158" s="165">
        <f>ROUND(I158*H158,3)</f>
        <v>0</v>
      </c>
      <c r="K158" s="167"/>
      <c r="L158" s="34"/>
      <c r="M158" s="168" t="s">
        <v>1</v>
      </c>
      <c r="N158" s="169" t="s">
        <v>43</v>
      </c>
      <c r="O158" s="59"/>
      <c r="P158" s="170">
        <f>O158*H158</f>
        <v>0</v>
      </c>
      <c r="Q158" s="170">
        <v>0</v>
      </c>
      <c r="R158" s="170">
        <f>Q158*H158</f>
        <v>0</v>
      </c>
      <c r="S158" s="170">
        <v>0</v>
      </c>
      <c r="T158" s="17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2" t="s">
        <v>178</v>
      </c>
      <c r="AT158" s="172" t="s">
        <v>175</v>
      </c>
      <c r="AU158" s="172" t="s">
        <v>179</v>
      </c>
      <c r="AY158" s="18" t="s">
        <v>173</v>
      </c>
      <c r="BE158" s="173">
        <f>IF(N158="základná",J158,0)</f>
        <v>0</v>
      </c>
      <c r="BF158" s="173">
        <f>IF(N158="znížená",J158,0)</f>
        <v>0</v>
      </c>
      <c r="BG158" s="173">
        <f>IF(N158="zákl. prenesená",J158,0)</f>
        <v>0</v>
      </c>
      <c r="BH158" s="173">
        <f>IF(N158="zníž. prenesená",J158,0)</f>
        <v>0</v>
      </c>
      <c r="BI158" s="173">
        <f>IF(N158="nulová",J158,0)</f>
        <v>0</v>
      </c>
      <c r="BJ158" s="18" t="s">
        <v>179</v>
      </c>
      <c r="BK158" s="174">
        <f>ROUND(I158*H158,3)</f>
        <v>0</v>
      </c>
      <c r="BL158" s="18" t="s">
        <v>178</v>
      </c>
      <c r="BM158" s="172" t="s">
        <v>2872</v>
      </c>
    </row>
    <row r="159" spans="1:65" s="2" customFormat="1" x14ac:dyDescent="0.2">
      <c r="A159" s="33"/>
      <c r="B159" s="34"/>
      <c r="C159" s="33"/>
      <c r="D159" s="175" t="s">
        <v>181</v>
      </c>
      <c r="E159" s="33"/>
      <c r="F159" s="176" t="s">
        <v>2871</v>
      </c>
      <c r="G159" s="33"/>
      <c r="H159" s="33"/>
      <c r="I159" s="97"/>
      <c r="J159" s="33"/>
      <c r="K159" s="33"/>
      <c r="L159" s="34"/>
      <c r="M159" s="177"/>
      <c r="N159" s="178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181</v>
      </c>
      <c r="AU159" s="18" t="s">
        <v>179</v>
      </c>
    </row>
    <row r="160" spans="1:65" s="2" customFormat="1" ht="24" customHeight="1" x14ac:dyDescent="0.2">
      <c r="A160" s="33"/>
      <c r="B160" s="162"/>
      <c r="C160" s="163" t="s">
        <v>269</v>
      </c>
      <c r="D160" s="264" t="s">
        <v>2873</v>
      </c>
      <c r="E160" s="265"/>
      <c r="F160" s="266"/>
      <c r="G160" s="164" t="s">
        <v>185</v>
      </c>
      <c r="H160" s="165">
        <v>8.4</v>
      </c>
      <c r="I160" s="166"/>
      <c r="J160" s="165">
        <f>ROUND(I160*H160,3)</f>
        <v>0</v>
      </c>
      <c r="K160" s="167"/>
      <c r="L160" s="34"/>
      <c r="M160" s="168" t="s">
        <v>1</v>
      </c>
      <c r="N160" s="169" t="s">
        <v>43</v>
      </c>
      <c r="O160" s="59"/>
      <c r="P160" s="170">
        <f>O160*H160</f>
        <v>0</v>
      </c>
      <c r="Q160" s="170">
        <v>0</v>
      </c>
      <c r="R160" s="170">
        <f>Q160*H160</f>
        <v>0</v>
      </c>
      <c r="S160" s="170">
        <v>0</v>
      </c>
      <c r="T160" s="17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2" t="s">
        <v>178</v>
      </c>
      <c r="AT160" s="172" t="s">
        <v>175</v>
      </c>
      <c r="AU160" s="172" t="s">
        <v>179</v>
      </c>
      <c r="AY160" s="18" t="s">
        <v>173</v>
      </c>
      <c r="BE160" s="173">
        <f>IF(N160="základná",J160,0)</f>
        <v>0</v>
      </c>
      <c r="BF160" s="173">
        <f>IF(N160="znížená",J160,0)</f>
        <v>0</v>
      </c>
      <c r="BG160" s="173">
        <f>IF(N160="zákl. prenesená",J160,0)</f>
        <v>0</v>
      </c>
      <c r="BH160" s="173">
        <f>IF(N160="zníž. prenesená",J160,0)</f>
        <v>0</v>
      </c>
      <c r="BI160" s="173">
        <f>IF(N160="nulová",J160,0)</f>
        <v>0</v>
      </c>
      <c r="BJ160" s="18" t="s">
        <v>179</v>
      </c>
      <c r="BK160" s="174">
        <f>ROUND(I160*H160,3)</f>
        <v>0</v>
      </c>
      <c r="BL160" s="18" t="s">
        <v>178</v>
      </c>
      <c r="BM160" s="172" t="s">
        <v>2874</v>
      </c>
    </row>
    <row r="161" spans="1:65" s="2" customFormat="1" ht="19.5" x14ac:dyDescent="0.2">
      <c r="A161" s="33"/>
      <c r="B161" s="34"/>
      <c r="C161" s="33"/>
      <c r="D161" s="175" t="s">
        <v>181</v>
      </c>
      <c r="E161" s="33"/>
      <c r="F161" s="176" t="s">
        <v>2873</v>
      </c>
      <c r="G161" s="33"/>
      <c r="H161" s="33"/>
      <c r="I161" s="97"/>
      <c r="J161" s="33"/>
      <c r="K161" s="33"/>
      <c r="L161" s="34"/>
      <c r="M161" s="177"/>
      <c r="N161" s="178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181</v>
      </c>
      <c r="AU161" s="18" t="s">
        <v>179</v>
      </c>
    </row>
    <row r="162" spans="1:65" s="2" customFormat="1" ht="24" customHeight="1" x14ac:dyDescent="0.2">
      <c r="A162" s="33"/>
      <c r="B162" s="162"/>
      <c r="C162" s="163" t="s">
        <v>278</v>
      </c>
      <c r="D162" s="264" t="s">
        <v>2875</v>
      </c>
      <c r="E162" s="265"/>
      <c r="F162" s="266"/>
      <c r="G162" s="164" t="s">
        <v>271</v>
      </c>
      <c r="H162" s="165">
        <v>34.700000000000003</v>
      </c>
      <c r="I162" s="166"/>
      <c r="J162" s="165">
        <f>ROUND(I162*H162,3)</f>
        <v>0</v>
      </c>
      <c r="K162" s="167"/>
      <c r="L162" s="34"/>
      <c r="M162" s="168" t="s">
        <v>1</v>
      </c>
      <c r="N162" s="169" t="s">
        <v>43</v>
      </c>
      <c r="O162" s="59"/>
      <c r="P162" s="170">
        <f>O162*H162</f>
        <v>0</v>
      </c>
      <c r="Q162" s="170">
        <v>0</v>
      </c>
      <c r="R162" s="170">
        <f>Q162*H162</f>
        <v>0</v>
      </c>
      <c r="S162" s="170">
        <v>0</v>
      </c>
      <c r="T162" s="17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2" t="s">
        <v>178</v>
      </c>
      <c r="AT162" s="172" t="s">
        <v>175</v>
      </c>
      <c r="AU162" s="172" t="s">
        <v>179</v>
      </c>
      <c r="AY162" s="18" t="s">
        <v>173</v>
      </c>
      <c r="BE162" s="173">
        <f>IF(N162="základná",J162,0)</f>
        <v>0</v>
      </c>
      <c r="BF162" s="173">
        <f>IF(N162="znížená",J162,0)</f>
        <v>0</v>
      </c>
      <c r="BG162" s="173">
        <f>IF(N162="zákl. prenesená",J162,0)</f>
        <v>0</v>
      </c>
      <c r="BH162" s="173">
        <f>IF(N162="zníž. prenesená",J162,0)</f>
        <v>0</v>
      </c>
      <c r="BI162" s="173">
        <f>IF(N162="nulová",J162,0)</f>
        <v>0</v>
      </c>
      <c r="BJ162" s="18" t="s">
        <v>179</v>
      </c>
      <c r="BK162" s="174">
        <f>ROUND(I162*H162,3)</f>
        <v>0</v>
      </c>
      <c r="BL162" s="18" t="s">
        <v>178</v>
      </c>
      <c r="BM162" s="172" t="s">
        <v>2876</v>
      </c>
    </row>
    <row r="163" spans="1:65" s="2" customFormat="1" ht="19.5" x14ac:dyDescent="0.2">
      <c r="A163" s="33"/>
      <c r="B163" s="34"/>
      <c r="C163" s="33"/>
      <c r="D163" s="175" t="s">
        <v>181</v>
      </c>
      <c r="E163" s="33"/>
      <c r="F163" s="176" t="s">
        <v>2875</v>
      </c>
      <c r="G163" s="33"/>
      <c r="H163" s="33"/>
      <c r="I163" s="97"/>
      <c r="J163" s="33"/>
      <c r="K163" s="33"/>
      <c r="L163" s="34"/>
      <c r="M163" s="177"/>
      <c r="N163" s="178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181</v>
      </c>
      <c r="AU163" s="18" t="s">
        <v>179</v>
      </c>
    </row>
    <row r="164" spans="1:65" s="2" customFormat="1" ht="16.5" customHeight="1" x14ac:dyDescent="0.2">
      <c r="A164" s="33"/>
      <c r="B164" s="162"/>
      <c r="C164" s="210" t="s">
        <v>283</v>
      </c>
      <c r="D164" s="267" t="s">
        <v>2877</v>
      </c>
      <c r="E164" s="268"/>
      <c r="F164" s="269"/>
      <c r="G164" s="211" t="s">
        <v>1648</v>
      </c>
      <c r="H164" s="212">
        <v>1.3879999999999999</v>
      </c>
      <c r="I164" s="213"/>
      <c r="J164" s="212">
        <f>ROUND(I164*H164,3)</f>
        <v>0</v>
      </c>
      <c r="K164" s="214"/>
      <c r="L164" s="215"/>
      <c r="M164" s="216" t="s">
        <v>1</v>
      </c>
      <c r="N164" s="217" t="s">
        <v>43</v>
      </c>
      <c r="O164" s="59"/>
      <c r="P164" s="170">
        <f>O164*H164</f>
        <v>0</v>
      </c>
      <c r="Q164" s="170">
        <v>0</v>
      </c>
      <c r="R164" s="170">
        <f>Q164*H164</f>
        <v>0</v>
      </c>
      <c r="S164" s="170">
        <v>0</v>
      </c>
      <c r="T164" s="171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2" t="s">
        <v>232</v>
      </c>
      <c r="AT164" s="172" t="s">
        <v>335</v>
      </c>
      <c r="AU164" s="172" t="s">
        <v>179</v>
      </c>
      <c r="AY164" s="18" t="s">
        <v>173</v>
      </c>
      <c r="BE164" s="173">
        <f>IF(N164="základná",J164,0)</f>
        <v>0</v>
      </c>
      <c r="BF164" s="173">
        <f>IF(N164="znížená",J164,0)</f>
        <v>0</v>
      </c>
      <c r="BG164" s="173">
        <f>IF(N164="zákl. prenesená",J164,0)</f>
        <v>0</v>
      </c>
      <c r="BH164" s="173">
        <f>IF(N164="zníž. prenesená",J164,0)</f>
        <v>0</v>
      </c>
      <c r="BI164" s="173">
        <f>IF(N164="nulová",J164,0)</f>
        <v>0</v>
      </c>
      <c r="BJ164" s="18" t="s">
        <v>179</v>
      </c>
      <c r="BK164" s="174">
        <f>ROUND(I164*H164,3)</f>
        <v>0</v>
      </c>
      <c r="BL164" s="18" t="s">
        <v>178</v>
      </c>
      <c r="BM164" s="172" t="s">
        <v>2878</v>
      </c>
    </row>
    <row r="165" spans="1:65" s="2" customFormat="1" x14ac:dyDescent="0.2">
      <c r="A165" s="33"/>
      <c r="B165" s="34"/>
      <c r="C165" s="33"/>
      <c r="D165" s="175" t="s">
        <v>181</v>
      </c>
      <c r="E165" s="33"/>
      <c r="F165" s="176" t="s">
        <v>2877</v>
      </c>
      <c r="G165" s="33"/>
      <c r="H165" s="33"/>
      <c r="I165" s="97"/>
      <c r="J165" s="33"/>
      <c r="K165" s="33"/>
      <c r="L165" s="34"/>
      <c r="M165" s="177"/>
      <c r="N165" s="178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181</v>
      </c>
      <c r="AU165" s="18" t="s">
        <v>179</v>
      </c>
    </row>
    <row r="166" spans="1:65" s="13" customFormat="1" x14ac:dyDescent="0.2">
      <c r="B166" s="179"/>
      <c r="D166" s="175" t="s">
        <v>183</v>
      </c>
      <c r="E166" s="180" t="s">
        <v>1</v>
      </c>
      <c r="F166" s="181" t="s">
        <v>2879</v>
      </c>
      <c r="H166" s="182">
        <v>1.3879999999999999</v>
      </c>
      <c r="I166" s="183"/>
      <c r="L166" s="179"/>
      <c r="M166" s="184"/>
      <c r="N166" s="185"/>
      <c r="O166" s="185"/>
      <c r="P166" s="185"/>
      <c r="Q166" s="185"/>
      <c r="R166" s="185"/>
      <c r="S166" s="185"/>
      <c r="T166" s="186"/>
      <c r="AT166" s="180" t="s">
        <v>183</v>
      </c>
      <c r="AU166" s="180" t="s">
        <v>179</v>
      </c>
      <c r="AV166" s="13" t="s">
        <v>179</v>
      </c>
      <c r="AW166" s="13" t="s">
        <v>32</v>
      </c>
      <c r="AX166" s="13" t="s">
        <v>85</v>
      </c>
      <c r="AY166" s="180" t="s">
        <v>173</v>
      </c>
    </row>
    <row r="167" spans="1:65" s="2" customFormat="1" ht="24" customHeight="1" x14ac:dyDescent="0.2">
      <c r="A167" s="33"/>
      <c r="B167" s="162"/>
      <c r="C167" s="163" t="s">
        <v>290</v>
      </c>
      <c r="D167" s="264" t="s">
        <v>2880</v>
      </c>
      <c r="E167" s="265"/>
      <c r="F167" s="266"/>
      <c r="G167" s="164" t="s">
        <v>271</v>
      </c>
      <c r="H167" s="165">
        <v>34.700000000000003</v>
      </c>
      <c r="I167" s="166"/>
      <c r="J167" s="165">
        <f>ROUND(I167*H167,3)</f>
        <v>0</v>
      </c>
      <c r="K167" s="167"/>
      <c r="L167" s="34"/>
      <c r="M167" s="168" t="s">
        <v>1</v>
      </c>
      <c r="N167" s="169" t="s">
        <v>43</v>
      </c>
      <c r="O167" s="59"/>
      <c r="P167" s="170">
        <f>O167*H167</f>
        <v>0</v>
      </c>
      <c r="Q167" s="170">
        <v>0</v>
      </c>
      <c r="R167" s="170">
        <f>Q167*H167</f>
        <v>0</v>
      </c>
      <c r="S167" s="170">
        <v>0</v>
      </c>
      <c r="T167" s="17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2" t="s">
        <v>178</v>
      </c>
      <c r="AT167" s="172" t="s">
        <v>175</v>
      </c>
      <c r="AU167" s="172" t="s">
        <v>179</v>
      </c>
      <c r="AY167" s="18" t="s">
        <v>173</v>
      </c>
      <c r="BE167" s="173">
        <f>IF(N167="základná",J167,0)</f>
        <v>0</v>
      </c>
      <c r="BF167" s="173">
        <f>IF(N167="znížená",J167,0)</f>
        <v>0</v>
      </c>
      <c r="BG167" s="173">
        <f>IF(N167="zákl. prenesená",J167,0)</f>
        <v>0</v>
      </c>
      <c r="BH167" s="173">
        <f>IF(N167="zníž. prenesená",J167,0)</f>
        <v>0</v>
      </c>
      <c r="BI167" s="173">
        <f>IF(N167="nulová",J167,0)</f>
        <v>0</v>
      </c>
      <c r="BJ167" s="18" t="s">
        <v>179</v>
      </c>
      <c r="BK167" s="174">
        <f>ROUND(I167*H167,3)</f>
        <v>0</v>
      </c>
      <c r="BL167" s="18" t="s">
        <v>178</v>
      </c>
      <c r="BM167" s="172" t="s">
        <v>2881</v>
      </c>
    </row>
    <row r="168" spans="1:65" s="2" customFormat="1" x14ac:dyDescent="0.2">
      <c r="A168" s="33"/>
      <c r="B168" s="34"/>
      <c r="C168" s="33"/>
      <c r="D168" s="175" t="s">
        <v>181</v>
      </c>
      <c r="E168" s="33"/>
      <c r="F168" s="176" t="s">
        <v>2880</v>
      </c>
      <c r="G168" s="33"/>
      <c r="H168" s="33"/>
      <c r="I168" s="97"/>
      <c r="J168" s="33"/>
      <c r="K168" s="33"/>
      <c r="L168" s="34"/>
      <c r="M168" s="177"/>
      <c r="N168" s="178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181</v>
      </c>
      <c r="AU168" s="18" t="s">
        <v>179</v>
      </c>
    </row>
    <row r="169" spans="1:65" s="2" customFormat="1" ht="24" customHeight="1" x14ac:dyDescent="0.2">
      <c r="A169" s="33"/>
      <c r="B169" s="162"/>
      <c r="C169" s="163" t="s">
        <v>295</v>
      </c>
      <c r="D169" s="264" t="s">
        <v>2882</v>
      </c>
      <c r="E169" s="265"/>
      <c r="F169" s="266"/>
      <c r="G169" s="164" t="s">
        <v>271</v>
      </c>
      <c r="H169" s="165">
        <v>34.700000000000003</v>
      </c>
      <c r="I169" s="166"/>
      <c r="J169" s="165">
        <f>ROUND(I169*H169,3)</f>
        <v>0</v>
      </c>
      <c r="K169" s="167"/>
      <c r="L169" s="34"/>
      <c r="M169" s="168" t="s">
        <v>1</v>
      </c>
      <c r="N169" s="169" t="s">
        <v>43</v>
      </c>
      <c r="O169" s="59"/>
      <c r="P169" s="170">
        <f>O169*H169</f>
        <v>0</v>
      </c>
      <c r="Q169" s="170">
        <v>0</v>
      </c>
      <c r="R169" s="170">
        <f>Q169*H169</f>
        <v>0</v>
      </c>
      <c r="S169" s="170">
        <v>0</v>
      </c>
      <c r="T169" s="171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2" t="s">
        <v>178</v>
      </c>
      <c r="AT169" s="172" t="s">
        <v>175</v>
      </c>
      <c r="AU169" s="172" t="s">
        <v>179</v>
      </c>
      <c r="AY169" s="18" t="s">
        <v>173</v>
      </c>
      <c r="BE169" s="173">
        <f>IF(N169="základná",J169,0)</f>
        <v>0</v>
      </c>
      <c r="BF169" s="173">
        <f>IF(N169="znížená",J169,0)</f>
        <v>0</v>
      </c>
      <c r="BG169" s="173">
        <f>IF(N169="zákl. prenesená",J169,0)</f>
        <v>0</v>
      </c>
      <c r="BH169" s="173">
        <f>IF(N169="zníž. prenesená",J169,0)</f>
        <v>0</v>
      </c>
      <c r="BI169" s="173">
        <f>IF(N169="nulová",J169,0)</f>
        <v>0</v>
      </c>
      <c r="BJ169" s="18" t="s">
        <v>179</v>
      </c>
      <c r="BK169" s="174">
        <f>ROUND(I169*H169,3)</f>
        <v>0</v>
      </c>
      <c r="BL169" s="18" t="s">
        <v>178</v>
      </c>
      <c r="BM169" s="172" t="s">
        <v>2883</v>
      </c>
    </row>
    <row r="170" spans="1:65" s="2" customFormat="1" x14ac:dyDescent="0.2">
      <c r="A170" s="33"/>
      <c r="B170" s="34"/>
      <c r="C170" s="33"/>
      <c r="D170" s="175" t="s">
        <v>181</v>
      </c>
      <c r="E170" s="33"/>
      <c r="F170" s="176" t="s">
        <v>2882</v>
      </c>
      <c r="G170" s="33"/>
      <c r="H170" s="33"/>
      <c r="I170" s="97"/>
      <c r="J170" s="33"/>
      <c r="K170" s="33"/>
      <c r="L170" s="34"/>
      <c r="M170" s="177"/>
      <c r="N170" s="178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181</v>
      </c>
      <c r="AU170" s="18" t="s">
        <v>179</v>
      </c>
    </row>
    <row r="171" spans="1:65" s="12" customFormat="1" ht="22.9" customHeight="1" x14ac:dyDescent="0.2">
      <c r="B171" s="149"/>
      <c r="D171" s="150" t="s">
        <v>76</v>
      </c>
      <c r="E171" s="160" t="s">
        <v>179</v>
      </c>
      <c r="F171" s="160" t="s">
        <v>294</v>
      </c>
      <c r="I171" s="152"/>
      <c r="J171" s="161">
        <f>BK171</f>
        <v>0</v>
      </c>
      <c r="L171" s="149"/>
      <c r="M171" s="154"/>
      <c r="N171" s="155"/>
      <c r="O171" s="155"/>
      <c r="P171" s="156">
        <f>SUM(P172:P177)</f>
        <v>0</v>
      </c>
      <c r="Q171" s="155"/>
      <c r="R171" s="156">
        <f>SUM(R172:R177)</f>
        <v>0</v>
      </c>
      <c r="S171" s="155"/>
      <c r="T171" s="157">
        <f>SUM(T172:T177)</f>
        <v>0</v>
      </c>
      <c r="AR171" s="150" t="s">
        <v>85</v>
      </c>
      <c r="AT171" s="158" t="s">
        <v>76</v>
      </c>
      <c r="AU171" s="158" t="s">
        <v>85</v>
      </c>
      <c r="AY171" s="150" t="s">
        <v>173</v>
      </c>
      <c r="BK171" s="159">
        <f>SUM(BK172:BK177)</f>
        <v>0</v>
      </c>
    </row>
    <row r="172" spans="1:65" s="2" customFormat="1" ht="24" customHeight="1" x14ac:dyDescent="0.2">
      <c r="A172" s="33"/>
      <c r="B172" s="162"/>
      <c r="C172" s="163" t="s">
        <v>300</v>
      </c>
      <c r="D172" s="264" t="s">
        <v>2884</v>
      </c>
      <c r="E172" s="265"/>
      <c r="F172" s="266"/>
      <c r="G172" s="164" t="s">
        <v>271</v>
      </c>
      <c r="H172" s="165">
        <v>179.95</v>
      </c>
      <c r="I172" s="166"/>
      <c r="J172" s="165">
        <f>ROUND(I172*H172,3)</f>
        <v>0</v>
      </c>
      <c r="K172" s="167"/>
      <c r="L172" s="34"/>
      <c r="M172" s="168" t="s">
        <v>1</v>
      </c>
      <c r="N172" s="169" t="s">
        <v>43</v>
      </c>
      <c r="O172" s="59"/>
      <c r="P172" s="170">
        <f>O172*H172</f>
        <v>0</v>
      </c>
      <c r="Q172" s="170">
        <v>0</v>
      </c>
      <c r="R172" s="170">
        <f>Q172*H172</f>
        <v>0</v>
      </c>
      <c r="S172" s="170">
        <v>0</v>
      </c>
      <c r="T172" s="17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2" t="s">
        <v>178</v>
      </c>
      <c r="AT172" s="172" t="s">
        <v>175</v>
      </c>
      <c r="AU172" s="172" t="s">
        <v>179</v>
      </c>
      <c r="AY172" s="18" t="s">
        <v>173</v>
      </c>
      <c r="BE172" s="173">
        <f>IF(N172="základná",J172,0)</f>
        <v>0</v>
      </c>
      <c r="BF172" s="173">
        <f>IF(N172="znížená",J172,0)</f>
        <v>0</v>
      </c>
      <c r="BG172" s="173">
        <f>IF(N172="zákl. prenesená",J172,0)</f>
        <v>0</v>
      </c>
      <c r="BH172" s="173">
        <f>IF(N172="zníž. prenesená",J172,0)</f>
        <v>0</v>
      </c>
      <c r="BI172" s="173">
        <f>IF(N172="nulová",J172,0)</f>
        <v>0</v>
      </c>
      <c r="BJ172" s="18" t="s">
        <v>179</v>
      </c>
      <c r="BK172" s="174">
        <f>ROUND(I172*H172,3)</f>
        <v>0</v>
      </c>
      <c r="BL172" s="18" t="s">
        <v>178</v>
      </c>
      <c r="BM172" s="172" t="s">
        <v>2885</v>
      </c>
    </row>
    <row r="173" spans="1:65" s="2" customFormat="1" x14ac:dyDescent="0.2">
      <c r="A173" s="33"/>
      <c r="B173" s="34"/>
      <c r="C173" s="33"/>
      <c r="D173" s="175" t="s">
        <v>181</v>
      </c>
      <c r="E173" s="33"/>
      <c r="F173" s="176" t="s">
        <v>2884</v>
      </c>
      <c r="G173" s="33"/>
      <c r="H173" s="33"/>
      <c r="I173" s="97"/>
      <c r="J173" s="33"/>
      <c r="K173" s="33"/>
      <c r="L173" s="34"/>
      <c r="M173" s="177"/>
      <c r="N173" s="178"/>
      <c r="O173" s="59"/>
      <c r="P173" s="59"/>
      <c r="Q173" s="59"/>
      <c r="R173" s="59"/>
      <c r="S173" s="59"/>
      <c r="T173" s="60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181</v>
      </c>
      <c r="AU173" s="18" t="s">
        <v>179</v>
      </c>
    </row>
    <row r="174" spans="1:65" s="13" customFormat="1" x14ac:dyDescent="0.2">
      <c r="B174" s="179"/>
      <c r="D174" s="175" t="s">
        <v>183</v>
      </c>
      <c r="E174" s="180" t="s">
        <v>1</v>
      </c>
      <c r="F174" s="181" t="s">
        <v>3314</v>
      </c>
      <c r="H174" s="182">
        <v>66.150000000000006</v>
      </c>
      <c r="I174" s="183"/>
      <c r="L174" s="179"/>
      <c r="M174" s="184"/>
      <c r="N174" s="185"/>
      <c r="O174" s="185"/>
      <c r="P174" s="185"/>
      <c r="Q174" s="185"/>
      <c r="R174" s="185"/>
      <c r="S174" s="185"/>
      <c r="T174" s="186"/>
      <c r="AT174" s="180" t="s">
        <v>183</v>
      </c>
      <c r="AU174" s="180" t="s">
        <v>179</v>
      </c>
      <c r="AV174" s="13" t="s">
        <v>179</v>
      </c>
      <c r="AW174" s="13" t="s">
        <v>32</v>
      </c>
      <c r="AX174" s="13" t="s">
        <v>77</v>
      </c>
      <c r="AY174" s="180" t="s">
        <v>173</v>
      </c>
    </row>
    <row r="175" spans="1:65" s="13" customFormat="1" x14ac:dyDescent="0.2">
      <c r="B175" s="179"/>
      <c r="D175" s="175" t="s">
        <v>183</v>
      </c>
      <c r="E175" s="180" t="s">
        <v>1</v>
      </c>
      <c r="F175" s="181" t="s">
        <v>2886</v>
      </c>
      <c r="H175" s="182">
        <v>34.700000000000003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183</v>
      </c>
      <c r="AU175" s="180" t="s">
        <v>179</v>
      </c>
      <c r="AV175" s="13" t="s">
        <v>179</v>
      </c>
      <c r="AW175" s="13" t="s">
        <v>32</v>
      </c>
      <c r="AX175" s="13" t="s">
        <v>77</v>
      </c>
      <c r="AY175" s="180" t="s">
        <v>173</v>
      </c>
    </row>
    <row r="176" spans="1:65" s="13" customFormat="1" x14ac:dyDescent="0.2">
      <c r="B176" s="179"/>
      <c r="D176" s="175" t="s">
        <v>183</v>
      </c>
      <c r="E176" s="180" t="s">
        <v>1</v>
      </c>
      <c r="F176" s="181" t="s">
        <v>2887</v>
      </c>
      <c r="H176" s="182">
        <v>79.099999999999994</v>
      </c>
      <c r="I176" s="183"/>
      <c r="L176" s="179"/>
      <c r="M176" s="184"/>
      <c r="N176" s="185"/>
      <c r="O176" s="185"/>
      <c r="P176" s="185"/>
      <c r="Q176" s="185"/>
      <c r="R176" s="185"/>
      <c r="S176" s="185"/>
      <c r="T176" s="186"/>
      <c r="AT176" s="180" t="s">
        <v>183</v>
      </c>
      <c r="AU176" s="180" t="s">
        <v>179</v>
      </c>
      <c r="AV176" s="13" t="s">
        <v>179</v>
      </c>
      <c r="AW176" s="13" t="s">
        <v>32</v>
      </c>
      <c r="AX176" s="13" t="s">
        <v>77</v>
      </c>
      <c r="AY176" s="180" t="s">
        <v>173</v>
      </c>
    </row>
    <row r="177" spans="1:65" s="16" customFormat="1" x14ac:dyDescent="0.2">
      <c r="B177" s="202"/>
      <c r="D177" s="175" t="s">
        <v>183</v>
      </c>
      <c r="E177" s="203" t="s">
        <v>1</v>
      </c>
      <c r="F177" s="204" t="s">
        <v>197</v>
      </c>
      <c r="H177" s="205">
        <v>179.95</v>
      </c>
      <c r="I177" s="206"/>
      <c r="L177" s="202"/>
      <c r="M177" s="207"/>
      <c r="N177" s="208"/>
      <c r="O177" s="208"/>
      <c r="P177" s="208"/>
      <c r="Q177" s="208"/>
      <c r="R177" s="208"/>
      <c r="S177" s="208"/>
      <c r="T177" s="209"/>
      <c r="AT177" s="203" t="s">
        <v>183</v>
      </c>
      <c r="AU177" s="203" t="s">
        <v>179</v>
      </c>
      <c r="AV177" s="16" t="s">
        <v>178</v>
      </c>
      <c r="AW177" s="16" t="s">
        <v>32</v>
      </c>
      <c r="AX177" s="16" t="s">
        <v>85</v>
      </c>
      <c r="AY177" s="203" t="s">
        <v>173</v>
      </c>
    </row>
    <row r="178" spans="1:65" s="12" customFormat="1" ht="22.9" customHeight="1" x14ac:dyDescent="0.2">
      <c r="B178" s="149"/>
      <c r="D178" s="150" t="s">
        <v>76</v>
      </c>
      <c r="E178" s="160" t="s">
        <v>178</v>
      </c>
      <c r="F178" s="160" t="s">
        <v>398</v>
      </c>
      <c r="I178" s="152"/>
      <c r="J178" s="161">
        <f>BK178</f>
        <v>0</v>
      </c>
      <c r="L178" s="149"/>
      <c r="M178" s="154"/>
      <c r="N178" s="155"/>
      <c r="O178" s="155"/>
      <c r="P178" s="156">
        <f>SUM(P179:P188)</f>
        <v>0</v>
      </c>
      <c r="Q178" s="155"/>
      <c r="R178" s="156">
        <f>SUM(R179:R188)</f>
        <v>0</v>
      </c>
      <c r="S178" s="155"/>
      <c r="T178" s="157">
        <f>SUM(T179:T188)</f>
        <v>0</v>
      </c>
      <c r="AR178" s="150" t="s">
        <v>85</v>
      </c>
      <c r="AT178" s="158" t="s">
        <v>76</v>
      </c>
      <c r="AU178" s="158" t="s">
        <v>85</v>
      </c>
      <c r="AY178" s="150" t="s">
        <v>173</v>
      </c>
      <c r="BK178" s="159">
        <f>SUM(BK179:BK188)</f>
        <v>0</v>
      </c>
    </row>
    <row r="179" spans="1:65" s="2" customFormat="1" ht="24" customHeight="1" x14ac:dyDescent="0.2">
      <c r="A179" s="33"/>
      <c r="B179" s="162"/>
      <c r="C179" s="163" t="s">
        <v>7</v>
      </c>
      <c r="D179" s="264" t="s">
        <v>2888</v>
      </c>
      <c r="E179" s="265"/>
      <c r="F179" s="266"/>
      <c r="G179" s="164" t="s">
        <v>271</v>
      </c>
      <c r="H179" s="165">
        <v>179.95</v>
      </c>
      <c r="I179" s="166"/>
      <c r="J179" s="165">
        <f>ROUND(I179*H179,3)</f>
        <v>0</v>
      </c>
      <c r="K179" s="167"/>
      <c r="L179" s="34"/>
      <c r="M179" s="168" t="s">
        <v>1</v>
      </c>
      <c r="N179" s="169" t="s">
        <v>43</v>
      </c>
      <c r="O179" s="59"/>
      <c r="P179" s="170">
        <f>O179*H179</f>
        <v>0</v>
      </c>
      <c r="Q179" s="170">
        <v>0</v>
      </c>
      <c r="R179" s="170">
        <f>Q179*H179</f>
        <v>0</v>
      </c>
      <c r="S179" s="170">
        <v>0</v>
      </c>
      <c r="T179" s="171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2" t="s">
        <v>178</v>
      </c>
      <c r="AT179" s="172" t="s">
        <v>175</v>
      </c>
      <c r="AU179" s="172" t="s">
        <v>179</v>
      </c>
      <c r="AY179" s="18" t="s">
        <v>173</v>
      </c>
      <c r="BE179" s="173">
        <f>IF(N179="základná",J179,0)</f>
        <v>0</v>
      </c>
      <c r="BF179" s="173">
        <f>IF(N179="znížená",J179,0)</f>
        <v>0</v>
      </c>
      <c r="BG179" s="173">
        <f>IF(N179="zákl. prenesená",J179,0)</f>
        <v>0</v>
      </c>
      <c r="BH179" s="173">
        <f>IF(N179="zníž. prenesená",J179,0)</f>
        <v>0</v>
      </c>
      <c r="BI179" s="173">
        <f>IF(N179="nulová",J179,0)</f>
        <v>0</v>
      </c>
      <c r="BJ179" s="18" t="s">
        <v>179</v>
      </c>
      <c r="BK179" s="174">
        <f>ROUND(I179*H179,3)</f>
        <v>0</v>
      </c>
      <c r="BL179" s="18" t="s">
        <v>178</v>
      </c>
      <c r="BM179" s="172" t="s">
        <v>2889</v>
      </c>
    </row>
    <row r="180" spans="1:65" s="2" customFormat="1" x14ac:dyDescent="0.2">
      <c r="A180" s="33"/>
      <c r="B180" s="34"/>
      <c r="C180" s="33"/>
      <c r="D180" s="175" t="s">
        <v>181</v>
      </c>
      <c r="E180" s="33"/>
      <c r="F180" s="176" t="s">
        <v>2888</v>
      </c>
      <c r="G180" s="33"/>
      <c r="H180" s="33"/>
      <c r="I180" s="97"/>
      <c r="J180" s="33"/>
      <c r="K180" s="33"/>
      <c r="L180" s="34"/>
      <c r="M180" s="177"/>
      <c r="N180" s="178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181</v>
      </c>
      <c r="AU180" s="18" t="s">
        <v>179</v>
      </c>
    </row>
    <row r="181" spans="1:65" s="13" customFormat="1" x14ac:dyDescent="0.2">
      <c r="B181" s="179"/>
      <c r="D181" s="175" t="s">
        <v>183</v>
      </c>
      <c r="E181" s="180" t="s">
        <v>1</v>
      </c>
      <c r="F181" s="181" t="s">
        <v>3314</v>
      </c>
      <c r="H181" s="182">
        <v>66.150000000000006</v>
      </c>
      <c r="I181" s="183"/>
      <c r="L181" s="179"/>
      <c r="M181" s="184"/>
      <c r="N181" s="185"/>
      <c r="O181" s="185"/>
      <c r="P181" s="185"/>
      <c r="Q181" s="185"/>
      <c r="R181" s="185"/>
      <c r="S181" s="185"/>
      <c r="T181" s="186"/>
      <c r="AT181" s="180" t="s">
        <v>183</v>
      </c>
      <c r="AU181" s="180" t="s">
        <v>179</v>
      </c>
      <c r="AV181" s="13" t="s">
        <v>179</v>
      </c>
      <c r="AW181" s="13" t="s">
        <v>32</v>
      </c>
      <c r="AX181" s="13" t="s">
        <v>77</v>
      </c>
      <c r="AY181" s="180" t="s">
        <v>173</v>
      </c>
    </row>
    <row r="182" spans="1:65" s="13" customFormat="1" x14ac:dyDescent="0.2">
      <c r="B182" s="179"/>
      <c r="D182" s="175" t="s">
        <v>183</v>
      </c>
      <c r="E182" s="180" t="s">
        <v>1</v>
      </c>
      <c r="F182" s="181" t="s">
        <v>2886</v>
      </c>
      <c r="H182" s="182">
        <v>34.700000000000003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0" t="s">
        <v>183</v>
      </c>
      <c r="AU182" s="180" t="s">
        <v>179</v>
      </c>
      <c r="AV182" s="13" t="s">
        <v>179</v>
      </c>
      <c r="AW182" s="13" t="s">
        <v>32</v>
      </c>
      <c r="AX182" s="13" t="s">
        <v>77</v>
      </c>
      <c r="AY182" s="180" t="s">
        <v>173</v>
      </c>
    </row>
    <row r="183" spans="1:65" s="13" customFormat="1" x14ac:dyDescent="0.2">
      <c r="B183" s="179"/>
      <c r="D183" s="175" t="s">
        <v>183</v>
      </c>
      <c r="E183" s="180" t="s">
        <v>1</v>
      </c>
      <c r="F183" s="181" t="s">
        <v>2887</v>
      </c>
      <c r="H183" s="182">
        <v>79.099999999999994</v>
      </c>
      <c r="I183" s="183"/>
      <c r="L183" s="179"/>
      <c r="M183" s="184"/>
      <c r="N183" s="185"/>
      <c r="O183" s="185"/>
      <c r="P183" s="185"/>
      <c r="Q183" s="185"/>
      <c r="R183" s="185"/>
      <c r="S183" s="185"/>
      <c r="T183" s="186"/>
      <c r="AT183" s="180" t="s">
        <v>183</v>
      </c>
      <c r="AU183" s="180" t="s">
        <v>179</v>
      </c>
      <c r="AV183" s="13" t="s">
        <v>179</v>
      </c>
      <c r="AW183" s="13" t="s">
        <v>32</v>
      </c>
      <c r="AX183" s="13" t="s">
        <v>77</v>
      </c>
      <c r="AY183" s="180" t="s">
        <v>173</v>
      </c>
    </row>
    <row r="184" spans="1:65" s="16" customFormat="1" x14ac:dyDescent="0.2">
      <c r="B184" s="202"/>
      <c r="D184" s="175" t="s">
        <v>183</v>
      </c>
      <c r="E184" s="203" t="s">
        <v>1</v>
      </c>
      <c r="F184" s="204" t="s">
        <v>197</v>
      </c>
      <c r="H184" s="205">
        <v>179.95</v>
      </c>
      <c r="I184" s="206"/>
      <c r="L184" s="202"/>
      <c r="M184" s="207"/>
      <c r="N184" s="208"/>
      <c r="O184" s="208"/>
      <c r="P184" s="208"/>
      <c r="Q184" s="208"/>
      <c r="R184" s="208"/>
      <c r="S184" s="208"/>
      <c r="T184" s="209"/>
      <c r="AT184" s="203" t="s">
        <v>183</v>
      </c>
      <c r="AU184" s="203" t="s">
        <v>179</v>
      </c>
      <c r="AV184" s="16" t="s">
        <v>178</v>
      </c>
      <c r="AW184" s="16" t="s">
        <v>32</v>
      </c>
      <c r="AX184" s="16" t="s">
        <v>85</v>
      </c>
      <c r="AY184" s="203" t="s">
        <v>173</v>
      </c>
    </row>
    <row r="185" spans="1:65" s="2" customFormat="1" ht="24" customHeight="1" x14ac:dyDescent="0.2">
      <c r="A185" s="33"/>
      <c r="B185" s="162"/>
      <c r="C185" s="163" t="s">
        <v>308</v>
      </c>
      <c r="D185" s="264" t="s">
        <v>2890</v>
      </c>
      <c r="E185" s="265"/>
      <c r="F185" s="266"/>
      <c r="G185" s="164" t="s">
        <v>271</v>
      </c>
      <c r="H185" s="165">
        <v>127.5</v>
      </c>
      <c r="I185" s="166"/>
      <c r="J185" s="165">
        <f>ROUND(I185*H185,3)</f>
        <v>0</v>
      </c>
      <c r="K185" s="167"/>
      <c r="L185" s="34"/>
      <c r="M185" s="168" t="s">
        <v>1</v>
      </c>
      <c r="N185" s="169" t="s">
        <v>43</v>
      </c>
      <c r="O185" s="59"/>
      <c r="P185" s="170">
        <f>O185*H185</f>
        <v>0</v>
      </c>
      <c r="Q185" s="170">
        <v>0</v>
      </c>
      <c r="R185" s="170">
        <f>Q185*H185</f>
        <v>0</v>
      </c>
      <c r="S185" s="170">
        <v>0</v>
      </c>
      <c r="T185" s="171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2" t="s">
        <v>178</v>
      </c>
      <c r="AT185" s="172" t="s">
        <v>175</v>
      </c>
      <c r="AU185" s="172" t="s">
        <v>179</v>
      </c>
      <c r="AY185" s="18" t="s">
        <v>173</v>
      </c>
      <c r="BE185" s="173">
        <f>IF(N185="základná",J185,0)</f>
        <v>0</v>
      </c>
      <c r="BF185" s="173">
        <f>IF(N185="znížená",J185,0)</f>
        <v>0</v>
      </c>
      <c r="BG185" s="173">
        <f>IF(N185="zákl. prenesená",J185,0)</f>
        <v>0</v>
      </c>
      <c r="BH185" s="173">
        <f>IF(N185="zníž. prenesená",J185,0)</f>
        <v>0</v>
      </c>
      <c r="BI185" s="173">
        <f>IF(N185="nulová",J185,0)</f>
        <v>0</v>
      </c>
      <c r="BJ185" s="18" t="s">
        <v>179</v>
      </c>
      <c r="BK185" s="174">
        <f>ROUND(I185*H185,3)</f>
        <v>0</v>
      </c>
      <c r="BL185" s="18" t="s">
        <v>178</v>
      </c>
      <c r="BM185" s="172" t="s">
        <v>2891</v>
      </c>
    </row>
    <row r="186" spans="1:65" s="2" customFormat="1" x14ac:dyDescent="0.2">
      <c r="A186" s="33"/>
      <c r="B186" s="34"/>
      <c r="C186" s="33"/>
      <c r="D186" s="175" t="s">
        <v>181</v>
      </c>
      <c r="E186" s="33"/>
      <c r="F186" s="176" t="s">
        <v>2890</v>
      </c>
      <c r="G186" s="33"/>
      <c r="H186" s="33"/>
      <c r="I186" s="97"/>
      <c r="J186" s="33"/>
      <c r="K186" s="33"/>
      <c r="L186" s="34"/>
      <c r="M186" s="177"/>
      <c r="N186" s="178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181</v>
      </c>
      <c r="AU186" s="18" t="s">
        <v>179</v>
      </c>
    </row>
    <row r="187" spans="1:65" s="13" customFormat="1" x14ac:dyDescent="0.2">
      <c r="B187" s="179"/>
      <c r="D187" s="175" t="s">
        <v>183</v>
      </c>
      <c r="E187" s="180" t="s">
        <v>1</v>
      </c>
      <c r="F187" s="181" t="s">
        <v>2892</v>
      </c>
      <c r="H187" s="182">
        <v>127.5</v>
      </c>
      <c r="I187" s="183"/>
      <c r="L187" s="179"/>
      <c r="M187" s="184"/>
      <c r="N187" s="185"/>
      <c r="O187" s="185"/>
      <c r="P187" s="185"/>
      <c r="Q187" s="185"/>
      <c r="R187" s="185"/>
      <c r="S187" s="185"/>
      <c r="T187" s="186"/>
      <c r="AT187" s="180" t="s">
        <v>183</v>
      </c>
      <c r="AU187" s="180" t="s">
        <v>179</v>
      </c>
      <c r="AV187" s="13" t="s">
        <v>179</v>
      </c>
      <c r="AW187" s="13" t="s">
        <v>32</v>
      </c>
      <c r="AX187" s="13" t="s">
        <v>77</v>
      </c>
      <c r="AY187" s="180" t="s">
        <v>173</v>
      </c>
    </row>
    <row r="188" spans="1:65" s="16" customFormat="1" x14ac:dyDescent="0.2">
      <c r="B188" s="202"/>
      <c r="D188" s="175" t="s">
        <v>183</v>
      </c>
      <c r="E188" s="203" t="s">
        <v>1</v>
      </c>
      <c r="F188" s="204" t="s">
        <v>197</v>
      </c>
      <c r="H188" s="205">
        <v>127.5</v>
      </c>
      <c r="I188" s="206"/>
      <c r="L188" s="202"/>
      <c r="M188" s="207"/>
      <c r="N188" s="208"/>
      <c r="O188" s="208"/>
      <c r="P188" s="208"/>
      <c r="Q188" s="208"/>
      <c r="R188" s="208"/>
      <c r="S188" s="208"/>
      <c r="T188" s="209"/>
      <c r="AT188" s="203" t="s">
        <v>183</v>
      </c>
      <c r="AU188" s="203" t="s">
        <v>179</v>
      </c>
      <c r="AV188" s="16" t="s">
        <v>178</v>
      </c>
      <c r="AW188" s="16" t="s">
        <v>32</v>
      </c>
      <c r="AX188" s="16" t="s">
        <v>85</v>
      </c>
      <c r="AY188" s="203" t="s">
        <v>173</v>
      </c>
    </row>
    <row r="189" spans="1:65" s="12" customFormat="1" ht="22.9" customHeight="1" x14ac:dyDescent="0.2">
      <c r="B189" s="149"/>
      <c r="D189" s="150" t="s">
        <v>76</v>
      </c>
      <c r="E189" s="160" t="s">
        <v>208</v>
      </c>
      <c r="F189" s="160" t="s">
        <v>513</v>
      </c>
      <c r="I189" s="152"/>
      <c r="J189" s="161">
        <f>BK189</f>
        <v>0</v>
      </c>
      <c r="L189" s="149"/>
      <c r="M189" s="154"/>
      <c r="N189" s="155"/>
      <c r="O189" s="155"/>
      <c r="P189" s="156">
        <f>SUM(P190:P240)</f>
        <v>0</v>
      </c>
      <c r="Q189" s="155"/>
      <c r="R189" s="156">
        <f>SUM(R190:R240)</f>
        <v>0</v>
      </c>
      <c r="S189" s="155"/>
      <c r="T189" s="157">
        <f>SUM(T190:T240)</f>
        <v>0</v>
      </c>
      <c r="AR189" s="150" t="s">
        <v>85</v>
      </c>
      <c r="AT189" s="158" t="s">
        <v>76</v>
      </c>
      <c r="AU189" s="158" t="s">
        <v>85</v>
      </c>
      <c r="AY189" s="150" t="s">
        <v>173</v>
      </c>
      <c r="BK189" s="159">
        <f>SUM(BK190:BK240)</f>
        <v>0</v>
      </c>
    </row>
    <row r="190" spans="1:65" s="2" customFormat="1" ht="36" customHeight="1" x14ac:dyDescent="0.2">
      <c r="A190" s="33"/>
      <c r="B190" s="162"/>
      <c r="C190" s="163" t="s">
        <v>311</v>
      </c>
      <c r="D190" s="264" t="s">
        <v>2893</v>
      </c>
      <c r="E190" s="265"/>
      <c r="F190" s="266"/>
      <c r="G190" s="164" t="s">
        <v>271</v>
      </c>
      <c r="H190" s="165">
        <v>79.099999999999994</v>
      </c>
      <c r="I190" s="166"/>
      <c r="J190" s="165">
        <f>ROUND(I190*H190,3)</f>
        <v>0</v>
      </c>
      <c r="K190" s="167"/>
      <c r="L190" s="34"/>
      <c r="M190" s="168" t="s">
        <v>1</v>
      </c>
      <c r="N190" s="169" t="s">
        <v>43</v>
      </c>
      <c r="O190" s="59"/>
      <c r="P190" s="170">
        <f>O190*H190</f>
        <v>0</v>
      </c>
      <c r="Q190" s="170">
        <v>0</v>
      </c>
      <c r="R190" s="170">
        <f>Q190*H190</f>
        <v>0</v>
      </c>
      <c r="S190" s="170">
        <v>0</v>
      </c>
      <c r="T190" s="171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2" t="s">
        <v>178</v>
      </c>
      <c r="AT190" s="172" t="s">
        <v>175</v>
      </c>
      <c r="AU190" s="172" t="s">
        <v>179</v>
      </c>
      <c r="AY190" s="18" t="s">
        <v>173</v>
      </c>
      <c r="BE190" s="173">
        <f>IF(N190="základná",J190,0)</f>
        <v>0</v>
      </c>
      <c r="BF190" s="173">
        <f>IF(N190="znížená",J190,0)</f>
        <v>0</v>
      </c>
      <c r="BG190" s="173">
        <f>IF(N190="zákl. prenesená",J190,0)</f>
        <v>0</v>
      </c>
      <c r="BH190" s="173">
        <f>IF(N190="zníž. prenesená",J190,0)</f>
        <v>0</v>
      </c>
      <c r="BI190" s="173">
        <f>IF(N190="nulová",J190,0)</f>
        <v>0</v>
      </c>
      <c r="BJ190" s="18" t="s">
        <v>179</v>
      </c>
      <c r="BK190" s="174">
        <f>ROUND(I190*H190,3)</f>
        <v>0</v>
      </c>
      <c r="BL190" s="18" t="s">
        <v>178</v>
      </c>
      <c r="BM190" s="172" t="s">
        <v>2894</v>
      </c>
    </row>
    <row r="191" spans="1:65" s="2" customFormat="1" ht="19.5" x14ac:dyDescent="0.2">
      <c r="A191" s="33"/>
      <c r="B191" s="34"/>
      <c r="C191" s="33"/>
      <c r="D191" s="175" t="s">
        <v>181</v>
      </c>
      <c r="E191" s="33"/>
      <c r="F191" s="176" t="s">
        <v>2893</v>
      </c>
      <c r="G191" s="33"/>
      <c r="H191" s="33"/>
      <c r="I191" s="97"/>
      <c r="J191" s="33"/>
      <c r="K191" s="33"/>
      <c r="L191" s="34"/>
      <c r="M191" s="177"/>
      <c r="N191" s="178"/>
      <c r="O191" s="59"/>
      <c r="P191" s="59"/>
      <c r="Q191" s="59"/>
      <c r="R191" s="59"/>
      <c r="S191" s="59"/>
      <c r="T191" s="6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181</v>
      </c>
      <c r="AU191" s="18" t="s">
        <v>179</v>
      </c>
    </row>
    <row r="192" spans="1:65" s="2" customFormat="1" ht="36" customHeight="1" x14ac:dyDescent="0.2">
      <c r="A192" s="33"/>
      <c r="B192" s="162"/>
      <c r="C192" s="163" t="s">
        <v>316</v>
      </c>
      <c r="D192" s="264" t="s">
        <v>2895</v>
      </c>
      <c r="E192" s="265"/>
      <c r="F192" s="266"/>
      <c r="G192" s="164" t="s">
        <v>271</v>
      </c>
      <c r="H192" s="165">
        <v>100.85</v>
      </c>
      <c r="I192" s="166"/>
      <c r="J192" s="165">
        <f>ROUND(I192*H192,3)</f>
        <v>0</v>
      </c>
      <c r="K192" s="167"/>
      <c r="L192" s="34"/>
      <c r="M192" s="168" t="s">
        <v>1</v>
      </c>
      <c r="N192" s="169" t="s">
        <v>43</v>
      </c>
      <c r="O192" s="59"/>
      <c r="P192" s="170">
        <f>O192*H192</f>
        <v>0</v>
      </c>
      <c r="Q192" s="170">
        <v>0</v>
      </c>
      <c r="R192" s="170">
        <f>Q192*H192</f>
        <v>0</v>
      </c>
      <c r="S192" s="170">
        <v>0</v>
      </c>
      <c r="T192" s="171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2" t="s">
        <v>178</v>
      </c>
      <c r="AT192" s="172" t="s">
        <v>175</v>
      </c>
      <c r="AU192" s="172" t="s">
        <v>179</v>
      </c>
      <c r="AY192" s="18" t="s">
        <v>173</v>
      </c>
      <c r="BE192" s="173">
        <f>IF(N192="základná",J192,0)</f>
        <v>0</v>
      </c>
      <c r="BF192" s="173">
        <f>IF(N192="znížená",J192,0)</f>
        <v>0</v>
      </c>
      <c r="BG192" s="173">
        <f>IF(N192="zákl. prenesená",J192,0)</f>
        <v>0</v>
      </c>
      <c r="BH192" s="173">
        <f>IF(N192="zníž. prenesená",J192,0)</f>
        <v>0</v>
      </c>
      <c r="BI192" s="173">
        <f>IF(N192="nulová",J192,0)</f>
        <v>0</v>
      </c>
      <c r="BJ192" s="18" t="s">
        <v>179</v>
      </c>
      <c r="BK192" s="174">
        <f>ROUND(I192*H192,3)</f>
        <v>0</v>
      </c>
      <c r="BL192" s="18" t="s">
        <v>178</v>
      </c>
      <c r="BM192" s="172" t="s">
        <v>2896</v>
      </c>
    </row>
    <row r="193" spans="1:65" s="2" customFormat="1" ht="19.5" x14ac:dyDescent="0.2">
      <c r="A193" s="33"/>
      <c r="B193" s="34"/>
      <c r="C193" s="33"/>
      <c r="D193" s="175" t="s">
        <v>181</v>
      </c>
      <c r="E193" s="33"/>
      <c r="F193" s="176" t="s">
        <v>2895</v>
      </c>
      <c r="G193" s="33"/>
      <c r="H193" s="33"/>
      <c r="I193" s="97"/>
      <c r="J193" s="33"/>
      <c r="K193" s="33"/>
      <c r="L193" s="34"/>
      <c r="M193" s="177"/>
      <c r="N193" s="178"/>
      <c r="O193" s="59"/>
      <c r="P193" s="59"/>
      <c r="Q193" s="59"/>
      <c r="R193" s="59"/>
      <c r="S193" s="59"/>
      <c r="T193" s="6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181</v>
      </c>
      <c r="AU193" s="18" t="s">
        <v>179</v>
      </c>
    </row>
    <row r="194" spans="1:65" s="13" customFormat="1" x14ac:dyDescent="0.2">
      <c r="B194" s="179"/>
      <c r="D194" s="175" t="s">
        <v>183</v>
      </c>
      <c r="E194" s="180" t="s">
        <v>1</v>
      </c>
      <c r="F194" s="181" t="s">
        <v>3314</v>
      </c>
      <c r="H194" s="182">
        <v>66.150000000000006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183</v>
      </c>
      <c r="AU194" s="180" t="s">
        <v>179</v>
      </c>
      <c r="AV194" s="13" t="s">
        <v>179</v>
      </c>
      <c r="AW194" s="13" t="s">
        <v>32</v>
      </c>
      <c r="AX194" s="13" t="s">
        <v>77</v>
      </c>
      <c r="AY194" s="180" t="s">
        <v>173</v>
      </c>
    </row>
    <row r="195" spans="1:65" s="13" customFormat="1" x14ac:dyDescent="0.2">
      <c r="B195" s="179"/>
      <c r="D195" s="175" t="s">
        <v>183</v>
      </c>
      <c r="E195" s="180" t="s">
        <v>1</v>
      </c>
      <c r="F195" s="181" t="s">
        <v>2886</v>
      </c>
      <c r="H195" s="182">
        <v>34.700000000000003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183</v>
      </c>
      <c r="AU195" s="180" t="s">
        <v>179</v>
      </c>
      <c r="AV195" s="13" t="s">
        <v>179</v>
      </c>
      <c r="AW195" s="13" t="s">
        <v>32</v>
      </c>
      <c r="AX195" s="13" t="s">
        <v>77</v>
      </c>
      <c r="AY195" s="180" t="s">
        <v>173</v>
      </c>
    </row>
    <row r="196" spans="1:65" s="16" customFormat="1" x14ac:dyDescent="0.2">
      <c r="B196" s="202"/>
      <c r="D196" s="175" t="s">
        <v>183</v>
      </c>
      <c r="E196" s="203" t="s">
        <v>1</v>
      </c>
      <c r="F196" s="204" t="s">
        <v>197</v>
      </c>
      <c r="H196" s="205">
        <v>100.85000000000001</v>
      </c>
      <c r="I196" s="206"/>
      <c r="L196" s="202"/>
      <c r="M196" s="207"/>
      <c r="N196" s="208"/>
      <c r="O196" s="208"/>
      <c r="P196" s="208"/>
      <c r="Q196" s="208"/>
      <c r="R196" s="208"/>
      <c r="S196" s="208"/>
      <c r="T196" s="209"/>
      <c r="AT196" s="203" t="s">
        <v>183</v>
      </c>
      <c r="AU196" s="203" t="s">
        <v>179</v>
      </c>
      <c r="AV196" s="16" t="s">
        <v>178</v>
      </c>
      <c r="AW196" s="16" t="s">
        <v>32</v>
      </c>
      <c r="AX196" s="16" t="s">
        <v>85</v>
      </c>
      <c r="AY196" s="203" t="s">
        <v>173</v>
      </c>
    </row>
    <row r="197" spans="1:65" s="2" customFormat="1" ht="24" customHeight="1" x14ac:dyDescent="0.2">
      <c r="A197" s="33"/>
      <c r="B197" s="162"/>
      <c r="C197" s="163" t="s">
        <v>320</v>
      </c>
      <c r="D197" s="264" t="s">
        <v>2897</v>
      </c>
      <c r="E197" s="265"/>
      <c r="F197" s="266"/>
      <c r="G197" s="164" t="s">
        <v>271</v>
      </c>
      <c r="H197" s="165">
        <v>179.95</v>
      </c>
      <c r="I197" s="166"/>
      <c r="J197" s="165">
        <f>ROUND(I197*H197,3)</f>
        <v>0</v>
      </c>
      <c r="K197" s="167"/>
      <c r="L197" s="34"/>
      <c r="M197" s="168" t="s">
        <v>1</v>
      </c>
      <c r="N197" s="169" t="s">
        <v>43</v>
      </c>
      <c r="O197" s="59"/>
      <c r="P197" s="170">
        <f>O197*H197</f>
        <v>0</v>
      </c>
      <c r="Q197" s="170">
        <v>0</v>
      </c>
      <c r="R197" s="170">
        <f>Q197*H197</f>
        <v>0</v>
      </c>
      <c r="S197" s="170">
        <v>0</v>
      </c>
      <c r="T197" s="17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2" t="s">
        <v>178</v>
      </c>
      <c r="AT197" s="172" t="s">
        <v>175</v>
      </c>
      <c r="AU197" s="172" t="s">
        <v>179</v>
      </c>
      <c r="AY197" s="18" t="s">
        <v>173</v>
      </c>
      <c r="BE197" s="173">
        <f>IF(N197="základná",J197,0)</f>
        <v>0</v>
      </c>
      <c r="BF197" s="173">
        <f>IF(N197="znížená",J197,0)</f>
        <v>0</v>
      </c>
      <c r="BG197" s="173">
        <f>IF(N197="zákl. prenesená",J197,0)</f>
        <v>0</v>
      </c>
      <c r="BH197" s="173">
        <f>IF(N197="zníž. prenesená",J197,0)</f>
        <v>0</v>
      </c>
      <c r="BI197" s="173">
        <f>IF(N197="nulová",J197,0)</f>
        <v>0</v>
      </c>
      <c r="BJ197" s="18" t="s">
        <v>179</v>
      </c>
      <c r="BK197" s="174">
        <f>ROUND(I197*H197,3)</f>
        <v>0</v>
      </c>
      <c r="BL197" s="18" t="s">
        <v>178</v>
      </c>
      <c r="BM197" s="172" t="s">
        <v>2898</v>
      </c>
    </row>
    <row r="198" spans="1:65" s="2" customFormat="1" x14ac:dyDescent="0.2">
      <c r="A198" s="33"/>
      <c r="B198" s="34"/>
      <c r="C198" s="33"/>
      <c r="D198" s="175" t="s">
        <v>181</v>
      </c>
      <c r="E198" s="33"/>
      <c r="F198" s="176" t="s">
        <v>2897</v>
      </c>
      <c r="G198" s="33"/>
      <c r="H198" s="33"/>
      <c r="I198" s="97"/>
      <c r="J198" s="33"/>
      <c r="K198" s="33"/>
      <c r="L198" s="34"/>
      <c r="M198" s="177"/>
      <c r="N198" s="178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181</v>
      </c>
      <c r="AU198" s="18" t="s">
        <v>179</v>
      </c>
    </row>
    <row r="199" spans="1:65" s="13" customFormat="1" x14ac:dyDescent="0.2">
      <c r="B199" s="179"/>
      <c r="D199" s="175" t="s">
        <v>183</v>
      </c>
      <c r="E199" s="180" t="s">
        <v>1</v>
      </c>
      <c r="F199" s="181" t="s">
        <v>3314</v>
      </c>
      <c r="H199" s="182">
        <v>66.150000000000006</v>
      </c>
      <c r="I199" s="183"/>
      <c r="L199" s="179"/>
      <c r="M199" s="184"/>
      <c r="N199" s="185"/>
      <c r="O199" s="185"/>
      <c r="P199" s="185"/>
      <c r="Q199" s="185"/>
      <c r="R199" s="185"/>
      <c r="S199" s="185"/>
      <c r="T199" s="186"/>
      <c r="AT199" s="180" t="s">
        <v>183</v>
      </c>
      <c r="AU199" s="180" t="s">
        <v>179</v>
      </c>
      <c r="AV199" s="13" t="s">
        <v>179</v>
      </c>
      <c r="AW199" s="13" t="s">
        <v>32</v>
      </c>
      <c r="AX199" s="13" t="s">
        <v>77</v>
      </c>
      <c r="AY199" s="180" t="s">
        <v>173</v>
      </c>
    </row>
    <row r="200" spans="1:65" s="13" customFormat="1" x14ac:dyDescent="0.2">
      <c r="B200" s="179"/>
      <c r="D200" s="175" t="s">
        <v>183</v>
      </c>
      <c r="E200" s="180" t="s">
        <v>1</v>
      </c>
      <c r="F200" s="181" t="s">
        <v>2886</v>
      </c>
      <c r="H200" s="182">
        <v>34.700000000000003</v>
      </c>
      <c r="I200" s="183"/>
      <c r="L200" s="179"/>
      <c r="M200" s="184"/>
      <c r="N200" s="185"/>
      <c r="O200" s="185"/>
      <c r="P200" s="185"/>
      <c r="Q200" s="185"/>
      <c r="R200" s="185"/>
      <c r="S200" s="185"/>
      <c r="T200" s="186"/>
      <c r="AT200" s="180" t="s">
        <v>183</v>
      </c>
      <c r="AU200" s="180" t="s">
        <v>179</v>
      </c>
      <c r="AV200" s="13" t="s">
        <v>179</v>
      </c>
      <c r="AW200" s="13" t="s">
        <v>32</v>
      </c>
      <c r="AX200" s="13" t="s">
        <v>77</v>
      </c>
      <c r="AY200" s="180" t="s">
        <v>173</v>
      </c>
    </row>
    <row r="201" spans="1:65" s="13" customFormat="1" x14ac:dyDescent="0.2">
      <c r="B201" s="179"/>
      <c r="D201" s="175" t="s">
        <v>183</v>
      </c>
      <c r="E201" s="180" t="s">
        <v>1</v>
      </c>
      <c r="F201" s="181" t="s">
        <v>2887</v>
      </c>
      <c r="H201" s="182">
        <v>79.099999999999994</v>
      </c>
      <c r="I201" s="183"/>
      <c r="L201" s="179"/>
      <c r="M201" s="184"/>
      <c r="N201" s="185"/>
      <c r="O201" s="185"/>
      <c r="P201" s="185"/>
      <c r="Q201" s="185"/>
      <c r="R201" s="185"/>
      <c r="S201" s="185"/>
      <c r="T201" s="186"/>
      <c r="AT201" s="180" t="s">
        <v>183</v>
      </c>
      <c r="AU201" s="180" t="s">
        <v>179</v>
      </c>
      <c r="AV201" s="13" t="s">
        <v>179</v>
      </c>
      <c r="AW201" s="13" t="s">
        <v>32</v>
      </c>
      <c r="AX201" s="13" t="s">
        <v>77</v>
      </c>
      <c r="AY201" s="180" t="s">
        <v>173</v>
      </c>
    </row>
    <row r="202" spans="1:65" s="16" customFormat="1" x14ac:dyDescent="0.2">
      <c r="B202" s="202"/>
      <c r="D202" s="175" t="s">
        <v>183</v>
      </c>
      <c r="E202" s="203" t="s">
        <v>1</v>
      </c>
      <c r="F202" s="204" t="s">
        <v>197</v>
      </c>
      <c r="H202" s="205">
        <v>179.95</v>
      </c>
      <c r="I202" s="206"/>
      <c r="L202" s="202"/>
      <c r="M202" s="207"/>
      <c r="N202" s="208"/>
      <c r="O202" s="208"/>
      <c r="P202" s="208"/>
      <c r="Q202" s="208"/>
      <c r="R202" s="208"/>
      <c r="S202" s="208"/>
      <c r="T202" s="209"/>
      <c r="AT202" s="203" t="s">
        <v>183</v>
      </c>
      <c r="AU202" s="203" t="s">
        <v>179</v>
      </c>
      <c r="AV202" s="16" t="s">
        <v>178</v>
      </c>
      <c r="AW202" s="16" t="s">
        <v>32</v>
      </c>
      <c r="AX202" s="16" t="s">
        <v>85</v>
      </c>
      <c r="AY202" s="203" t="s">
        <v>173</v>
      </c>
    </row>
    <row r="203" spans="1:65" s="2" customFormat="1" ht="24" customHeight="1" x14ac:dyDescent="0.2">
      <c r="A203" s="33"/>
      <c r="B203" s="162"/>
      <c r="C203" s="163" t="s">
        <v>326</v>
      </c>
      <c r="D203" s="264" t="s">
        <v>2899</v>
      </c>
      <c r="E203" s="265"/>
      <c r="F203" s="266"/>
      <c r="G203" s="164" t="s">
        <v>271</v>
      </c>
      <c r="H203" s="165">
        <v>7.45</v>
      </c>
      <c r="I203" s="166"/>
      <c r="J203" s="165">
        <f>ROUND(I203*H203,3)</f>
        <v>0</v>
      </c>
      <c r="K203" s="167"/>
      <c r="L203" s="34"/>
      <c r="M203" s="168" t="s">
        <v>1</v>
      </c>
      <c r="N203" s="169" t="s">
        <v>43</v>
      </c>
      <c r="O203" s="59"/>
      <c r="P203" s="170">
        <f>O203*H203</f>
        <v>0</v>
      </c>
      <c r="Q203" s="170">
        <v>0</v>
      </c>
      <c r="R203" s="170">
        <f>Q203*H203</f>
        <v>0</v>
      </c>
      <c r="S203" s="170">
        <v>0</v>
      </c>
      <c r="T203" s="171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2" t="s">
        <v>178</v>
      </c>
      <c r="AT203" s="172" t="s">
        <v>175</v>
      </c>
      <c r="AU203" s="172" t="s">
        <v>179</v>
      </c>
      <c r="AY203" s="18" t="s">
        <v>173</v>
      </c>
      <c r="BE203" s="173">
        <f>IF(N203="základná",J203,0)</f>
        <v>0</v>
      </c>
      <c r="BF203" s="173">
        <f>IF(N203="znížená",J203,0)</f>
        <v>0</v>
      </c>
      <c r="BG203" s="173">
        <f>IF(N203="zákl. prenesená",J203,0)</f>
        <v>0</v>
      </c>
      <c r="BH203" s="173">
        <f>IF(N203="zníž. prenesená",J203,0)</f>
        <v>0</v>
      </c>
      <c r="BI203" s="173">
        <f>IF(N203="nulová",J203,0)</f>
        <v>0</v>
      </c>
      <c r="BJ203" s="18" t="s">
        <v>179</v>
      </c>
      <c r="BK203" s="174">
        <f>ROUND(I203*H203,3)</f>
        <v>0</v>
      </c>
      <c r="BL203" s="18" t="s">
        <v>178</v>
      </c>
      <c r="BM203" s="172" t="s">
        <v>2900</v>
      </c>
    </row>
    <row r="204" spans="1:65" s="2" customFormat="1" x14ac:dyDescent="0.2">
      <c r="A204" s="33"/>
      <c r="B204" s="34"/>
      <c r="C204" s="33"/>
      <c r="D204" s="175" t="s">
        <v>181</v>
      </c>
      <c r="E204" s="33"/>
      <c r="F204" s="176" t="s">
        <v>2899</v>
      </c>
      <c r="G204" s="33"/>
      <c r="H204" s="33"/>
      <c r="I204" s="97"/>
      <c r="J204" s="33"/>
      <c r="K204" s="33"/>
      <c r="L204" s="34"/>
      <c r="M204" s="177"/>
      <c r="N204" s="178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181</v>
      </c>
      <c r="AU204" s="18" t="s">
        <v>179</v>
      </c>
    </row>
    <row r="205" spans="1:65" s="13" customFormat="1" x14ac:dyDescent="0.2">
      <c r="B205" s="179"/>
      <c r="D205" s="175" t="s">
        <v>183</v>
      </c>
      <c r="E205" s="180" t="s">
        <v>1</v>
      </c>
      <c r="F205" s="181" t="s">
        <v>2901</v>
      </c>
      <c r="H205" s="182">
        <v>7.45</v>
      </c>
      <c r="I205" s="183"/>
      <c r="L205" s="179"/>
      <c r="M205" s="184"/>
      <c r="N205" s="185"/>
      <c r="O205" s="185"/>
      <c r="P205" s="185"/>
      <c r="Q205" s="185"/>
      <c r="R205" s="185"/>
      <c r="S205" s="185"/>
      <c r="T205" s="186"/>
      <c r="AT205" s="180" t="s">
        <v>183</v>
      </c>
      <c r="AU205" s="180" t="s">
        <v>179</v>
      </c>
      <c r="AV205" s="13" t="s">
        <v>179</v>
      </c>
      <c r="AW205" s="13" t="s">
        <v>32</v>
      </c>
      <c r="AX205" s="13" t="s">
        <v>77</v>
      </c>
      <c r="AY205" s="180" t="s">
        <v>173</v>
      </c>
    </row>
    <row r="206" spans="1:65" s="16" customFormat="1" x14ac:dyDescent="0.2">
      <c r="B206" s="202"/>
      <c r="D206" s="175" t="s">
        <v>183</v>
      </c>
      <c r="E206" s="203" t="s">
        <v>1</v>
      </c>
      <c r="F206" s="204" t="s">
        <v>197</v>
      </c>
      <c r="H206" s="205">
        <v>7.45</v>
      </c>
      <c r="I206" s="206"/>
      <c r="L206" s="202"/>
      <c r="M206" s="207"/>
      <c r="N206" s="208"/>
      <c r="O206" s="208"/>
      <c r="P206" s="208"/>
      <c r="Q206" s="208"/>
      <c r="R206" s="208"/>
      <c r="S206" s="208"/>
      <c r="T206" s="209"/>
      <c r="AT206" s="203" t="s">
        <v>183</v>
      </c>
      <c r="AU206" s="203" t="s">
        <v>179</v>
      </c>
      <c r="AV206" s="16" t="s">
        <v>178</v>
      </c>
      <c r="AW206" s="16" t="s">
        <v>32</v>
      </c>
      <c r="AX206" s="16" t="s">
        <v>85</v>
      </c>
      <c r="AY206" s="203" t="s">
        <v>173</v>
      </c>
    </row>
    <row r="207" spans="1:65" s="2" customFormat="1" ht="24" customHeight="1" x14ac:dyDescent="0.2">
      <c r="A207" s="33"/>
      <c r="B207" s="162"/>
      <c r="C207" s="163" t="s">
        <v>330</v>
      </c>
      <c r="D207" s="264" t="s">
        <v>2902</v>
      </c>
      <c r="E207" s="265"/>
      <c r="F207" s="266"/>
      <c r="G207" s="164" t="s">
        <v>271</v>
      </c>
      <c r="H207" s="165">
        <v>7.45</v>
      </c>
      <c r="I207" s="166"/>
      <c r="J207" s="165">
        <f>ROUND(I207*H207,3)</f>
        <v>0</v>
      </c>
      <c r="K207" s="167"/>
      <c r="L207" s="34"/>
      <c r="M207" s="168" t="s">
        <v>1</v>
      </c>
      <c r="N207" s="169" t="s">
        <v>43</v>
      </c>
      <c r="O207" s="59"/>
      <c r="P207" s="170">
        <f>O207*H207</f>
        <v>0</v>
      </c>
      <c r="Q207" s="170">
        <v>0</v>
      </c>
      <c r="R207" s="170">
        <f>Q207*H207</f>
        <v>0</v>
      </c>
      <c r="S207" s="170">
        <v>0</v>
      </c>
      <c r="T207" s="17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2" t="s">
        <v>178</v>
      </c>
      <c r="AT207" s="172" t="s">
        <v>175</v>
      </c>
      <c r="AU207" s="172" t="s">
        <v>179</v>
      </c>
      <c r="AY207" s="18" t="s">
        <v>173</v>
      </c>
      <c r="BE207" s="173">
        <f>IF(N207="základná",J207,0)</f>
        <v>0</v>
      </c>
      <c r="BF207" s="173">
        <f>IF(N207="znížená",J207,0)</f>
        <v>0</v>
      </c>
      <c r="BG207" s="173">
        <f>IF(N207="zákl. prenesená",J207,0)</f>
        <v>0</v>
      </c>
      <c r="BH207" s="173">
        <f>IF(N207="zníž. prenesená",J207,0)</f>
        <v>0</v>
      </c>
      <c r="BI207" s="173">
        <f>IF(N207="nulová",J207,0)</f>
        <v>0</v>
      </c>
      <c r="BJ207" s="18" t="s">
        <v>179</v>
      </c>
      <c r="BK207" s="174">
        <f>ROUND(I207*H207,3)</f>
        <v>0</v>
      </c>
      <c r="BL207" s="18" t="s">
        <v>178</v>
      </c>
      <c r="BM207" s="172" t="s">
        <v>2903</v>
      </c>
    </row>
    <row r="208" spans="1:65" s="2" customFormat="1" x14ac:dyDescent="0.2">
      <c r="A208" s="33"/>
      <c r="B208" s="34"/>
      <c r="C208" s="33"/>
      <c r="D208" s="175" t="s">
        <v>181</v>
      </c>
      <c r="E208" s="33"/>
      <c r="F208" s="176" t="s">
        <v>2902</v>
      </c>
      <c r="G208" s="33"/>
      <c r="H208" s="33"/>
      <c r="I208" s="97"/>
      <c r="J208" s="33"/>
      <c r="K208" s="33"/>
      <c r="L208" s="34"/>
      <c r="M208" s="177"/>
      <c r="N208" s="178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181</v>
      </c>
      <c r="AU208" s="18" t="s">
        <v>179</v>
      </c>
    </row>
    <row r="209" spans="1:65" s="13" customFormat="1" x14ac:dyDescent="0.2">
      <c r="B209" s="179"/>
      <c r="D209" s="175" t="s">
        <v>183</v>
      </c>
      <c r="E209" s="180" t="s">
        <v>1</v>
      </c>
      <c r="F209" s="181" t="s">
        <v>2901</v>
      </c>
      <c r="H209" s="182">
        <v>7.45</v>
      </c>
      <c r="I209" s="183"/>
      <c r="L209" s="179"/>
      <c r="M209" s="184"/>
      <c r="N209" s="185"/>
      <c r="O209" s="185"/>
      <c r="P209" s="185"/>
      <c r="Q209" s="185"/>
      <c r="R209" s="185"/>
      <c r="S209" s="185"/>
      <c r="T209" s="186"/>
      <c r="AT209" s="180" t="s">
        <v>183</v>
      </c>
      <c r="AU209" s="180" t="s">
        <v>179</v>
      </c>
      <c r="AV209" s="13" t="s">
        <v>179</v>
      </c>
      <c r="AW209" s="13" t="s">
        <v>32</v>
      </c>
      <c r="AX209" s="13" t="s">
        <v>77</v>
      </c>
      <c r="AY209" s="180" t="s">
        <v>173</v>
      </c>
    </row>
    <row r="210" spans="1:65" s="16" customFormat="1" x14ac:dyDescent="0.2">
      <c r="B210" s="202"/>
      <c r="D210" s="175" t="s">
        <v>183</v>
      </c>
      <c r="E210" s="203" t="s">
        <v>1</v>
      </c>
      <c r="F210" s="204" t="s">
        <v>197</v>
      </c>
      <c r="H210" s="205">
        <v>7.45</v>
      </c>
      <c r="I210" s="206"/>
      <c r="L210" s="202"/>
      <c r="M210" s="207"/>
      <c r="N210" s="208"/>
      <c r="O210" s="208"/>
      <c r="P210" s="208"/>
      <c r="Q210" s="208"/>
      <c r="R210" s="208"/>
      <c r="S210" s="208"/>
      <c r="T210" s="209"/>
      <c r="AT210" s="203" t="s">
        <v>183</v>
      </c>
      <c r="AU210" s="203" t="s">
        <v>179</v>
      </c>
      <c r="AV210" s="16" t="s">
        <v>178</v>
      </c>
      <c r="AW210" s="16" t="s">
        <v>32</v>
      </c>
      <c r="AX210" s="16" t="s">
        <v>85</v>
      </c>
      <c r="AY210" s="203" t="s">
        <v>173</v>
      </c>
    </row>
    <row r="211" spans="1:65" s="2" customFormat="1" ht="24" customHeight="1" x14ac:dyDescent="0.2">
      <c r="A211" s="33"/>
      <c r="B211" s="162"/>
      <c r="C211" s="163" t="s">
        <v>334</v>
      </c>
      <c r="D211" s="264" t="s">
        <v>2904</v>
      </c>
      <c r="E211" s="265"/>
      <c r="F211" s="266"/>
      <c r="G211" s="164" t="s">
        <v>271</v>
      </c>
      <c r="H211" s="165">
        <v>7.45</v>
      </c>
      <c r="I211" s="166"/>
      <c r="J211" s="165">
        <f>ROUND(I211*H211,3)</f>
        <v>0</v>
      </c>
      <c r="K211" s="167"/>
      <c r="L211" s="34"/>
      <c r="M211" s="168" t="s">
        <v>1</v>
      </c>
      <c r="N211" s="169" t="s">
        <v>43</v>
      </c>
      <c r="O211" s="59"/>
      <c r="P211" s="170">
        <f>O211*H211</f>
        <v>0</v>
      </c>
      <c r="Q211" s="170">
        <v>0</v>
      </c>
      <c r="R211" s="170">
        <f>Q211*H211</f>
        <v>0</v>
      </c>
      <c r="S211" s="170">
        <v>0</v>
      </c>
      <c r="T211" s="17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2" t="s">
        <v>178</v>
      </c>
      <c r="AT211" s="172" t="s">
        <v>175</v>
      </c>
      <c r="AU211" s="172" t="s">
        <v>179</v>
      </c>
      <c r="AY211" s="18" t="s">
        <v>173</v>
      </c>
      <c r="BE211" s="173">
        <f>IF(N211="základná",J211,0)</f>
        <v>0</v>
      </c>
      <c r="BF211" s="173">
        <f>IF(N211="znížená",J211,0)</f>
        <v>0</v>
      </c>
      <c r="BG211" s="173">
        <f>IF(N211="zákl. prenesená",J211,0)</f>
        <v>0</v>
      </c>
      <c r="BH211" s="173">
        <f>IF(N211="zníž. prenesená",J211,0)</f>
        <v>0</v>
      </c>
      <c r="BI211" s="173">
        <f>IF(N211="nulová",J211,0)</f>
        <v>0</v>
      </c>
      <c r="BJ211" s="18" t="s">
        <v>179</v>
      </c>
      <c r="BK211" s="174">
        <f>ROUND(I211*H211,3)</f>
        <v>0</v>
      </c>
      <c r="BL211" s="18" t="s">
        <v>178</v>
      </c>
      <c r="BM211" s="172" t="s">
        <v>2905</v>
      </c>
    </row>
    <row r="212" spans="1:65" s="2" customFormat="1" ht="19.5" x14ac:dyDescent="0.2">
      <c r="A212" s="33"/>
      <c r="B212" s="34"/>
      <c r="C212" s="33"/>
      <c r="D212" s="175" t="s">
        <v>181</v>
      </c>
      <c r="E212" s="33"/>
      <c r="F212" s="176" t="s">
        <v>2904</v>
      </c>
      <c r="G212" s="33"/>
      <c r="H212" s="33"/>
      <c r="I212" s="97"/>
      <c r="J212" s="33"/>
      <c r="K212" s="33"/>
      <c r="L212" s="34"/>
      <c r="M212" s="177"/>
      <c r="N212" s="178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181</v>
      </c>
      <c r="AU212" s="18" t="s">
        <v>179</v>
      </c>
    </row>
    <row r="213" spans="1:65" s="13" customFormat="1" x14ac:dyDescent="0.2">
      <c r="B213" s="179"/>
      <c r="D213" s="175" t="s">
        <v>183</v>
      </c>
      <c r="E213" s="180" t="s">
        <v>1</v>
      </c>
      <c r="F213" s="181" t="s">
        <v>2906</v>
      </c>
      <c r="H213" s="182">
        <v>7.45</v>
      </c>
      <c r="I213" s="183"/>
      <c r="L213" s="179"/>
      <c r="M213" s="184"/>
      <c r="N213" s="185"/>
      <c r="O213" s="185"/>
      <c r="P213" s="185"/>
      <c r="Q213" s="185"/>
      <c r="R213" s="185"/>
      <c r="S213" s="185"/>
      <c r="T213" s="186"/>
      <c r="AT213" s="180" t="s">
        <v>183</v>
      </c>
      <c r="AU213" s="180" t="s">
        <v>179</v>
      </c>
      <c r="AV213" s="13" t="s">
        <v>179</v>
      </c>
      <c r="AW213" s="13" t="s">
        <v>32</v>
      </c>
      <c r="AX213" s="13" t="s">
        <v>77</v>
      </c>
      <c r="AY213" s="180" t="s">
        <v>173</v>
      </c>
    </row>
    <row r="214" spans="1:65" s="16" customFormat="1" x14ac:dyDescent="0.2">
      <c r="B214" s="202"/>
      <c r="D214" s="175" t="s">
        <v>183</v>
      </c>
      <c r="E214" s="203" t="s">
        <v>1</v>
      </c>
      <c r="F214" s="204" t="s">
        <v>197</v>
      </c>
      <c r="H214" s="205">
        <v>7.45</v>
      </c>
      <c r="I214" s="206"/>
      <c r="L214" s="202"/>
      <c r="M214" s="207"/>
      <c r="N214" s="208"/>
      <c r="O214" s="208"/>
      <c r="P214" s="208"/>
      <c r="Q214" s="208"/>
      <c r="R214" s="208"/>
      <c r="S214" s="208"/>
      <c r="T214" s="209"/>
      <c r="AT214" s="203" t="s">
        <v>183</v>
      </c>
      <c r="AU214" s="203" t="s">
        <v>179</v>
      </c>
      <c r="AV214" s="16" t="s">
        <v>178</v>
      </c>
      <c r="AW214" s="16" t="s">
        <v>32</v>
      </c>
      <c r="AX214" s="16" t="s">
        <v>85</v>
      </c>
      <c r="AY214" s="203" t="s">
        <v>173</v>
      </c>
    </row>
    <row r="215" spans="1:65" s="2" customFormat="1" ht="24" customHeight="1" x14ac:dyDescent="0.2">
      <c r="A215" s="33"/>
      <c r="B215" s="162"/>
      <c r="C215" s="163" t="s">
        <v>340</v>
      </c>
      <c r="D215" s="264" t="s">
        <v>2907</v>
      </c>
      <c r="E215" s="265"/>
      <c r="F215" s="266"/>
      <c r="G215" s="164" t="s">
        <v>271</v>
      </c>
      <c r="H215" s="165">
        <v>7.45</v>
      </c>
      <c r="I215" s="166"/>
      <c r="J215" s="165">
        <f>ROUND(I215*H215,3)</f>
        <v>0</v>
      </c>
      <c r="K215" s="167"/>
      <c r="L215" s="34"/>
      <c r="M215" s="168" t="s">
        <v>1</v>
      </c>
      <c r="N215" s="169" t="s">
        <v>43</v>
      </c>
      <c r="O215" s="59"/>
      <c r="P215" s="170">
        <f>O215*H215</f>
        <v>0</v>
      </c>
      <c r="Q215" s="170">
        <v>0</v>
      </c>
      <c r="R215" s="170">
        <f>Q215*H215</f>
        <v>0</v>
      </c>
      <c r="S215" s="170">
        <v>0</v>
      </c>
      <c r="T215" s="171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2" t="s">
        <v>178</v>
      </c>
      <c r="AT215" s="172" t="s">
        <v>175</v>
      </c>
      <c r="AU215" s="172" t="s">
        <v>179</v>
      </c>
      <c r="AY215" s="18" t="s">
        <v>173</v>
      </c>
      <c r="BE215" s="173">
        <f>IF(N215="základná",J215,0)</f>
        <v>0</v>
      </c>
      <c r="BF215" s="173">
        <f>IF(N215="znížená",J215,0)</f>
        <v>0</v>
      </c>
      <c r="BG215" s="173">
        <f>IF(N215="zákl. prenesená",J215,0)</f>
        <v>0</v>
      </c>
      <c r="BH215" s="173">
        <f>IF(N215="zníž. prenesená",J215,0)</f>
        <v>0</v>
      </c>
      <c r="BI215" s="173">
        <f>IF(N215="nulová",J215,0)</f>
        <v>0</v>
      </c>
      <c r="BJ215" s="18" t="s">
        <v>179</v>
      </c>
      <c r="BK215" s="174">
        <f>ROUND(I215*H215,3)</f>
        <v>0</v>
      </c>
      <c r="BL215" s="18" t="s">
        <v>178</v>
      </c>
      <c r="BM215" s="172" t="s">
        <v>2908</v>
      </c>
    </row>
    <row r="216" spans="1:65" s="2" customFormat="1" ht="19.5" x14ac:dyDescent="0.2">
      <c r="A216" s="33"/>
      <c r="B216" s="34"/>
      <c r="C216" s="33"/>
      <c r="D216" s="175" t="s">
        <v>181</v>
      </c>
      <c r="E216" s="33"/>
      <c r="F216" s="176" t="s">
        <v>2907</v>
      </c>
      <c r="G216" s="33"/>
      <c r="H216" s="33"/>
      <c r="I216" s="97"/>
      <c r="J216" s="33"/>
      <c r="K216" s="33"/>
      <c r="L216" s="34"/>
      <c r="M216" s="177"/>
      <c r="N216" s="178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181</v>
      </c>
      <c r="AU216" s="18" t="s">
        <v>179</v>
      </c>
    </row>
    <row r="217" spans="1:65" s="13" customFormat="1" x14ac:dyDescent="0.2">
      <c r="B217" s="179"/>
      <c r="D217" s="175" t="s">
        <v>183</v>
      </c>
      <c r="E217" s="180" t="s">
        <v>1</v>
      </c>
      <c r="F217" s="181" t="s">
        <v>2906</v>
      </c>
      <c r="H217" s="182">
        <v>7.45</v>
      </c>
      <c r="I217" s="183"/>
      <c r="L217" s="179"/>
      <c r="M217" s="184"/>
      <c r="N217" s="185"/>
      <c r="O217" s="185"/>
      <c r="P217" s="185"/>
      <c r="Q217" s="185"/>
      <c r="R217" s="185"/>
      <c r="S217" s="185"/>
      <c r="T217" s="186"/>
      <c r="AT217" s="180" t="s">
        <v>183</v>
      </c>
      <c r="AU217" s="180" t="s">
        <v>179</v>
      </c>
      <c r="AV217" s="13" t="s">
        <v>179</v>
      </c>
      <c r="AW217" s="13" t="s">
        <v>32</v>
      </c>
      <c r="AX217" s="13" t="s">
        <v>77</v>
      </c>
      <c r="AY217" s="180" t="s">
        <v>173</v>
      </c>
    </row>
    <row r="218" spans="1:65" s="16" customFormat="1" x14ac:dyDescent="0.2">
      <c r="B218" s="202"/>
      <c r="D218" s="175" t="s">
        <v>183</v>
      </c>
      <c r="E218" s="203" t="s">
        <v>1</v>
      </c>
      <c r="F218" s="204" t="s">
        <v>197</v>
      </c>
      <c r="H218" s="205">
        <v>7.45</v>
      </c>
      <c r="I218" s="206"/>
      <c r="L218" s="202"/>
      <c r="M218" s="207"/>
      <c r="N218" s="208"/>
      <c r="O218" s="208"/>
      <c r="P218" s="208"/>
      <c r="Q218" s="208"/>
      <c r="R218" s="208"/>
      <c r="S218" s="208"/>
      <c r="T218" s="209"/>
      <c r="AT218" s="203" t="s">
        <v>183</v>
      </c>
      <c r="AU218" s="203" t="s">
        <v>179</v>
      </c>
      <c r="AV218" s="16" t="s">
        <v>178</v>
      </c>
      <c r="AW218" s="16" t="s">
        <v>32</v>
      </c>
      <c r="AX218" s="16" t="s">
        <v>85</v>
      </c>
      <c r="AY218" s="203" t="s">
        <v>173</v>
      </c>
    </row>
    <row r="219" spans="1:65" s="2" customFormat="1" ht="24" customHeight="1" x14ac:dyDescent="0.2">
      <c r="A219" s="33"/>
      <c r="B219" s="162"/>
      <c r="C219" s="163" t="s">
        <v>345</v>
      </c>
      <c r="D219" s="264" t="s">
        <v>2909</v>
      </c>
      <c r="E219" s="265"/>
      <c r="F219" s="266"/>
      <c r="G219" s="164" t="s">
        <v>271</v>
      </c>
      <c r="H219" s="165">
        <v>34.700000000000003</v>
      </c>
      <c r="I219" s="166"/>
      <c r="J219" s="165">
        <f>ROUND(I219*H219,3)</f>
        <v>0</v>
      </c>
      <c r="K219" s="167"/>
      <c r="L219" s="34"/>
      <c r="M219" s="168" t="s">
        <v>1</v>
      </c>
      <c r="N219" s="169" t="s">
        <v>43</v>
      </c>
      <c r="O219" s="59"/>
      <c r="P219" s="170">
        <f>O219*H219</f>
        <v>0</v>
      </c>
      <c r="Q219" s="170">
        <v>0</v>
      </c>
      <c r="R219" s="170">
        <f>Q219*H219</f>
        <v>0</v>
      </c>
      <c r="S219" s="170">
        <v>0</v>
      </c>
      <c r="T219" s="171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2" t="s">
        <v>178</v>
      </c>
      <c r="AT219" s="172" t="s">
        <v>175</v>
      </c>
      <c r="AU219" s="172" t="s">
        <v>179</v>
      </c>
      <c r="AY219" s="18" t="s">
        <v>173</v>
      </c>
      <c r="BE219" s="173">
        <f>IF(N219="základná",J219,0)</f>
        <v>0</v>
      </c>
      <c r="BF219" s="173">
        <f>IF(N219="znížená",J219,0)</f>
        <v>0</v>
      </c>
      <c r="BG219" s="173">
        <f>IF(N219="zákl. prenesená",J219,0)</f>
        <v>0</v>
      </c>
      <c r="BH219" s="173">
        <f>IF(N219="zníž. prenesená",J219,0)</f>
        <v>0</v>
      </c>
      <c r="BI219" s="173">
        <f>IF(N219="nulová",J219,0)</f>
        <v>0</v>
      </c>
      <c r="BJ219" s="18" t="s">
        <v>179</v>
      </c>
      <c r="BK219" s="174">
        <f>ROUND(I219*H219,3)</f>
        <v>0</v>
      </c>
      <c r="BL219" s="18" t="s">
        <v>178</v>
      </c>
      <c r="BM219" s="172" t="s">
        <v>2910</v>
      </c>
    </row>
    <row r="220" spans="1:65" s="2" customFormat="1" x14ac:dyDescent="0.2">
      <c r="A220" s="33"/>
      <c r="B220" s="34"/>
      <c r="C220" s="33"/>
      <c r="D220" s="175" t="s">
        <v>181</v>
      </c>
      <c r="E220" s="33"/>
      <c r="F220" s="176" t="s">
        <v>2909</v>
      </c>
      <c r="G220" s="33"/>
      <c r="H220" s="33"/>
      <c r="I220" s="97"/>
      <c r="J220" s="33"/>
      <c r="K220" s="33"/>
      <c r="L220" s="34"/>
      <c r="M220" s="177"/>
      <c r="N220" s="178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181</v>
      </c>
      <c r="AU220" s="18" t="s">
        <v>179</v>
      </c>
    </row>
    <row r="221" spans="1:65" s="2" customFormat="1" ht="24" customHeight="1" x14ac:dyDescent="0.2">
      <c r="A221" s="33"/>
      <c r="B221" s="162"/>
      <c r="C221" s="163" t="s">
        <v>355</v>
      </c>
      <c r="D221" s="264" t="s">
        <v>3315</v>
      </c>
      <c r="E221" s="265"/>
      <c r="F221" s="266"/>
      <c r="G221" s="164" t="s">
        <v>271</v>
      </c>
      <c r="H221" s="165">
        <v>138.80000000000001</v>
      </c>
      <c r="I221" s="166"/>
      <c r="J221" s="165">
        <f>ROUND(I221*H221,3)</f>
        <v>0</v>
      </c>
      <c r="K221" s="167"/>
      <c r="L221" s="34"/>
      <c r="M221" s="168" t="s">
        <v>1</v>
      </c>
      <c r="N221" s="169" t="s">
        <v>43</v>
      </c>
      <c r="O221" s="59"/>
      <c r="P221" s="170">
        <f>O221*H221</f>
        <v>0</v>
      </c>
      <c r="Q221" s="170">
        <v>0</v>
      </c>
      <c r="R221" s="170">
        <f>Q221*H221</f>
        <v>0</v>
      </c>
      <c r="S221" s="170">
        <v>0</v>
      </c>
      <c r="T221" s="17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2" t="s">
        <v>178</v>
      </c>
      <c r="AT221" s="172" t="s">
        <v>175</v>
      </c>
      <c r="AU221" s="172" t="s">
        <v>179</v>
      </c>
      <c r="AY221" s="18" t="s">
        <v>173</v>
      </c>
      <c r="BE221" s="173">
        <f>IF(N221="základná",J221,0)</f>
        <v>0</v>
      </c>
      <c r="BF221" s="173">
        <f>IF(N221="znížená",J221,0)</f>
        <v>0</v>
      </c>
      <c r="BG221" s="173">
        <f>IF(N221="zákl. prenesená",J221,0)</f>
        <v>0</v>
      </c>
      <c r="BH221" s="173">
        <f>IF(N221="zníž. prenesená",J221,0)</f>
        <v>0</v>
      </c>
      <c r="BI221" s="173">
        <f>IF(N221="nulová",J221,0)</f>
        <v>0</v>
      </c>
      <c r="BJ221" s="18" t="s">
        <v>179</v>
      </c>
      <c r="BK221" s="174">
        <f>ROUND(I221*H221,3)</f>
        <v>0</v>
      </c>
      <c r="BL221" s="18" t="s">
        <v>178</v>
      </c>
      <c r="BM221" s="172" t="s">
        <v>2911</v>
      </c>
    </row>
    <row r="222" spans="1:65" s="2" customFormat="1" x14ac:dyDescent="0.2">
      <c r="A222" s="33"/>
      <c r="B222" s="34"/>
      <c r="C222" s="33"/>
      <c r="D222" s="175" t="s">
        <v>181</v>
      </c>
      <c r="E222" s="33"/>
      <c r="F222" s="176" t="s">
        <v>3315</v>
      </c>
      <c r="G222" s="33"/>
      <c r="H222" s="33"/>
      <c r="I222" s="97"/>
      <c r="J222" s="33"/>
      <c r="K222" s="33"/>
      <c r="L222" s="34"/>
      <c r="M222" s="177"/>
      <c r="N222" s="178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181</v>
      </c>
      <c r="AU222" s="18" t="s">
        <v>179</v>
      </c>
    </row>
    <row r="223" spans="1:65" s="13" customFormat="1" x14ac:dyDescent="0.2">
      <c r="B223" s="179"/>
      <c r="D223" s="175" t="s">
        <v>183</v>
      </c>
      <c r="E223" s="180" t="s">
        <v>1</v>
      </c>
      <c r="F223" s="181" t="s">
        <v>2912</v>
      </c>
      <c r="H223" s="182">
        <v>138.80000000000001</v>
      </c>
      <c r="I223" s="18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0" t="s">
        <v>183</v>
      </c>
      <c r="AU223" s="180" t="s">
        <v>179</v>
      </c>
      <c r="AV223" s="13" t="s">
        <v>179</v>
      </c>
      <c r="AW223" s="13" t="s">
        <v>32</v>
      </c>
      <c r="AX223" s="13" t="s">
        <v>85</v>
      </c>
      <c r="AY223" s="180" t="s">
        <v>173</v>
      </c>
    </row>
    <row r="224" spans="1:65" s="2" customFormat="1" ht="24" customHeight="1" x14ac:dyDescent="0.2">
      <c r="A224" s="33"/>
      <c r="B224" s="162"/>
      <c r="C224" s="163" t="s">
        <v>360</v>
      </c>
      <c r="D224" s="264" t="s">
        <v>2913</v>
      </c>
      <c r="E224" s="265"/>
      <c r="F224" s="266"/>
      <c r="G224" s="164" t="s">
        <v>271</v>
      </c>
      <c r="H224" s="165">
        <v>79.099999999999994</v>
      </c>
      <c r="I224" s="166"/>
      <c r="J224" s="165">
        <f>ROUND(I224*H224,3)</f>
        <v>0</v>
      </c>
      <c r="K224" s="167"/>
      <c r="L224" s="34"/>
      <c r="M224" s="168" t="s">
        <v>1</v>
      </c>
      <c r="N224" s="169" t="s">
        <v>43</v>
      </c>
      <c r="O224" s="59"/>
      <c r="P224" s="170">
        <f>O224*H224</f>
        <v>0</v>
      </c>
      <c r="Q224" s="170">
        <v>0</v>
      </c>
      <c r="R224" s="170">
        <f>Q224*H224</f>
        <v>0</v>
      </c>
      <c r="S224" s="170">
        <v>0</v>
      </c>
      <c r="T224" s="171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2" t="s">
        <v>178</v>
      </c>
      <c r="AT224" s="172" t="s">
        <v>175</v>
      </c>
      <c r="AU224" s="172" t="s">
        <v>179</v>
      </c>
      <c r="AY224" s="18" t="s">
        <v>173</v>
      </c>
      <c r="BE224" s="173">
        <f>IF(N224="základná",J224,0)</f>
        <v>0</v>
      </c>
      <c r="BF224" s="173">
        <f>IF(N224="znížená",J224,0)</f>
        <v>0</v>
      </c>
      <c r="BG224" s="173">
        <f>IF(N224="zákl. prenesená",J224,0)</f>
        <v>0</v>
      </c>
      <c r="BH224" s="173">
        <f>IF(N224="zníž. prenesená",J224,0)</f>
        <v>0</v>
      </c>
      <c r="BI224" s="173">
        <f>IF(N224="nulová",J224,0)</f>
        <v>0</v>
      </c>
      <c r="BJ224" s="18" t="s">
        <v>179</v>
      </c>
      <c r="BK224" s="174">
        <f>ROUND(I224*H224,3)</f>
        <v>0</v>
      </c>
      <c r="BL224" s="18" t="s">
        <v>178</v>
      </c>
      <c r="BM224" s="172" t="s">
        <v>2914</v>
      </c>
    </row>
    <row r="225" spans="1:65" s="2" customFormat="1" ht="19.5" x14ac:dyDescent="0.2">
      <c r="A225" s="33"/>
      <c r="B225" s="34"/>
      <c r="C225" s="33"/>
      <c r="D225" s="175" t="s">
        <v>181</v>
      </c>
      <c r="E225" s="33"/>
      <c r="F225" s="176" t="s">
        <v>2913</v>
      </c>
      <c r="G225" s="33"/>
      <c r="H225" s="33"/>
      <c r="I225" s="97"/>
      <c r="J225" s="33"/>
      <c r="K225" s="33"/>
      <c r="L225" s="34"/>
      <c r="M225" s="177"/>
      <c r="N225" s="178"/>
      <c r="O225" s="59"/>
      <c r="P225" s="59"/>
      <c r="Q225" s="59"/>
      <c r="R225" s="59"/>
      <c r="S225" s="59"/>
      <c r="T225" s="60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181</v>
      </c>
      <c r="AU225" s="18" t="s">
        <v>179</v>
      </c>
    </row>
    <row r="226" spans="1:65" s="2" customFormat="1" ht="16.5" customHeight="1" x14ac:dyDescent="0.2">
      <c r="A226" s="33"/>
      <c r="B226" s="162"/>
      <c r="C226" s="210" t="s">
        <v>368</v>
      </c>
      <c r="D226" s="267" t="s">
        <v>2915</v>
      </c>
      <c r="E226" s="268"/>
      <c r="F226" s="269"/>
      <c r="G226" s="211" t="s">
        <v>271</v>
      </c>
      <c r="H226" s="212">
        <v>79.891000000000005</v>
      </c>
      <c r="I226" s="213"/>
      <c r="J226" s="212">
        <f>ROUND(I226*H226,3)</f>
        <v>0</v>
      </c>
      <c r="K226" s="214"/>
      <c r="L226" s="215"/>
      <c r="M226" s="216" t="s">
        <v>1</v>
      </c>
      <c r="N226" s="217" t="s">
        <v>43</v>
      </c>
      <c r="O226" s="59"/>
      <c r="P226" s="170">
        <f>O226*H226</f>
        <v>0</v>
      </c>
      <c r="Q226" s="170">
        <v>0</v>
      </c>
      <c r="R226" s="170">
        <f>Q226*H226</f>
        <v>0</v>
      </c>
      <c r="S226" s="170">
        <v>0</v>
      </c>
      <c r="T226" s="171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2" t="s">
        <v>232</v>
      </c>
      <c r="AT226" s="172" t="s">
        <v>335</v>
      </c>
      <c r="AU226" s="172" t="s">
        <v>179</v>
      </c>
      <c r="AY226" s="18" t="s">
        <v>173</v>
      </c>
      <c r="BE226" s="173">
        <f>IF(N226="základná",J226,0)</f>
        <v>0</v>
      </c>
      <c r="BF226" s="173">
        <f>IF(N226="znížená",J226,0)</f>
        <v>0</v>
      </c>
      <c r="BG226" s="173">
        <f>IF(N226="zákl. prenesená",J226,0)</f>
        <v>0</v>
      </c>
      <c r="BH226" s="173">
        <f>IF(N226="zníž. prenesená",J226,0)</f>
        <v>0</v>
      </c>
      <c r="BI226" s="173">
        <f>IF(N226="nulová",J226,0)</f>
        <v>0</v>
      </c>
      <c r="BJ226" s="18" t="s">
        <v>179</v>
      </c>
      <c r="BK226" s="174">
        <f>ROUND(I226*H226,3)</f>
        <v>0</v>
      </c>
      <c r="BL226" s="18" t="s">
        <v>178</v>
      </c>
      <c r="BM226" s="172" t="s">
        <v>2916</v>
      </c>
    </row>
    <row r="227" spans="1:65" s="2" customFormat="1" x14ac:dyDescent="0.2">
      <c r="A227" s="33"/>
      <c r="B227" s="34"/>
      <c r="C227" s="33"/>
      <c r="D227" s="175" t="s">
        <v>181</v>
      </c>
      <c r="E227" s="33"/>
      <c r="F227" s="176" t="s">
        <v>2915</v>
      </c>
      <c r="G227" s="33"/>
      <c r="H227" s="33"/>
      <c r="I227" s="97"/>
      <c r="J227" s="33"/>
      <c r="K227" s="33"/>
      <c r="L227" s="34"/>
      <c r="M227" s="177"/>
      <c r="N227" s="178"/>
      <c r="O227" s="59"/>
      <c r="P227" s="59"/>
      <c r="Q227" s="59"/>
      <c r="R227" s="59"/>
      <c r="S227" s="59"/>
      <c r="T227" s="60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181</v>
      </c>
      <c r="AU227" s="18" t="s">
        <v>179</v>
      </c>
    </row>
    <row r="228" spans="1:65" s="13" customFormat="1" x14ac:dyDescent="0.2">
      <c r="B228" s="179"/>
      <c r="D228" s="175" t="s">
        <v>183</v>
      </c>
      <c r="E228" s="180" t="s">
        <v>1</v>
      </c>
      <c r="F228" s="181" t="s">
        <v>2917</v>
      </c>
      <c r="H228" s="182">
        <v>79.891000000000005</v>
      </c>
      <c r="I228" s="183"/>
      <c r="L228" s="179"/>
      <c r="M228" s="184"/>
      <c r="N228" s="185"/>
      <c r="O228" s="185"/>
      <c r="P228" s="185"/>
      <c r="Q228" s="185"/>
      <c r="R228" s="185"/>
      <c r="S228" s="185"/>
      <c r="T228" s="186"/>
      <c r="AT228" s="180" t="s">
        <v>183</v>
      </c>
      <c r="AU228" s="180" t="s">
        <v>179</v>
      </c>
      <c r="AV228" s="13" t="s">
        <v>179</v>
      </c>
      <c r="AW228" s="13" t="s">
        <v>32</v>
      </c>
      <c r="AX228" s="13" t="s">
        <v>85</v>
      </c>
      <c r="AY228" s="180" t="s">
        <v>173</v>
      </c>
    </row>
    <row r="229" spans="1:65" s="2" customFormat="1" ht="24" customHeight="1" x14ac:dyDescent="0.2">
      <c r="A229" s="33"/>
      <c r="B229" s="162"/>
      <c r="C229" s="163" t="s">
        <v>372</v>
      </c>
      <c r="D229" s="264" t="s">
        <v>2918</v>
      </c>
      <c r="E229" s="265"/>
      <c r="F229" s="266"/>
      <c r="G229" s="164" t="s">
        <v>271</v>
      </c>
      <c r="H229" s="165">
        <v>66.150000000000006</v>
      </c>
      <c r="I229" s="166"/>
      <c r="J229" s="165">
        <f>ROUND(I229*H229,3)</f>
        <v>0</v>
      </c>
      <c r="K229" s="167"/>
      <c r="L229" s="34"/>
      <c r="M229" s="168" t="s">
        <v>1</v>
      </c>
      <c r="N229" s="169" t="s">
        <v>43</v>
      </c>
      <c r="O229" s="59"/>
      <c r="P229" s="170">
        <f>O229*H229</f>
        <v>0</v>
      </c>
      <c r="Q229" s="170">
        <v>0</v>
      </c>
      <c r="R229" s="170">
        <f>Q229*H229</f>
        <v>0</v>
      </c>
      <c r="S229" s="170">
        <v>0</v>
      </c>
      <c r="T229" s="17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2" t="s">
        <v>178</v>
      </c>
      <c r="AT229" s="172" t="s">
        <v>175</v>
      </c>
      <c r="AU229" s="172" t="s">
        <v>179</v>
      </c>
      <c r="AY229" s="18" t="s">
        <v>173</v>
      </c>
      <c r="BE229" s="173">
        <f>IF(N229="základná",J229,0)</f>
        <v>0</v>
      </c>
      <c r="BF229" s="173">
        <f>IF(N229="znížená",J229,0)</f>
        <v>0</v>
      </c>
      <c r="BG229" s="173">
        <f>IF(N229="zákl. prenesená",J229,0)</f>
        <v>0</v>
      </c>
      <c r="BH229" s="173">
        <f>IF(N229="zníž. prenesená",J229,0)</f>
        <v>0</v>
      </c>
      <c r="BI229" s="173">
        <f>IF(N229="nulová",J229,0)</f>
        <v>0</v>
      </c>
      <c r="BJ229" s="18" t="s">
        <v>179</v>
      </c>
      <c r="BK229" s="174">
        <f>ROUND(I229*H229,3)</f>
        <v>0</v>
      </c>
      <c r="BL229" s="18" t="s">
        <v>178</v>
      </c>
      <c r="BM229" s="172" t="s">
        <v>2919</v>
      </c>
    </row>
    <row r="230" spans="1:65" s="2" customFormat="1" ht="19.5" x14ac:dyDescent="0.2">
      <c r="A230" s="33"/>
      <c r="B230" s="34"/>
      <c r="C230" s="33"/>
      <c r="D230" s="175" t="s">
        <v>181</v>
      </c>
      <c r="E230" s="33"/>
      <c r="F230" s="176" t="s">
        <v>2918</v>
      </c>
      <c r="G230" s="33"/>
      <c r="H230" s="33"/>
      <c r="I230" s="97"/>
      <c r="J230" s="33"/>
      <c r="K230" s="33"/>
      <c r="L230" s="34"/>
      <c r="M230" s="177"/>
      <c r="N230" s="178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181</v>
      </c>
      <c r="AU230" s="18" t="s">
        <v>179</v>
      </c>
    </row>
    <row r="231" spans="1:65" s="2" customFormat="1" ht="24" customHeight="1" x14ac:dyDescent="0.2">
      <c r="A231" s="33"/>
      <c r="B231" s="162"/>
      <c r="C231" s="210" t="s">
        <v>375</v>
      </c>
      <c r="D231" s="267" t="s">
        <v>3316</v>
      </c>
      <c r="E231" s="268"/>
      <c r="F231" s="269"/>
      <c r="G231" s="211" t="s">
        <v>2625</v>
      </c>
      <c r="H231" s="212">
        <v>935.36099999999999</v>
      </c>
      <c r="I231" s="213"/>
      <c r="J231" s="212">
        <f>ROUND(I231*H231,3)</f>
        <v>0</v>
      </c>
      <c r="K231" s="214"/>
      <c r="L231" s="215"/>
      <c r="M231" s="216" t="s">
        <v>1</v>
      </c>
      <c r="N231" s="217" t="s">
        <v>43</v>
      </c>
      <c r="O231" s="59"/>
      <c r="P231" s="170">
        <f>O231*H231</f>
        <v>0</v>
      </c>
      <c r="Q231" s="170">
        <v>0</v>
      </c>
      <c r="R231" s="170">
        <f>Q231*H231</f>
        <v>0</v>
      </c>
      <c r="S231" s="170">
        <v>0</v>
      </c>
      <c r="T231" s="171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2" t="s">
        <v>232</v>
      </c>
      <c r="AT231" s="172" t="s">
        <v>335</v>
      </c>
      <c r="AU231" s="172" t="s">
        <v>179</v>
      </c>
      <c r="AY231" s="18" t="s">
        <v>173</v>
      </c>
      <c r="BE231" s="173">
        <f>IF(N231="základná",J231,0)</f>
        <v>0</v>
      </c>
      <c r="BF231" s="173">
        <f>IF(N231="znížená",J231,0)</f>
        <v>0</v>
      </c>
      <c r="BG231" s="173">
        <f>IF(N231="zákl. prenesená",J231,0)</f>
        <v>0</v>
      </c>
      <c r="BH231" s="173">
        <f>IF(N231="zníž. prenesená",J231,0)</f>
        <v>0</v>
      </c>
      <c r="BI231" s="173">
        <f>IF(N231="nulová",J231,0)</f>
        <v>0</v>
      </c>
      <c r="BJ231" s="18" t="s">
        <v>179</v>
      </c>
      <c r="BK231" s="174">
        <f>ROUND(I231*H231,3)</f>
        <v>0</v>
      </c>
      <c r="BL231" s="18" t="s">
        <v>178</v>
      </c>
      <c r="BM231" s="172" t="s">
        <v>2920</v>
      </c>
    </row>
    <row r="232" spans="1:65" s="2" customFormat="1" x14ac:dyDescent="0.2">
      <c r="A232" s="33"/>
      <c r="B232" s="34"/>
      <c r="C232" s="33"/>
      <c r="D232" s="175" t="s">
        <v>181</v>
      </c>
      <c r="E232" s="33"/>
      <c r="F232" s="176" t="s">
        <v>3317</v>
      </c>
      <c r="G232" s="33"/>
      <c r="H232" s="33"/>
      <c r="I232" s="97"/>
      <c r="J232" s="33"/>
      <c r="K232" s="33"/>
      <c r="L232" s="34"/>
      <c r="M232" s="177"/>
      <c r="N232" s="178"/>
      <c r="O232" s="59"/>
      <c r="P232" s="59"/>
      <c r="Q232" s="59"/>
      <c r="R232" s="59"/>
      <c r="S232" s="59"/>
      <c r="T232" s="60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8" t="s">
        <v>181</v>
      </c>
      <c r="AU232" s="18" t="s">
        <v>179</v>
      </c>
    </row>
    <row r="233" spans="1:65" s="13" customFormat="1" x14ac:dyDescent="0.2">
      <c r="B233" s="179"/>
      <c r="D233" s="175" t="s">
        <v>183</v>
      </c>
      <c r="E233" s="180" t="s">
        <v>1</v>
      </c>
      <c r="F233" s="181" t="s">
        <v>2921</v>
      </c>
      <c r="H233" s="182">
        <v>935.36099999999999</v>
      </c>
      <c r="I233" s="183"/>
      <c r="L233" s="179"/>
      <c r="M233" s="184"/>
      <c r="N233" s="185"/>
      <c r="O233" s="185"/>
      <c r="P233" s="185"/>
      <c r="Q233" s="185"/>
      <c r="R233" s="185"/>
      <c r="S233" s="185"/>
      <c r="T233" s="186"/>
      <c r="AT233" s="180" t="s">
        <v>183</v>
      </c>
      <c r="AU233" s="180" t="s">
        <v>179</v>
      </c>
      <c r="AV233" s="13" t="s">
        <v>179</v>
      </c>
      <c r="AW233" s="13" t="s">
        <v>32</v>
      </c>
      <c r="AX233" s="13" t="s">
        <v>85</v>
      </c>
      <c r="AY233" s="180" t="s">
        <v>173</v>
      </c>
    </row>
    <row r="234" spans="1:65" s="2" customFormat="1" ht="24" customHeight="1" x14ac:dyDescent="0.2">
      <c r="A234" s="33"/>
      <c r="B234" s="162"/>
      <c r="C234" s="163" t="s">
        <v>378</v>
      </c>
      <c r="D234" s="264" t="s">
        <v>2922</v>
      </c>
      <c r="E234" s="265"/>
      <c r="F234" s="266"/>
      <c r="G234" s="164" t="s">
        <v>643</v>
      </c>
      <c r="H234" s="165">
        <v>6.95</v>
      </c>
      <c r="I234" s="166"/>
      <c r="J234" s="165">
        <f>ROUND(I234*H234,3)</f>
        <v>0</v>
      </c>
      <c r="K234" s="167"/>
      <c r="L234" s="34"/>
      <c r="M234" s="168" t="s">
        <v>1</v>
      </c>
      <c r="N234" s="169" t="s">
        <v>43</v>
      </c>
      <c r="O234" s="59"/>
      <c r="P234" s="170">
        <f>O234*H234</f>
        <v>0</v>
      </c>
      <c r="Q234" s="170">
        <v>0</v>
      </c>
      <c r="R234" s="170">
        <f>Q234*H234</f>
        <v>0</v>
      </c>
      <c r="S234" s="170">
        <v>0</v>
      </c>
      <c r="T234" s="171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2" t="s">
        <v>178</v>
      </c>
      <c r="AT234" s="172" t="s">
        <v>175</v>
      </c>
      <c r="AU234" s="172" t="s">
        <v>179</v>
      </c>
      <c r="AY234" s="18" t="s">
        <v>173</v>
      </c>
      <c r="BE234" s="173">
        <f>IF(N234="základná",J234,0)</f>
        <v>0</v>
      </c>
      <c r="BF234" s="173">
        <f>IF(N234="znížená",J234,0)</f>
        <v>0</v>
      </c>
      <c r="BG234" s="173">
        <f>IF(N234="zákl. prenesená",J234,0)</f>
        <v>0</v>
      </c>
      <c r="BH234" s="173">
        <f>IF(N234="zníž. prenesená",J234,0)</f>
        <v>0</v>
      </c>
      <c r="BI234" s="173">
        <f>IF(N234="nulová",J234,0)</f>
        <v>0</v>
      </c>
      <c r="BJ234" s="18" t="s">
        <v>179</v>
      </c>
      <c r="BK234" s="174">
        <f>ROUND(I234*H234,3)</f>
        <v>0</v>
      </c>
      <c r="BL234" s="18" t="s">
        <v>178</v>
      </c>
      <c r="BM234" s="172" t="s">
        <v>2923</v>
      </c>
    </row>
    <row r="235" spans="1:65" s="2" customFormat="1" ht="19.5" x14ac:dyDescent="0.2">
      <c r="A235" s="33"/>
      <c r="B235" s="34"/>
      <c r="C235" s="33"/>
      <c r="D235" s="175" t="s">
        <v>181</v>
      </c>
      <c r="E235" s="33"/>
      <c r="F235" s="176" t="s">
        <v>2922</v>
      </c>
      <c r="G235" s="33"/>
      <c r="H235" s="33"/>
      <c r="I235" s="97"/>
      <c r="J235" s="33"/>
      <c r="K235" s="33"/>
      <c r="L235" s="34"/>
      <c r="M235" s="177"/>
      <c r="N235" s="178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181</v>
      </c>
      <c r="AU235" s="18" t="s">
        <v>179</v>
      </c>
    </row>
    <row r="236" spans="1:65" s="2" customFormat="1" ht="16.5" customHeight="1" x14ac:dyDescent="0.2">
      <c r="A236" s="33"/>
      <c r="B236" s="162"/>
      <c r="C236" s="210" t="s">
        <v>381</v>
      </c>
      <c r="D236" s="267" t="s">
        <v>2924</v>
      </c>
      <c r="E236" s="268"/>
      <c r="F236" s="269"/>
      <c r="G236" s="211" t="s">
        <v>2625</v>
      </c>
      <c r="H236" s="212">
        <v>6.95</v>
      </c>
      <c r="I236" s="213"/>
      <c r="J236" s="212">
        <f>ROUND(I236*H236,3)</f>
        <v>0</v>
      </c>
      <c r="K236" s="214"/>
      <c r="L236" s="215"/>
      <c r="M236" s="216" t="s">
        <v>1</v>
      </c>
      <c r="N236" s="217" t="s">
        <v>43</v>
      </c>
      <c r="O236" s="59"/>
      <c r="P236" s="170">
        <f>O236*H236</f>
        <v>0</v>
      </c>
      <c r="Q236" s="170">
        <v>0</v>
      </c>
      <c r="R236" s="170">
        <f>Q236*H236</f>
        <v>0</v>
      </c>
      <c r="S236" s="170">
        <v>0</v>
      </c>
      <c r="T236" s="171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2" t="s">
        <v>232</v>
      </c>
      <c r="AT236" s="172" t="s">
        <v>335</v>
      </c>
      <c r="AU236" s="172" t="s">
        <v>179</v>
      </c>
      <c r="AY236" s="18" t="s">
        <v>173</v>
      </c>
      <c r="BE236" s="173">
        <f>IF(N236="základná",J236,0)</f>
        <v>0</v>
      </c>
      <c r="BF236" s="173">
        <f>IF(N236="znížená",J236,0)</f>
        <v>0</v>
      </c>
      <c r="BG236" s="173">
        <f>IF(N236="zákl. prenesená",J236,0)</f>
        <v>0</v>
      </c>
      <c r="BH236" s="173">
        <f>IF(N236="zníž. prenesená",J236,0)</f>
        <v>0</v>
      </c>
      <c r="BI236" s="173">
        <f>IF(N236="nulová",J236,0)</f>
        <v>0</v>
      </c>
      <c r="BJ236" s="18" t="s">
        <v>179</v>
      </c>
      <c r="BK236" s="174">
        <f>ROUND(I236*H236,3)</f>
        <v>0</v>
      </c>
      <c r="BL236" s="18" t="s">
        <v>178</v>
      </c>
      <c r="BM236" s="172" t="s">
        <v>2925</v>
      </c>
    </row>
    <row r="237" spans="1:65" s="2" customFormat="1" x14ac:dyDescent="0.2">
      <c r="A237" s="33"/>
      <c r="B237" s="34"/>
      <c r="C237" s="33"/>
      <c r="D237" s="175" t="s">
        <v>181</v>
      </c>
      <c r="E237" s="33"/>
      <c r="F237" s="176" t="s">
        <v>2924</v>
      </c>
      <c r="G237" s="33"/>
      <c r="H237" s="33"/>
      <c r="I237" s="97"/>
      <c r="J237" s="33"/>
      <c r="K237" s="33"/>
      <c r="L237" s="34"/>
      <c r="M237" s="177"/>
      <c r="N237" s="178"/>
      <c r="O237" s="59"/>
      <c r="P237" s="59"/>
      <c r="Q237" s="59"/>
      <c r="R237" s="59"/>
      <c r="S237" s="59"/>
      <c r="T237" s="60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8" t="s">
        <v>181</v>
      </c>
      <c r="AU237" s="18" t="s">
        <v>179</v>
      </c>
    </row>
    <row r="238" spans="1:65" s="2" customFormat="1" ht="24" customHeight="1" x14ac:dyDescent="0.2">
      <c r="A238" s="33"/>
      <c r="B238" s="162"/>
      <c r="C238" s="210" t="s">
        <v>389</v>
      </c>
      <c r="D238" s="267" t="s">
        <v>2926</v>
      </c>
      <c r="E238" s="268"/>
      <c r="F238" s="269"/>
      <c r="G238" s="211" t="s">
        <v>2625</v>
      </c>
      <c r="H238" s="212">
        <v>13.9</v>
      </c>
      <c r="I238" s="213"/>
      <c r="J238" s="212">
        <f>ROUND(I238*H238,3)</f>
        <v>0</v>
      </c>
      <c r="K238" s="214"/>
      <c r="L238" s="215"/>
      <c r="M238" s="216" t="s">
        <v>1</v>
      </c>
      <c r="N238" s="217" t="s">
        <v>43</v>
      </c>
      <c r="O238" s="59"/>
      <c r="P238" s="170">
        <f>O238*H238</f>
        <v>0</v>
      </c>
      <c r="Q238" s="170">
        <v>0</v>
      </c>
      <c r="R238" s="170">
        <f>Q238*H238</f>
        <v>0</v>
      </c>
      <c r="S238" s="170">
        <v>0</v>
      </c>
      <c r="T238" s="171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2" t="s">
        <v>232</v>
      </c>
      <c r="AT238" s="172" t="s">
        <v>335</v>
      </c>
      <c r="AU238" s="172" t="s">
        <v>179</v>
      </c>
      <c r="AY238" s="18" t="s">
        <v>173</v>
      </c>
      <c r="BE238" s="173">
        <f>IF(N238="základná",J238,0)</f>
        <v>0</v>
      </c>
      <c r="BF238" s="173">
        <f>IF(N238="znížená",J238,0)</f>
        <v>0</v>
      </c>
      <c r="BG238" s="173">
        <f>IF(N238="zákl. prenesená",J238,0)</f>
        <v>0</v>
      </c>
      <c r="BH238" s="173">
        <f>IF(N238="zníž. prenesená",J238,0)</f>
        <v>0</v>
      </c>
      <c r="BI238" s="173">
        <f>IF(N238="nulová",J238,0)</f>
        <v>0</v>
      </c>
      <c r="BJ238" s="18" t="s">
        <v>179</v>
      </c>
      <c r="BK238" s="174">
        <f>ROUND(I238*H238,3)</f>
        <v>0</v>
      </c>
      <c r="BL238" s="18" t="s">
        <v>178</v>
      </c>
      <c r="BM238" s="172" t="s">
        <v>2927</v>
      </c>
    </row>
    <row r="239" spans="1:65" s="2" customFormat="1" ht="19.5" x14ac:dyDescent="0.2">
      <c r="A239" s="33"/>
      <c r="B239" s="34"/>
      <c r="C239" s="33"/>
      <c r="D239" s="175" t="s">
        <v>181</v>
      </c>
      <c r="E239" s="33"/>
      <c r="F239" s="176" t="s">
        <v>2926</v>
      </c>
      <c r="G239" s="33"/>
      <c r="H239" s="33"/>
      <c r="I239" s="97"/>
      <c r="J239" s="33"/>
      <c r="K239" s="33"/>
      <c r="L239" s="34"/>
      <c r="M239" s="177"/>
      <c r="N239" s="178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181</v>
      </c>
      <c r="AU239" s="18" t="s">
        <v>179</v>
      </c>
    </row>
    <row r="240" spans="1:65" s="13" customFormat="1" x14ac:dyDescent="0.2">
      <c r="B240" s="179"/>
      <c r="D240" s="175" t="s">
        <v>183</v>
      </c>
      <c r="E240" s="180" t="s">
        <v>1</v>
      </c>
      <c r="F240" s="181" t="s">
        <v>2928</v>
      </c>
      <c r="H240" s="182">
        <v>13.9</v>
      </c>
      <c r="I240" s="183"/>
      <c r="L240" s="179"/>
      <c r="M240" s="184"/>
      <c r="N240" s="185"/>
      <c r="O240" s="185"/>
      <c r="P240" s="185"/>
      <c r="Q240" s="185"/>
      <c r="R240" s="185"/>
      <c r="S240" s="185"/>
      <c r="T240" s="186"/>
      <c r="AT240" s="180" t="s">
        <v>183</v>
      </c>
      <c r="AU240" s="180" t="s">
        <v>179</v>
      </c>
      <c r="AV240" s="13" t="s">
        <v>179</v>
      </c>
      <c r="AW240" s="13" t="s">
        <v>32</v>
      </c>
      <c r="AX240" s="13" t="s">
        <v>85</v>
      </c>
      <c r="AY240" s="180" t="s">
        <v>173</v>
      </c>
    </row>
    <row r="241" spans="1:65" s="12" customFormat="1" ht="22.9" customHeight="1" x14ac:dyDescent="0.2">
      <c r="B241" s="149"/>
      <c r="D241" s="150" t="s">
        <v>76</v>
      </c>
      <c r="E241" s="160" t="s">
        <v>239</v>
      </c>
      <c r="F241" s="160" t="s">
        <v>654</v>
      </c>
      <c r="I241" s="152"/>
      <c r="J241" s="161">
        <f>BK241</f>
        <v>0</v>
      </c>
      <c r="L241" s="149"/>
      <c r="M241" s="154"/>
      <c r="N241" s="155"/>
      <c r="O241" s="155"/>
      <c r="P241" s="156">
        <f>SUM(P242:P329)</f>
        <v>0</v>
      </c>
      <c r="Q241" s="155"/>
      <c r="R241" s="156">
        <f>SUM(R242:R329)</f>
        <v>0</v>
      </c>
      <c r="S241" s="155"/>
      <c r="T241" s="157">
        <f>SUM(T242:T329)</f>
        <v>0</v>
      </c>
      <c r="AR241" s="150" t="s">
        <v>85</v>
      </c>
      <c r="AT241" s="158" t="s">
        <v>76</v>
      </c>
      <c r="AU241" s="158" t="s">
        <v>85</v>
      </c>
      <c r="AY241" s="150" t="s">
        <v>173</v>
      </c>
      <c r="BK241" s="159">
        <f>SUM(BK242:BK329)</f>
        <v>0</v>
      </c>
    </row>
    <row r="242" spans="1:65" s="2" customFormat="1" ht="24" customHeight="1" x14ac:dyDescent="0.2">
      <c r="A242" s="33"/>
      <c r="B242" s="162"/>
      <c r="C242" s="163" t="s">
        <v>394</v>
      </c>
      <c r="D242" s="264" t="s">
        <v>2929</v>
      </c>
      <c r="E242" s="265"/>
      <c r="F242" s="266"/>
      <c r="G242" s="164" t="s">
        <v>2625</v>
      </c>
      <c r="H242" s="165">
        <v>18</v>
      </c>
      <c r="I242" s="166"/>
      <c r="J242" s="165">
        <f>ROUND(I242*H242,3)</f>
        <v>0</v>
      </c>
      <c r="K242" s="167"/>
      <c r="L242" s="34"/>
      <c r="M242" s="168" t="s">
        <v>1</v>
      </c>
      <c r="N242" s="169" t="s">
        <v>43</v>
      </c>
      <c r="O242" s="59"/>
      <c r="P242" s="170">
        <f>O242*H242</f>
        <v>0</v>
      </c>
      <c r="Q242" s="170">
        <v>0</v>
      </c>
      <c r="R242" s="170">
        <f>Q242*H242</f>
        <v>0</v>
      </c>
      <c r="S242" s="170">
        <v>0</v>
      </c>
      <c r="T242" s="171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2" t="s">
        <v>178</v>
      </c>
      <c r="AT242" s="172" t="s">
        <v>175</v>
      </c>
      <c r="AU242" s="172" t="s">
        <v>179</v>
      </c>
      <c r="AY242" s="18" t="s">
        <v>173</v>
      </c>
      <c r="BE242" s="173">
        <f>IF(N242="základná",J242,0)</f>
        <v>0</v>
      </c>
      <c r="BF242" s="173">
        <f>IF(N242="znížená",J242,0)</f>
        <v>0</v>
      </c>
      <c r="BG242" s="173">
        <f>IF(N242="zákl. prenesená",J242,0)</f>
        <v>0</v>
      </c>
      <c r="BH242" s="173">
        <f>IF(N242="zníž. prenesená",J242,0)</f>
        <v>0</v>
      </c>
      <c r="BI242" s="173">
        <f>IF(N242="nulová",J242,0)</f>
        <v>0</v>
      </c>
      <c r="BJ242" s="18" t="s">
        <v>179</v>
      </c>
      <c r="BK242" s="174">
        <f>ROUND(I242*H242,3)</f>
        <v>0</v>
      </c>
      <c r="BL242" s="18" t="s">
        <v>178</v>
      </c>
      <c r="BM242" s="172" t="s">
        <v>2930</v>
      </c>
    </row>
    <row r="243" spans="1:65" s="2" customFormat="1" x14ac:dyDescent="0.2">
      <c r="A243" s="33"/>
      <c r="B243" s="34"/>
      <c r="C243" s="33"/>
      <c r="D243" s="175" t="s">
        <v>181</v>
      </c>
      <c r="E243" s="33"/>
      <c r="F243" s="176" t="s">
        <v>2929</v>
      </c>
      <c r="G243" s="33"/>
      <c r="H243" s="33"/>
      <c r="I243" s="97"/>
      <c r="J243" s="33"/>
      <c r="K243" s="33"/>
      <c r="L243" s="34"/>
      <c r="M243" s="177"/>
      <c r="N243" s="178"/>
      <c r="O243" s="59"/>
      <c r="P243" s="59"/>
      <c r="Q243" s="59"/>
      <c r="R243" s="59"/>
      <c r="S243" s="59"/>
      <c r="T243" s="60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181</v>
      </c>
      <c r="AU243" s="18" t="s">
        <v>179</v>
      </c>
    </row>
    <row r="244" spans="1:65" s="2" customFormat="1" ht="24" customHeight="1" x14ac:dyDescent="0.2">
      <c r="A244" s="33"/>
      <c r="B244" s="162"/>
      <c r="C244" s="163" t="s">
        <v>399</v>
      </c>
      <c r="D244" s="264" t="s">
        <v>2931</v>
      </c>
      <c r="E244" s="265"/>
      <c r="F244" s="266"/>
      <c r="G244" s="164" t="s">
        <v>2625</v>
      </c>
      <c r="H244" s="165">
        <v>720</v>
      </c>
      <c r="I244" s="166"/>
      <c r="J244" s="165">
        <f>ROUND(I244*H244,3)</f>
        <v>0</v>
      </c>
      <c r="K244" s="167"/>
      <c r="L244" s="34"/>
      <c r="M244" s="168" t="s">
        <v>1</v>
      </c>
      <c r="N244" s="169" t="s">
        <v>43</v>
      </c>
      <c r="O244" s="59"/>
      <c r="P244" s="170">
        <f>O244*H244</f>
        <v>0</v>
      </c>
      <c r="Q244" s="170">
        <v>0</v>
      </c>
      <c r="R244" s="170">
        <f>Q244*H244</f>
        <v>0</v>
      </c>
      <c r="S244" s="170">
        <v>0</v>
      </c>
      <c r="T244" s="171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2" t="s">
        <v>178</v>
      </c>
      <c r="AT244" s="172" t="s">
        <v>175</v>
      </c>
      <c r="AU244" s="172" t="s">
        <v>179</v>
      </c>
      <c r="AY244" s="18" t="s">
        <v>173</v>
      </c>
      <c r="BE244" s="173">
        <f>IF(N244="základná",J244,0)</f>
        <v>0</v>
      </c>
      <c r="BF244" s="173">
        <f>IF(N244="znížená",J244,0)</f>
        <v>0</v>
      </c>
      <c r="BG244" s="173">
        <f>IF(N244="zákl. prenesená",J244,0)</f>
        <v>0</v>
      </c>
      <c r="BH244" s="173">
        <f>IF(N244="zníž. prenesená",J244,0)</f>
        <v>0</v>
      </c>
      <c r="BI244" s="173">
        <f>IF(N244="nulová",J244,0)</f>
        <v>0</v>
      </c>
      <c r="BJ244" s="18" t="s">
        <v>179</v>
      </c>
      <c r="BK244" s="174">
        <f>ROUND(I244*H244,3)</f>
        <v>0</v>
      </c>
      <c r="BL244" s="18" t="s">
        <v>178</v>
      </c>
      <c r="BM244" s="172" t="s">
        <v>2932</v>
      </c>
    </row>
    <row r="245" spans="1:65" s="2" customFormat="1" ht="19.5" x14ac:dyDescent="0.2">
      <c r="A245" s="33"/>
      <c r="B245" s="34"/>
      <c r="C245" s="33"/>
      <c r="D245" s="175" t="s">
        <v>181</v>
      </c>
      <c r="E245" s="33"/>
      <c r="F245" s="176" t="s">
        <v>2931</v>
      </c>
      <c r="G245" s="33"/>
      <c r="H245" s="33"/>
      <c r="I245" s="97"/>
      <c r="J245" s="33"/>
      <c r="K245" s="33"/>
      <c r="L245" s="34"/>
      <c r="M245" s="177"/>
      <c r="N245" s="178"/>
      <c r="O245" s="59"/>
      <c r="P245" s="59"/>
      <c r="Q245" s="59"/>
      <c r="R245" s="59"/>
      <c r="S245" s="59"/>
      <c r="T245" s="60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181</v>
      </c>
      <c r="AU245" s="18" t="s">
        <v>179</v>
      </c>
    </row>
    <row r="246" spans="1:65" s="13" customFormat="1" x14ac:dyDescent="0.2">
      <c r="B246" s="179"/>
      <c r="D246" s="175" t="s">
        <v>183</v>
      </c>
      <c r="E246" s="180" t="s">
        <v>1</v>
      </c>
      <c r="F246" s="181" t="s">
        <v>2933</v>
      </c>
      <c r="H246" s="182">
        <v>720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183</v>
      </c>
      <c r="AU246" s="180" t="s">
        <v>179</v>
      </c>
      <c r="AV246" s="13" t="s">
        <v>179</v>
      </c>
      <c r="AW246" s="13" t="s">
        <v>32</v>
      </c>
      <c r="AX246" s="13" t="s">
        <v>85</v>
      </c>
      <c r="AY246" s="180" t="s">
        <v>173</v>
      </c>
    </row>
    <row r="247" spans="1:65" s="2" customFormat="1" ht="24" customHeight="1" x14ac:dyDescent="0.2">
      <c r="A247" s="33"/>
      <c r="B247" s="162"/>
      <c r="C247" s="163" t="s">
        <v>404</v>
      </c>
      <c r="D247" s="264" t="s">
        <v>2934</v>
      </c>
      <c r="E247" s="265"/>
      <c r="F247" s="266"/>
      <c r="G247" s="164" t="s">
        <v>2625</v>
      </c>
      <c r="H247" s="165">
        <v>2</v>
      </c>
      <c r="I247" s="166"/>
      <c r="J247" s="165">
        <f>ROUND(I247*H247,3)</f>
        <v>0</v>
      </c>
      <c r="K247" s="167"/>
      <c r="L247" s="34"/>
      <c r="M247" s="168" t="s">
        <v>1</v>
      </c>
      <c r="N247" s="169" t="s">
        <v>43</v>
      </c>
      <c r="O247" s="59"/>
      <c r="P247" s="170">
        <f>O247*H247</f>
        <v>0</v>
      </c>
      <c r="Q247" s="170">
        <v>0</v>
      </c>
      <c r="R247" s="170">
        <f>Q247*H247</f>
        <v>0</v>
      </c>
      <c r="S247" s="170">
        <v>0</v>
      </c>
      <c r="T247" s="171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2" t="s">
        <v>178</v>
      </c>
      <c r="AT247" s="172" t="s">
        <v>175</v>
      </c>
      <c r="AU247" s="172" t="s">
        <v>179</v>
      </c>
      <c r="AY247" s="18" t="s">
        <v>173</v>
      </c>
      <c r="BE247" s="173">
        <f>IF(N247="základná",J247,0)</f>
        <v>0</v>
      </c>
      <c r="BF247" s="173">
        <f>IF(N247="znížená",J247,0)</f>
        <v>0</v>
      </c>
      <c r="BG247" s="173">
        <f>IF(N247="zákl. prenesená",J247,0)</f>
        <v>0</v>
      </c>
      <c r="BH247" s="173">
        <f>IF(N247="zníž. prenesená",J247,0)</f>
        <v>0</v>
      </c>
      <c r="BI247" s="173">
        <f>IF(N247="nulová",J247,0)</f>
        <v>0</v>
      </c>
      <c r="BJ247" s="18" t="s">
        <v>179</v>
      </c>
      <c r="BK247" s="174">
        <f>ROUND(I247*H247,3)</f>
        <v>0</v>
      </c>
      <c r="BL247" s="18" t="s">
        <v>178</v>
      </c>
      <c r="BM247" s="172" t="s">
        <v>2935</v>
      </c>
    </row>
    <row r="248" spans="1:65" s="2" customFormat="1" ht="19.5" x14ac:dyDescent="0.2">
      <c r="A248" s="33"/>
      <c r="B248" s="34"/>
      <c r="C248" s="33"/>
      <c r="D248" s="175" t="s">
        <v>181</v>
      </c>
      <c r="E248" s="33"/>
      <c r="F248" s="176" t="s">
        <v>2934</v>
      </c>
      <c r="G248" s="33"/>
      <c r="H248" s="33"/>
      <c r="I248" s="97"/>
      <c r="J248" s="33"/>
      <c r="K248" s="33"/>
      <c r="L248" s="34"/>
      <c r="M248" s="177"/>
      <c r="N248" s="178"/>
      <c r="O248" s="59"/>
      <c r="P248" s="59"/>
      <c r="Q248" s="59"/>
      <c r="R248" s="59"/>
      <c r="S248" s="59"/>
      <c r="T248" s="60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181</v>
      </c>
      <c r="AU248" s="18" t="s">
        <v>179</v>
      </c>
    </row>
    <row r="249" spans="1:65" s="13" customFormat="1" x14ac:dyDescent="0.2">
      <c r="B249" s="179"/>
      <c r="D249" s="175" t="s">
        <v>183</v>
      </c>
      <c r="E249" s="180" t="s">
        <v>1</v>
      </c>
      <c r="F249" s="181" t="s">
        <v>2936</v>
      </c>
      <c r="H249" s="182">
        <v>1</v>
      </c>
      <c r="I249" s="18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0" t="s">
        <v>183</v>
      </c>
      <c r="AU249" s="180" t="s">
        <v>179</v>
      </c>
      <c r="AV249" s="13" t="s">
        <v>179</v>
      </c>
      <c r="AW249" s="13" t="s">
        <v>32</v>
      </c>
      <c r="AX249" s="13" t="s">
        <v>77</v>
      </c>
      <c r="AY249" s="180" t="s">
        <v>173</v>
      </c>
    </row>
    <row r="250" spans="1:65" s="13" customFormat="1" x14ac:dyDescent="0.2">
      <c r="B250" s="179"/>
      <c r="D250" s="175" t="s">
        <v>183</v>
      </c>
      <c r="E250" s="180" t="s">
        <v>1</v>
      </c>
      <c r="F250" s="181" t="s">
        <v>2937</v>
      </c>
      <c r="H250" s="182">
        <v>1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183</v>
      </c>
      <c r="AU250" s="180" t="s">
        <v>179</v>
      </c>
      <c r="AV250" s="13" t="s">
        <v>179</v>
      </c>
      <c r="AW250" s="13" t="s">
        <v>32</v>
      </c>
      <c r="AX250" s="13" t="s">
        <v>77</v>
      </c>
      <c r="AY250" s="180" t="s">
        <v>173</v>
      </c>
    </row>
    <row r="251" spans="1:65" s="16" customFormat="1" x14ac:dyDescent="0.2">
      <c r="B251" s="202"/>
      <c r="D251" s="175" t="s">
        <v>183</v>
      </c>
      <c r="E251" s="203" t="s">
        <v>1</v>
      </c>
      <c r="F251" s="204" t="s">
        <v>197</v>
      </c>
      <c r="H251" s="205">
        <v>2</v>
      </c>
      <c r="I251" s="206"/>
      <c r="L251" s="202"/>
      <c r="M251" s="207"/>
      <c r="N251" s="208"/>
      <c r="O251" s="208"/>
      <c r="P251" s="208"/>
      <c r="Q251" s="208"/>
      <c r="R251" s="208"/>
      <c r="S251" s="208"/>
      <c r="T251" s="209"/>
      <c r="AT251" s="203" t="s">
        <v>183</v>
      </c>
      <c r="AU251" s="203" t="s">
        <v>179</v>
      </c>
      <c r="AV251" s="16" t="s">
        <v>178</v>
      </c>
      <c r="AW251" s="16" t="s">
        <v>32</v>
      </c>
      <c r="AX251" s="16" t="s">
        <v>85</v>
      </c>
      <c r="AY251" s="203" t="s">
        <v>173</v>
      </c>
    </row>
    <row r="252" spans="1:65" s="2" customFormat="1" ht="24" customHeight="1" x14ac:dyDescent="0.2">
      <c r="A252" s="33"/>
      <c r="B252" s="162"/>
      <c r="C252" s="210" t="s">
        <v>409</v>
      </c>
      <c r="D252" s="267" t="s">
        <v>2938</v>
      </c>
      <c r="E252" s="268"/>
      <c r="F252" s="269"/>
      <c r="G252" s="211" t="s">
        <v>2625</v>
      </c>
      <c r="H252" s="212">
        <v>1</v>
      </c>
      <c r="I252" s="213"/>
      <c r="J252" s="212">
        <f>ROUND(I252*H252,3)</f>
        <v>0</v>
      </c>
      <c r="K252" s="214"/>
      <c r="L252" s="215"/>
      <c r="M252" s="216" t="s">
        <v>1</v>
      </c>
      <c r="N252" s="217" t="s">
        <v>43</v>
      </c>
      <c r="O252" s="59"/>
      <c r="P252" s="170">
        <f>O252*H252</f>
        <v>0</v>
      </c>
      <c r="Q252" s="170">
        <v>0</v>
      </c>
      <c r="R252" s="170">
        <f>Q252*H252</f>
        <v>0</v>
      </c>
      <c r="S252" s="170">
        <v>0</v>
      </c>
      <c r="T252" s="171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2" t="s">
        <v>232</v>
      </c>
      <c r="AT252" s="172" t="s">
        <v>335</v>
      </c>
      <c r="AU252" s="172" t="s">
        <v>179</v>
      </c>
      <c r="AY252" s="18" t="s">
        <v>173</v>
      </c>
      <c r="BE252" s="173">
        <f>IF(N252="základná",J252,0)</f>
        <v>0</v>
      </c>
      <c r="BF252" s="173">
        <f>IF(N252="znížená",J252,0)</f>
        <v>0</v>
      </c>
      <c r="BG252" s="173">
        <f>IF(N252="zákl. prenesená",J252,0)</f>
        <v>0</v>
      </c>
      <c r="BH252" s="173">
        <f>IF(N252="zníž. prenesená",J252,0)</f>
        <v>0</v>
      </c>
      <c r="BI252" s="173">
        <f>IF(N252="nulová",J252,0)</f>
        <v>0</v>
      </c>
      <c r="BJ252" s="18" t="s">
        <v>179</v>
      </c>
      <c r="BK252" s="174">
        <f>ROUND(I252*H252,3)</f>
        <v>0</v>
      </c>
      <c r="BL252" s="18" t="s">
        <v>178</v>
      </c>
      <c r="BM252" s="172" t="s">
        <v>2939</v>
      </c>
    </row>
    <row r="253" spans="1:65" s="2" customFormat="1" ht="19.5" x14ac:dyDescent="0.2">
      <c r="A253" s="33"/>
      <c r="B253" s="34"/>
      <c r="C253" s="33"/>
      <c r="D253" s="175" t="s">
        <v>181</v>
      </c>
      <c r="E253" s="33"/>
      <c r="F253" s="176" t="s">
        <v>2938</v>
      </c>
      <c r="G253" s="33"/>
      <c r="H253" s="33"/>
      <c r="I253" s="97"/>
      <c r="J253" s="33"/>
      <c r="K253" s="33"/>
      <c r="L253" s="34"/>
      <c r="M253" s="177"/>
      <c r="N253" s="178"/>
      <c r="O253" s="59"/>
      <c r="P253" s="59"/>
      <c r="Q253" s="59"/>
      <c r="R253" s="59"/>
      <c r="S253" s="59"/>
      <c r="T253" s="60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8" t="s">
        <v>181</v>
      </c>
      <c r="AU253" s="18" t="s">
        <v>179</v>
      </c>
    </row>
    <row r="254" spans="1:65" s="2" customFormat="1" ht="24" customHeight="1" x14ac:dyDescent="0.2">
      <c r="A254" s="33"/>
      <c r="B254" s="162"/>
      <c r="C254" s="210" t="s">
        <v>415</v>
      </c>
      <c r="D254" s="267" t="s">
        <v>2940</v>
      </c>
      <c r="E254" s="268"/>
      <c r="F254" s="269"/>
      <c r="G254" s="211" t="s">
        <v>2625</v>
      </c>
      <c r="H254" s="212">
        <v>1</v>
      </c>
      <c r="I254" s="213"/>
      <c r="J254" s="212">
        <f>ROUND(I254*H254,3)</f>
        <v>0</v>
      </c>
      <c r="K254" s="214"/>
      <c r="L254" s="215"/>
      <c r="M254" s="216" t="s">
        <v>1</v>
      </c>
      <c r="N254" s="217" t="s">
        <v>43</v>
      </c>
      <c r="O254" s="59"/>
      <c r="P254" s="170">
        <f>O254*H254</f>
        <v>0</v>
      </c>
      <c r="Q254" s="170">
        <v>0</v>
      </c>
      <c r="R254" s="170">
        <f>Q254*H254</f>
        <v>0</v>
      </c>
      <c r="S254" s="170">
        <v>0</v>
      </c>
      <c r="T254" s="171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2" t="s">
        <v>232</v>
      </c>
      <c r="AT254" s="172" t="s">
        <v>335</v>
      </c>
      <c r="AU254" s="172" t="s">
        <v>179</v>
      </c>
      <c r="AY254" s="18" t="s">
        <v>173</v>
      </c>
      <c r="BE254" s="173">
        <f>IF(N254="základná",J254,0)</f>
        <v>0</v>
      </c>
      <c r="BF254" s="173">
        <f>IF(N254="znížená",J254,0)</f>
        <v>0</v>
      </c>
      <c r="BG254" s="173">
        <f>IF(N254="zákl. prenesená",J254,0)</f>
        <v>0</v>
      </c>
      <c r="BH254" s="173">
        <f>IF(N254="zníž. prenesená",J254,0)</f>
        <v>0</v>
      </c>
      <c r="BI254" s="173">
        <f>IF(N254="nulová",J254,0)</f>
        <v>0</v>
      </c>
      <c r="BJ254" s="18" t="s">
        <v>179</v>
      </c>
      <c r="BK254" s="174">
        <f>ROUND(I254*H254,3)</f>
        <v>0</v>
      </c>
      <c r="BL254" s="18" t="s">
        <v>178</v>
      </c>
      <c r="BM254" s="172" t="s">
        <v>2941</v>
      </c>
    </row>
    <row r="255" spans="1:65" s="2" customFormat="1" ht="19.5" x14ac:dyDescent="0.2">
      <c r="A255" s="33"/>
      <c r="B255" s="34"/>
      <c r="C255" s="33"/>
      <c r="D255" s="175" t="s">
        <v>181</v>
      </c>
      <c r="E255" s="33"/>
      <c r="F255" s="176" t="s">
        <v>2940</v>
      </c>
      <c r="G255" s="33"/>
      <c r="H255" s="33"/>
      <c r="I255" s="97"/>
      <c r="J255" s="33"/>
      <c r="K255" s="33"/>
      <c r="L255" s="34"/>
      <c r="M255" s="177"/>
      <c r="N255" s="178"/>
      <c r="O255" s="59"/>
      <c r="P255" s="59"/>
      <c r="Q255" s="59"/>
      <c r="R255" s="59"/>
      <c r="S255" s="59"/>
      <c r="T255" s="60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181</v>
      </c>
      <c r="AU255" s="18" t="s">
        <v>179</v>
      </c>
    </row>
    <row r="256" spans="1:65" s="2" customFormat="1" ht="24" customHeight="1" x14ac:dyDescent="0.2">
      <c r="A256" s="33"/>
      <c r="B256" s="162"/>
      <c r="C256" s="163" t="s">
        <v>425</v>
      </c>
      <c r="D256" s="264" t="s">
        <v>2942</v>
      </c>
      <c r="E256" s="265"/>
      <c r="F256" s="266"/>
      <c r="G256" s="164" t="s">
        <v>2625</v>
      </c>
      <c r="H256" s="165">
        <v>1</v>
      </c>
      <c r="I256" s="166"/>
      <c r="J256" s="165">
        <f>ROUND(I256*H256,3)</f>
        <v>0</v>
      </c>
      <c r="K256" s="167"/>
      <c r="L256" s="34"/>
      <c r="M256" s="168" t="s">
        <v>1</v>
      </c>
      <c r="N256" s="169" t="s">
        <v>43</v>
      </c>
      <c r="O256" s="59"/>
      <c r="P256" s="170">
        <f>O256*H256</f>
        <v>0</v>
      </c>
      <c r="Q256" s="170">
        <v>0</v>
      </c>
      <c r="R256" s="170">
        <f>Q256*H256</f>
        <v>0</v>
      </c>
      <c r="S256" s="170">
        <v>0</v>
      </c>
      <c r="T256" s="171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2" t="s">
        <v>178</v>
      </c>
      <c r="AT256" s="172" t="s">
        <v>175</v>
      </c>
      <c r="AU256" s="172" t="s">
        <v>179</v>
      </c>
      <c r="AY256" s="18" t="s">
        <v>173</v>
      </c>
      <c r="BE256" s="173">
        <f>IF(N256="základná",J256,0)</f>
        <v>0</v>
      </c>
      <c r="BF256" s="173">
        <f>IF(N256="znížená",J256,0)</f>
        <v>0</v>
      </c>
      <c r="BG256" s="173">
        <f>IF(N256="zákl. prenesená",J256,0)</f>
        <v>0</v>
      </c>
      <c r="BH256" s="173">
        <f>IF(N256="zníž. prenesená",J256,0)</f>
        <v>0</v>
      </c>
      <c r="BI256" s="173">
        <f>IF(N256="nulová",J256,0)</f>
        <v>0</v>
      </c>
      <c r="BJ256" s="18" t="s">
        <v>179</v>
      </c>
      <c r="BK256" s="174">
        <f>ROUND(I256*H256,3)</f>
        <v>0</v>
      </c>
      <c r="BL256" s="18" t="s">
        <v>178</v>
      </c>
      <c r="BM256" s="172" t="s">
        <v>2943</v>
      </c>
    </row>
    <row r="257" spans="1:65" s="2" customFormat="1" ht="19.5" x14ac:dyDescent="0.2">
      <c r="A257" s="33"/>
      <c r="B257" s="34"/>
      <c r="C257" s="33"/>
      <c r="D257" s="175" t="s">
        <v>181</v>
      </c>
      <c r="E257" s="33"/>
      <c r="F257" s="176" t="s">
        <v>2942</v>
      </c>
      <c r="G257" s="33"/>
      <c r="H257" s="33"/>
      <c r="I257" s="97"/>
      <c r="J257" s="33"/>
      <c r="K257" s="33"/>
      <c r="L257" s="34"/>
      <c r="M257" s="177"/>
      <c r="N257" s="178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181</v>
      </c>
      <c r="AU257" s="18" t="s">
        <v>179</v>
      </c>
    </row>
    <row r="258" spans="1:65" s="2" customFormat="1" ht="16.5" customHeight="1" x14ac:dyDescent="0.2">
      <c r="A258" s="33"/>
      <c r="B258" s="162"/>
      <c r="C258" s="210" t="s">
        <v>430</v>
      </c>
      <c r="D258" s="267" t="s">
        <v>2944</v>
      </c>
      <c r="E258" s="268"/>
      <c r="F258" s="269"/>
      <c r="G258" s="211" t="s">
        <v>643</v>
      </c>
      <c r="H258" s="212">
        <v>3.5</v>
      </c>
      <c r="I258" s="213"/>
      <c r="J258" s="212">
        <f>ROUND(I258*H258,3)</f>
        <v>0</v>
      </c>
      <c r="K258" s="214"/>
      <c r="L258" s="215"/>
      <c r="M258" s="216" t="s">
        <v>1</v>
      </c>
      <c r="N258" s="217" t="s">
        <v>43</v>
      </c>
      <c r="O258" s="59"/>
      <c r="P258" s="170">
        <f>O258*H258</f>
        <v>0</v>
      </c>
      <c r="Q258" s="170">
        <v>0</v>
      </c>
      <c r="R258" s="170">
        <f>Q258*H258</f>
        <v>0</v>
      </c>
      <c r="S258" s="170">
        <v>0</v>
      </c>
      <c r="T258" s="171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2" t="s">
        <v>232</v>
      </c>
      <c r="AT258" s="172" t="s">
        <v>335</v>
      </c>
      <c r="AU258" s="172" t="s">
        <v>179</v>
      </c>
      <c r="AY258" s="18" t="s">
        <v>173</v>
      </c>
      <c r="BE258" s="173">
        <f>IF(N258="základná",J258,0)</f>
        <v>0</v>
      </c>
      <c r="BF258" s="173">
        <f>IF(N258="znížená",J258,0)</f>
        <v>0</v>
      </c>
      <c r="BG258" s="173">
        <f>IF(N258="zákl. prenesená",J258,0)</f>
        <v>0</v>
      </c>
      <c r="BH258" s="173">
        <f>IF(N258="zníž. prenesená",J258,0)</f>
        <v>0</v>
      </c>
      <c r="BI258" s="173">
        <f>IF(N258="nulová",J258,0)</f>
        <v>0</v>
      </c>
      <c r="BJ258" s="18" t="s">
        <v>179</v>
      </c>
      <c r="BK258" s="174">
        <f>ROUND(I258*H258,3)</f>
        <v>0</v>
      </c>
      <c r="BL258" s="18" t="s">
        <v>178</v>
      </c>
      <c r="BM258" s="172" t="s">
        <v>2945</v>
      </c>
    </row>
    <row r="259" spans="1:65" s="2" customFormat="1" x14ac:dyDescent="0.2">
      <c r="A259" s="33"/>
      <c r="B259" s="34"/>
      <c r="C259" s="33"/>
      <c r="D259" s="175" t="s">
        <v>181</v>
      </c>
      <c r="E259" s="33"/>
      <c r="F259" s="176" t="s">
        <v>2944</v>
      </c>
      <c r="G259" s="33"/>
      <c r="H259" s="33"/>
      <c r="I259" s="97"/>
      <c r="J259" s="33"/>
      <c r="K259" s="33"/>
      <c r="L259" s="34"/>
      <c r="M259" s="177"/>
      <c r="N259" s="178"/>
      <c r="O259" s="59"/>
      <c r="P259" s="59"/>
      <c r="Q259" s="59"/>
      <c r="R259" s="59"/>
      <c r="S259" s="59"/>
      <c r="T259" s="60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8" t="s">
        <v>181</v>
      </c>
      <c r="AU259" s="18" t="s">
        <v>179</v>
      </c>
    </row>
    <row r="260" spans="1:65" s="13" customFormat="1" x14ac:dyDescent="0.2">
      <c r="B260" s="179"/>
      <c r="D260" s="175" t="s">
        <v>183</v>
      </c>
      <c r="E260" s="180" t="s">
        <v>1</v>
      </c>
      <c r="F260" s="181" t="s">
        <v>2946</v>
      </c>
      <c r="H260" s="182">
        <v>3.5</v>
      </c>
      <c r="I260" s="183"/>
      <c r="L260" s="179"/>
      <c r="M260" s="184"/>
      <c r="N260" s="185"/>
      <c r="O260" s="185"/>
      <c r="P260" s="185"/>
      <c r="Q260" s="185"/>
      <c r="R260" s="185"/>
      <c r="S260" s="185"/>
      <c r="T260" s="186"/>
      <c r="AT260" s="180" t="s">
        <v>183</v>
      </c>
      <c r="AU260" s="180" t="s">
        <v>179</v>
      </c>
      <c r="AV260" s="13" t="s">
        <v>179</v>
      </c>
      <c r="AW260" s="13" t="s">
        <v>32</v>
      </c>
      <c r="AX260" s="13" t="s">
        <v>85</v>
      </c>
      <c r="AY260" s="180" t="s">
        <v>173</v>
      </c>
    </row>
    <row r="261" spans="1:65" s="2" customFormat="1" ht="24" customHeight="1" x14ac:dyDescent="0.2">
      <c r="A261" s="33"/>
      <c r="B261" s="162"/>
      <c r="C261" s="163" t="s">
        <v>443</v>
      </c>
      <c r="D261" s="264" t="s">
        <v>2947</v>
      </c>
      <c r="E261" s="265"/>
      <c r="F261" s="266"/>
      <c r="G261" s="164" t="s">
        <v>643</v>
      </c>
      <c r="H261" s="165">
        <v>9.5</v>
      </c>
      <c r="I261" s="166"/>
      <c r="J261" s="165">
        <f>ROUND(I261*H261,3)</f>
        <v>0</v>
      </c>
      <c r="K261" s="167"/>
      <c r="L261" s="34"/>
      <c r="M261" s="168" t="s">
        <v>1</v>
      </c>
      <c r="N261" s="169" t="s">
        <v>43</v>
      </c>
      <c r="O261" s="59"/>
      <c r="P261" s="170">
        <f>O261*H261</f>
        <v>0</v>
      </c>
      <c r="Q261" s="170">
        <v>0</v>
      </c>
      <c r="R261" s="170">
        <f>Q261*H261</f>
        <v>0</v>
      </c>
      <c r="S261" s="170">
        <v>0</v>
      </c>
      <c r="T261" s="171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2" t="s">
        <v>178</v>
      </c>
      <c r="AT261" s="172" t="s">
        <v>175</v>
      </c>
      <c r="AU261" s="172" t="s">
        <v>179</v>
      </c>
      <c r="AY261" s="18" t="s">
        <v>173</v>
      </c>
      <c r="BE261" s="173">
        <f>IF(N261="základná",J261,0)</f>
        <v>0</v>
      </c>
      <c r="BF261" s="173">
        <f>IF(N261="znížená",J261,0)</f>
        <v>0</v>
      </c>
      <c r="BG261" s="173">
        <f>IF(N261="zákl. prenesená",J261,0)</f>
        <v>0</v>
      </c>
      <c r="BH261" s="173">
        <f>IF(N261="zníž. prenesená",J261,0)</f>
        <v>0</v>
      </c>
      <c r="BI261" s="173">
        <f>IF(N261="nulová",J261,0)</f>
        <v>0</v>
      </c>
      <c r="BJ261" s="18" t="s">
        <v>179</v>
      </c>
      <c r="BK261" s="174">
        <f>ROUND(I261*H261,3)</f>
        <v>0</v>
      </c>
      <c r="BL261" s="18" t="s">
        <v>178</v>
      </c>
      <c r="BM261" s="172" t="s">
        <v>2948</v>
      </c>
    </row>
    <row r="262" spans="1:65" s="2" customFormat="1" x14ac:dyDescent="0.2">
      <c r="A262" s="33"/>
      <c r="B262" s="34"/>
      <c r="C262" s="33"/>
      <c r="D262" s="175" t="s">
        <v>181</v>
      </c>
      <c r="E262" s="33"/>
      <c r="F262" s="176" t="s">
        <v>2947</v>
      </c>
      <c r="G262" s="33"/>
      <c r="H262" s="33"/>
      <c r="I262" s="97"/>
      <c r="J262" s="33"/>
      <c r="K262" s="33"/>
      <c r="L262" s="34"/>
      <c r="M262" s="177"/>
      <c r="N262" s="178"/>
      <c r="O262" s="59"/>
      <c r="P262" s="59"/>
      <c r="Q262" s="59"/>
      <c r="R262" s="59"/>
      <c r="S262" s="59"/>
      <c r="T262" s="60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181</v>
      </c>
      <c r="AU262" s="18" t="s">
        <v>179</v>
      </c>
    </row>
    <row r="263" spans="1:65" s="2" customFormat="1" ht="24" customHeight="1" x14ac:dyDescent="0.2">
      <c r="A263" s="33"/>
      <c r="B263" s="162"/>
      <c r="C263" s="163" t="s">
        <v>449</v>
      </c>
      <c r="D263" s="264" t="s">
        <v>2949</v>
      </c>
      <c r="E263" s="265"/>
      <c r="F263" s="266"/>
      <c r="G263" s="164" t="s">
        <v>643</v>
      </c>
      <c r="H263" s="165">
        <v>9.5</v>
      </c>
      <c r="I263" s="166"/>
      <c r="J263" s="165">
        <f>ROUND(I263*H263,3)</f>
        <v>0</v>
      </c>
      <c r="K263" s="167"/>
      <c r="L263" s="34"/>
      <c r="M263" s="168" t="s">
        <v>1</v>
      </c>
      <c r="N263" s="169" t="s">
        <v>43</v>
      </c>
      <c r="O263" s="59"/>
      <c r="P263" s="170">
        <f>O263*H263</f>
        <v>0</v>
      </c>
      <c r="Q263" s="170">
        <v>0</v>
      </c>
      <c r="R263" s="170">
        <f>Q263*H263</f>
        <v>0</v>
      </c>
      <c r="S263" s="170">
        <v>0</v>
      </c>
      <c r="T263" s="171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2" t="s">
        <v>178</v>
      </c>
      <c r="AT263" s="172" t="s">
        <v>175</v>
      </c>
      <c r="AU263" s="172" t="s">
        <v>179</v>
      </c>
      <c r="AY263" s="18" t="s">
        <v>173</v>
      </c>
      <c r="BE263" s="173">
        <f>IF(N263="základná",J263,0)</f>
        <v>0</v>
      </c>
      <c r="BF263" s="173">
        <f>IF(N263="znížená",J263,0)</f>
        <v>0</v>
      </c>
      <c r="BG263" s="173">
        <f>IF(N263="zákl. prenesená",J263,0)</f>
        <v>0</v>
      </c>
      <c r="BH263" s="173">
        <f>IF(N263="zníž. prenesená",J263,0)</f>
        <v>0</v>
      </c>
      <c r="BI263" s="173">
        <f>IF(N263="nulová",J263,0)</f>
        <v>0</v>
      </c>
      <c r="BJ263" s="18" t="s">
        <v>179</v>
      </c>
      <c r="BK263" s="174">
        <f>ROUND(I263*H263,3)</f>
        <v>0</v>
      </c>
      <c r="BL263" s="18" t="s">
        <v>178</v>
      </c>
      <c r="BM263" s="172" t="s">
        <v>2950</v>
      </c>
    </row>
    <row r="264" spans="1:65" s="2" customFormat="1" x14ac:dyDescent="0.2">
      <c r="A264" s="33"/>
      <c r="B264" s="34"/>
      <c r="C264" s="33"/>
      <c r="D264" s="175" t="s">
        <v>181</v>
      </c>
      <c r="E264" s="33"/>
      <c r="F264" s="176" t="s">
        <v>2949</v>
      </c>
      <c r="G264" s="33"/>
      <c r="H264" s="33"/>
      <c r="I264" s="97"/>
      <c r="J264" s="33"/>
      <c r="K264" s="33"/>
      <c r="L264" s="34"/>
      <c r="M264" s="177"/>
      <c r="N264" s="178"/>
      <c r="O264" s="59"/>
      <c r="P264" s="59"/>
      <c r="Q264" s="59"/>
      <c r="R264" s="59"/>
      <c r="S264" s="59"/>
      <c r="T264" s="60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8" t="s">
        <v>181</v>
      </c>
      <c r="AU264" s="18" t="s">
        <v>179</v>
      </c>
    </row>
    <row r="265" spans="1:65" s="2" customFormat="1" ht="24" customHeight="1" x14ac:dyDescent="0.2">
      <c r="A265" s="33"/>
      <c r="B265" s="162"/>
      <c r="C265" s="163" t="s">
        <v>453</v>
      </c>
      <c r="D265" s="264" t="s">
        <v>2951</v>
      </c>
      <c r="E265" s="265"/>
      <c r="F265" s="266"/>
      <c r="G265" s="164" t="s">
        <v>271</v>
      </c>
      <c r="H265" s="165">
        <v>1</v>
      </c>
      <c r="I265" s="166"/>
      <c r="J265" s="165">
        <f>ROUND(I265*H265,3)</f>
        <v>0</v>
      </c>
      <c r="K265" s="167"/>
      <c r="L265" s="34"/>
      <c r="M265" s="168" t="s">
        <v>1</v>
      </c>
      <c r="N265" s="169" t="s">
        <v>43</v>
      </c>
      <c r="O265" s="59"/>
      <c r="P265" s="170">
        <f>O265*H265</f>
        <v>0</v>
      </c>
      <c r="Q265" s="170">
        <v>0</v>
      </c>
      <c r="R265" s="170">
        <f>Q265*H265</f>
        <v>0</v>
      </c>
      <c r="S265" s="170">
        <v>0</v>
      </c>
      <c r="T265" s="171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2" t="s">
        <v>178</v>
      </c>
      <c r="AT265" s="172" t="s">
        <v>175</v>
      </c>
      <c r="AU265" s="172" t="s">
        <v>179</v>
      </c>
      <c r="AY265" s="18" t="s">
        <v>173</v>
      </c>
      <c r="BE265" s="173">
        <f>IF(N265="základná",J265,0)</f>
        <v>0</v>
      </c>
      <c r="BF265" s="173">
        <f>IF(N265="znížená",J265,0)</f>
        <v>0</v>
      </c>
      <c r="BG265" s="173">
        <f>IF(N265="zákl. prenesená",J265,0)</f>
        <v>0</v>
      </c>
      <c r="BH265" s="173">
        <f>IF(N265="zníž. prenesená",J265,0)</f>
        <v>0</v>
      </c>
      <c r="BI265" s="173">
        <f>IF(N265="nulová",J265,0)</f>
        <v>0</v>
      </c>
      <c r="BJ265" s="18" t="s">
        <v>179</v>
      </c>
      <c r="BK265" s="174">
        <f>ROUND(I265*H265,3)</f>
        <v>0</v>
      </c>
      <c r="BL265" s="18" t="s">
        <v>178</v>
      </c>
      <c r="BM265" s="172" t="s">
        <v>2952</v>
      </c>
    </row>
    <row r="266" spans="1:65" s="2" customFormat="1" ht="19.5" x14ac:dyDescent="0.2">
      <c r="A266" s="33"/>
      <c r="B266" s="34"/>
      <c r="C266" s="33"/>
      <c r="D266" s="175" t="s">
        <v>181</v>
      </c>
      <c r="E266" s="33"/>
      <c r="F266" s="176" t="s">
        <v>2951</v>
      </c>
      <c r="G266" s="33"/>
      <c r="H266" s="33"/>
      <c r="I266" s="97"/>
      <c r="J266" s="33"/>
      <c r="K266" s="33"/>
      <c r="L266" s="34"/>
      <c r="M266" s="177"/>
      <c r="N266" s="178"/>
      <c r="O266" s="59"/>
      <c r="P266" s="59"/>
      <c r="Q266" s="59"/>
      <c r="R266" s="59"/>
      <c r="S266" s="59"/>
      <c r="T266" s="60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181</v>
      </c>
      <c r="AU266" s="18" t="s">
        <v>179</v>
      </c>
    </row>
    <row r="267" spans="1:65" s="2" customFormat="1" ht="24" customHeight="1" x14ac:dyDescent="0.2">
      <c r="A267" s="33"/>
      <c r="B267" s="162"/>
      <c r="C267" s="163" t="s">
        <v>458</v>
      </c>
      <c r="D267" s="264" t="s">
        <v>2953</v>
      </c>
      <c r="E267" s="265"/>
      <c r="F267" s="266"/>
      <c r="G267" s="164" t="s">
        <v>271</v>
      </c>
      <c r="H267" s="165">
        <v>1</v>
      </c>
      <c r="I267" s="166"/>
      <c r="J267" s="165">
        <f>ROUND(I267*H267,3)</f>
        <v>0</v>
      </c>
      <c r="K267" s="167"/>
      <c r="L267" s="34"/>
      <c r="M267" s="168" t="s">
        <v>1</v>
      </c>
      <c r="N267" s="169" t="s">
        <v>43</v>
      </c>
      <c r="O267" s="59"/>
      <c r="P267" s="170">
        <f>O267*H267</f>
        <v>0</v>
      </c>
      <c r="Q267" s="170">
        <v>0</v>
      </c>
      <c r="R267" s="170">
        <f>Q267*H267</f>
        <v>0</v>
      </c>
      <c r="S267" s="170">
        <v>0</v>
      </c>
      <c r="T267" s="171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2" t="s">
        <v>178</v>
      </c>
      <c r="AT267" s="172" t="s">
        <v>175</v>
      </c>
      <c r="AU267" s="172" t="s">
        <v>179</v>
      </c>
      <c r="AY267" s="18" t="s">
        <v>173</v>
      </c>
      <c r="BE267" s="173">
        <f>IF(N267="základná",J267,0)</f>
        <v>0</v>
      </c>
      <c r="BF267" s="173">
        <f>IF(N267="znížená",J267,0)</f>
        <v>0</v>
      </c>
      <c r="BG267" s="173">
        <f>IF(N267="zákl. prenesená",J267,0)</f>
        <v>0</v>
      </c>
      <c r="BH267" s="173">
        <f>IF(N267="zníž. prenesená",J267,0)</f>
        <v>0</v>
      </c>
      <c r="BI267" s="173">
        <f>IF(N267="nulová",J267,0)</f>
        <v>0</v>
      </c>
      <c r="BJ267" s="18" t="s">
        <v>179</v>
      </c>
      <c r="BK267" s="174">
        <f>ROUND(I267*H267,3)</f>
        <v>0</v>
      </c>
      <c r="BL267" s="18" t="s">
        <v>178</v>
      </c>
      <c r="BM267" s="172" t="s">
        <v>2954</v>
      </c>
    </row>
    <row r="268" spans="1:65" s="2" customFormat="1" ht="19.5" x14ac:dyDescent="0.2">
      <c r="A268" s="33"/>
      <c r="B268" s="34"/>
      <c r="C268" s="33"/>
      <c r="D268" s="175" t="s">
        <v>181</v>
      </c>
      <c r="E268" s="33"/>
      <c r="F268" s="176" t="s">
        <v>2953</v>
      </c>
      <c r="G268" s="33"/>
      <c r="H268" s="33"/>
      <c r="I268" s="97"/>
      <c r="J268" s="33"/>
      <c r="K268" s="33"/>
      <c r="L268" s="34"/>
      <c r="M268" s="177"/>
      <c r="N268" s="178"/>
      <c r="O268" s="59"/>
      <c r="P268" s="59"/>
      <c r="Q268" s="59"/>
      <c r="R268" s="59"/>
      <c r="S268" s="59"/>
      <c r="T268" s="6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181</v>
      </c>
      <c r="AU268" s="18" t="s">
        <v>179</v>
      </c>
    </row>
    <row r="269" spans="1:65" s="2" customFormat="1" ht="24" customHeight="1" x14ac:dyDescent="0.2">
      <c r="A269" s="33"/>
      <c r="B269" s="162"/>
      <c r="C269" s="163" t="s">
        <v>462</v>
      </c>
      <c r="D269" s="264" t="s">
        <v>2955</v>
      </c>
      <c r="E269" s="265"/>
      <c r="F269" s="266"/>
      <c r="G269" s="164" t="s">
        <v>643</v>
      </c>
      <c r="H269" s="165">
        <v>9.5</v>
      </c>
      <c r="I269" s="166"/>
      <c r="J269" s="165">
        <f>ROUND(I269*H269,3)</f>
        <v>0</v>
      </c>
      <c r="K269" s="167"/>
      <c r="L269" s="34"/>
      <c r="M269" s="168" t="s">
        <v>1</v>
      </c>
      <c r="N269" s="169" t="s">
        <v>43</v>
      </c>
      <c r="O269" s="59"/>
      <c r="P269" s="170">
        <f>O269*H269</f>
        <v>0</v>
      </c>
      <c r="Q269" s="170">
        <v>0</v>
      </c>
      <c r="R269" s="170">
        <f>Q269*H269</f>
        <v>0</v>
      </c>
      <c r="S269" s="170">
        <v>0</v>
      </c>
      <c r="T269" s="171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2" t="s">
        <v>178</v>
      </c>
      <c r="AT269" s="172" t="s">
        <v>175</v>
      </c>
      <c r="AU269" s="172" t="s">
        <v>179</v>
      </c>
      <c r="AY269" s="18" t="s">
        <v>173</v>
      </c>
      <c r="BE269" s="173">
        <f>IF(N269="základná",J269,0)</f>
        <v>0</v>
      </c>
      <c r="BF269" s="173">
        <f>IF(N269="znížená",J269,0)</f>
        <v>0</v>
      </c>
      <c r="BG269" s="173">
        <f>IF(N269="zákl. prenesená",J269,0)</f>
        <v>0</v>
      </c>
      <c r="BH269" s="173">
        <f>IF(N269="zníž. prenesená",J269,0)</f>
        <v>0</v>
      </c>
      <c r="BI269" s="173">
        <f>IF(N269="nulová",J269,0)</f>
        <v>0</v>
      </c>
      <c r="BJ269" s="18" t="s">
        <v>179</v>
      </c>
      <c r="BK269" s="174">
        <f>ROUND(I269*H269,3)</f>
        <v>0</v>
      </c>
      <c r="BL269" s="18" t="s">
        <v>178</v>
      </c>
      <c r="BM269" s="172" t="s">
        <v>2956</v>
      </c>
    </row>
    <row r="270" spans="1:65" s="2" customFormat="1" ht="19.5" x14ac:dyDescent="0.2">
      <c r="A270" s="33"/>
      <c r="B270" s="34"/>
      <c r="C270" s="33"/>
      <c r="D270" s="175" t="s">
        <v>181</v>
      </c>
      <c r="E270" s="33"/>
      <c r="F270" s="176" t="s">
        <v>2955</v>
      </c>
      <c r="G270" s="33"/>
      <c r="H270" s="33"/>
      <c r="I270" s="97"/>
      <c r="J270" s="33"/>
      <c r="K270" s="33"/>
      <c r="L270" s="34"/>
      <c r="M270" s="177"/>
      <c r="N270" s="178"/>
      <c r="O270" s="59"/>
      <c r="P270" s="59"/>
      <c r="Q270" s="59"/>
      <c r="R270" s="59"/>
      <c r="S270" s="59"/>
      <c r="T270" s="60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181</v>
      </c>
      <c r="AU270" s="18" t="s">
        <v>179</v>
      </c>
    </row>
    <row r="271" spans="1:65" s="2" customFormat="1" ht="24" customHeight="1" x14ac:dyDescent="0.2">
      <c r="A271" s="33"/>
      <c r="B271" s="162"/>
      <c r="C271" s="163" t="s">
        <v>484</v>
      </c>
      <c r="D271" s="264" t="s">
        <v>2957</v>
      </c>
      <c r="E271" s="265"/>
      <c r="F271" s="266"/>
      <c r="G271" s="164" t="s">
        <v>271</v>
      </c>
      <c r="H271" s="165">
        <v>1</v>
      </c>
      <c r="I271" s="166"/>
      <c r="J271" s="165">
        <f>ROUND(I271*H271,3)</f>
        <v>0</v>
      </c>
      <c r="K271" s="167"/>
      <c r="L271" s="34"/>
      <c r="M271" s="168" t="s">
        <v>1</v>
      </c>
      <c r="N271" s="169" t="s">
        <v>43</v>
      </c>
      <c r="O271" s="59"/>
      <c r="P271" s="170">
        <f>O271*H271</f>
        <v>0</v>
      </c>
      <c r="Q271" s="170">
        <v>0</v>
      </c>
      <c r="R271" s="170">
        <f>Q271*H271</f>
        <v>0</v>
      </c>
      <c r="S271" s="170">
        <v>0</v>
      </c>
      <c r="T271" s="171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2" t="s">
        <v>178</v>
      </c>
      <c r="AT271" s="172" t="s">
        <v>175</v>
      </c>
      <c r="AU271" s="172" t="s">
        <v>179</v>
      </c>
      <c r="AY271" s="18" t="s">
        <v>173</v>
      </c>
      <c r="BE271" s="173">
        <f>IF(N271="základná",J271,0)</f>
        <v>0</v>
      </c>
      <c r="BF271" s="173">
        <f>IF(N271="znížená",J271,0)</f>
        <v>0</v>
      </c>
      <c r="BG271" s="173">
        <f>IF(N271="zákl. prenesená",J271,0)</f>
        <v>0</v>
      </c>
      <c r="BH271" s="173">
        <f>IF(N271="zníž. prenesená",J271,0)</f>
        <v>0</v>
      </c>
      <c r="BI271" s="173">
        <f>IF(N271="nulová",J271,0)</f>
        <v>0</v>
      </c>
      <c r="BJ271" s="18" t="s">
        <v>179</v>
      </c>
      <c r="BK271" s="174">
        <f>ROUND(I271*H271,3)</f>
        <v>0</v>
      </c>
      <c r="BL271" s="18" t="s">
        <v>178</v>
      </c>
      <c r="BM271" s="172" t="s">
        <v>2958</v>
      </c>
    </row>
    <row r="272" spans="1:65" s="2" customFormat="1" ht="19.5" x14ac:dyDescent="0.2">
      <c r="A272" s="33"/>
      <c r="B272" s="34"/>
      <c r="C272" s="33"/>
      <c r="D272" s="175" t="s">
        <v>181</v>
      </c>
      <c r="E272" s="33"/>
      <c r="F272" s="176" t="s">
        <v>2957</v>
      </c>
      <c r="G272" s="33"/>
      <c r="H272" s="33"/>
      <c r="I272" s="97"/>
      <c r="J272" s="33"/>
      <c r="K272" s="33"/>
      <c r="L272" s="34"/>
      <c r="M272" s="177"/>
      <c r="N272" s="178"/>
      <c r="O272" s="59"/>
      <c r="P272" s="59"/>
      <c r="Q272" s="59"/>
      <c r="R272" s="59"/>
      <c r="S272" s="59"/>
      <c r="T272" s="6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181</v>
      </c>
      <c r="AU272" s="18" t="s">
        <v>179</v>
      </c>
    </row>
    <row r="273" spans="1:65" s="2" customFormat="1" ht="24" customHeight="1" x14ac:dyDescent="0.2">
      <c r="A273" s="33"/>
      <c r="B273" s="162"/>
      <c r="C273" s="163" t="s">
        <v>496</v>
      </c>
      <c r="D273" s="264" t="s">
        <v>2959</v>
      </c>
      <c r="E273" s="265"/>
      <c r="F273" s="266"/>
      <c r="G273" s="164" t="s">
        <v>643</v>
      </c>
      <c r="H273" s="165">
        <v>112.03</v>
      </c>
      <c r="I273" s="166"/>
      <c r="J273" s="165">
        <f>ROUND(I273*H273,3)</f>
        <v>0</v>
      </c>
      <c r="K273" s="167"/>
      <c r="L273" s="34"/>
      <c r="M273" s="168" t="s">
        <v>1</v>
      </c>
      <c r="N273" s="169" t="s">
        <v>43</v>
      </c>
      <c r="O273" s="59"/>
      <c r="P273" s="170">
        <f>O273*H273</f>
        <v>0</v>
      </c>
      <c r="Q273" s="170">
        <v>0</v>
      </c>
      <c r="R273" s="170">
        <f>Q273*H273</f>
        <v>0</v>
      </c>
      <c r="S273" s="170">
        <v>0</v>
      </c>
      <c r="T273" s="171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2" t="s">
        <v>178</v>
      </c>
      <c r="AT273" s="172" t="s">
        <v>175</v>
      </c>
      <c r="AU273" s="172" t="s">
        <v>179</v>
      </c>
      <c r="AY273" s="18" t="s">
        <v>173</v>
      </c>
      <c r="BE273" s="173">
        <f>IF(N273="základná",J273,0)</f>
        <v>0</v>
      </c>
      <c r="BF273" s="173">
        <f>IF(N273="znížená",J273,0)</f>
        <v>0</v>
      </c>
      <c r="BG273" s="173">
        <f>IF(N273="zákl. prenesená",J273,0)</f>
        <v>0</v>
      </c>
      <c r="BH273" s="173">
        <f>IF(N273="zníž. prenesená",J273,0)</f>
        <v>0</v>
      </c>
      <c r="BI273" s="173">
        <f>IF(N273="nulová",J273,0)</f>
        <v>0</v>
      </c>
      <c r="BJ273" s="18" t="s">
        <v>179</v>
      </c>
      <c r="BK273" s="174">
        <f>ROUND(I273*H273,3)</f>
        <v>0</v>
      </c>
      <c r="BL273" s="18" t="s">
        <v>178</v>
      </c>
      <c r="BM273" s="172" t="s">
        <v>2960</v>
      </c>
    </row>
    <row r="274" spans="1:65" s="2" customFormat="1" ht="19.5" x14ac:dyDescent="0.2">
      <c r="A274" s="33"/>
      <c r="B274" s="34"/>
      <c r="C274" s="33"/>
      <c r="D274" s="175" t="s">
        <v>181</v>
      </c>
      <c r="E274" s="33"/>
      <c r="F274" s="176" t="s">
        <v>2959</v>
      </c>
      <c r="G274" s="33"/>
      <c r="H274" s="33"/>
      <c r="I274" s="97"/>
      <c r="J274" s="33"/>
      <c r="K274" s="33"/>
      <c r="L274" s="34"/>
      <c r="M274" s="177"/>
      <c r="N274" s="178"/>
      <c r="O274" s="59"/>
      <c r="P274" s="59"/>
      <c r="Q274" s="59"/>
      <c r="R274" s="59"/>
      <c r="S274" s="59"/>
      <c r="T274" s="60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181</v>
      </c>
      <c r="AU274" s="18" t="s">
        <v>179</v>
      </c>
    </row>
    <row r="275" spans="1:65" s="13" customFormat="1" x14ac:dyDescent="0.2">
      <c r="B275" s="179"/>
      <c r="D275" s="175" t="s">
        <v>183</v>
      </c>
      <c r="E275" s="180" t="s">
        <v>1</v>
      </c>
      <c r="F275" s="181" t="s">
        <v>2961</v>
      </c>
      <c r="H275" s="182">
        <v>13.83</v>
      </c>
      <c r="I275" s="183"/>
      <c r="L275" s="179"/>
      <c r="M275" s="184"/>
      <c r="N275" s="185"/>
      <c r="O275" s="185"/>
      <c r="P275" s="185"/>
      <c r="Q275" s="185"/>
      <c r="R275" s="185"/>
      <c r="S275" s="185"/>
      <c r="T275" s="186"/>
      <c r="AT275" s="180" t="s">
        <v>183</v>
      </c>
      <c r="AU275" s="180" t="s">
        <v>179</v>
      </c>
      <c r="AV275" s="13" t="s">
        <v>179</v>
      </c>
      <c r="AW275" s="13" t="s">
        <v>32</v>
      </c>
      <c r="AX275" s="13" t="s">
        <v>77</v>
      </c>
      <c r="AY275" s="180" t="s">
        <v>173</v>
      </c>
    </row>
    <row r="276" spans="1:65" s="13" customFormat="1" x14ac:dyDescent="0.2">
      <c r="B276" s="179"/>
      <c r="D276" s="175" t="s">
        <v>183</v>
      </c>
      <c r="E276" s="180" t="s">
        <v>1</v>
      </c>
      <c r="F276" s="181" t="s">
        <v>2962</v>
      </c>
      <c r="H276" s="182">
        <v>98.2</v>
      </c>
      <c r="I276" s="183"/>
      <c r="L276" s="179"/>
      <c r="M276" s="184"/>
      <c r="N276" s="185"/>
      <c r="O276" s="185"/>
      <c r="P276" s="185"/>
      <c r="Q276" s="185"/>
      <c r="R276" s="185"/>
      <c r="S276" s="185"/>
      <c r="T276" s="186"/>
      <c r="AT276" s="180" t="s">
        <v>183</v>
      </c>
      <c r="AU276" s="180" t="s">
        <v>179</v>
      </c>
      <c r="AV276" s="13" t="s">
        <v>179</v>
      </c>
      <c r="AW276" s="13" t="s">
        <v>32</v>
      </c>
      <c r="AX276" s="13" t="s">
        <v>77</v>
      </c>
      <c r="AY276" s="180" t="s">
        <v>173</v>
      </c>
    </row>
    <row r="277" spans="1:65" s="16" customFormat="1" x14ac:dyDescent="0.2">
      <c r="B277" s="202"/>
      <c r="D277" s="175" t="s">
        <v>183</v>
      </c>
      <c r="E277" s="203" t="s">
        <v>1</v>
      </c>
      <c r="F277" s="204" t="s">
        <v>197</v>
      </c>
      <c r="H277" s="205">
        <v>112.03</v>
      </c>
      <c r="I277" s="206"/>
      <c r="L277" s="202"/>
      <c r="M277" s="207"/>
      <c r="N277" s="208"/>
      <c r="O277" s="208"/>
      <c r="P277" s="208"/>
      <c r="Q277" s="208"/>
      <c r="R277" s="208"/>
      <c r="S277" s="208"/>
      <c r="T277" s="209"/>
      <c r="AT277" s="203" t="s">
        <v>183</v>
      </c>
      <c r="AU277" s="203" t="s">
        <v>179</v>
      </c>
      <c r="AV277" s="16" t="s">
        <v>178</v>
      </c>
      <c r="AW277" s="16" t="s">
        <v>32</v>
      </c>
      <c r="AX277" s="16" t="s">
        <v>85</v>
      </c>
      <c r="AY277" s="203" t="s">
        <v>173</v>
      </c>
    </row>
    <row r="278" spans="1:65" s="2" customFormat="1" ht="16.5" customHeight="1" x14ac:dyDescent="0.2">
      <c r="A278" s="33"/>
      <c r="B278" s="162"/>
      <c r="C278" s="210" t="s">
        <v>499</v>
      </c>
      <c r="D278" s="267" t="s">
        <v>3318</v>
      </c>
      <c r="E278" s="268"/>
      <c r="F278" s="269"/>
      <c r="G278" s="211" t="s">
        <v>2625</v>
      </c>
      <c r="H278" s="212">
        <v>99.182000000000002</v>
      </c>
      <c r="I278" s="213"/>
      <c r="J278" s="212">
        <f>ROUND(I278*H278,3)</f>
        <v>0</v>
      </c>
      <c r="K278" s="214"/>
      <c r="L278" s="215"/>
      <c r="M278" s="216" t="s">
        <v>1</v>
      </c>
      <c r="N278" s="217" t="s">
        <v>43</v>
      </c>
      <c r="O278" s="59"/>
      <c r="P278" s="170">
        <f>O278*H278</f>
        <v>0</v>
      </c>
      <c r="Q278" s="170">
        <v>0</v>
      </c>
      <c r="R278" s="170">
        <f>Q278*H278</f>
        <v>0</v>
      </c>
      <c r="S278" s="170">
        <v>0</v>
      </c>
      <c r="T278" s="171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2" t="s">
        <v>232</v>
      </c>
      <c r="AT278" s="172" t="s">
        <v>335</v>
      </c>
      <c r="AU278" s="172" t="s">
        <v>179</v>
      </c>
      <c r="AY278" s="18" t="s">
        <v>173</v>
      </c>
      <c r="BE278" s="173">
        <f>IF(N278="základná",J278,0)</f>
        <v>0</v>
      </c>
      <c r="BF278" s="173">
        <f>IF(N278="znížená",J278,0)</f>
        <v>0</v>
      </c>
      <c r="BG278" s="173">
        <f>IF(N278="zákl. prenesená",J278,0)</f>
        <v>0</v>
      </c>
      <c r="BH278" s="173">
        <f>IF(N278="zníž. prenesená",J278,0)</f>
        <v>0</v>
      </c>
      <c r="BI278" s="173">
        <f>IF(N278="nulová",J278,0)</f>
        <v>0</v>
      </c>
      <c r="BJ278" s="18" t="s">
        <v>179</v>
      </c>
      <c r="BK278" s="174">
        <f>ROUND(I278*H278,3)</f>
        <v>0</v>
      </c>
      <c r="BL278" s="18" t="s">
        <v>178</v>
      </c>
      <c r="BM278" s="172" t="s">
        <v>2963</v>
      </c>
    </row>
    <row r="279" spans="1:65" s="2" customFormat="1" x14ac:dyDescent="0.2">
      <c r="A279" s="33"/>
      <c r="B279" s="34"/>
      <c r="C279" s="33"/>
      <c r="D279" s="175" t="s">
        <v>181</v>
      </c>
      <c r="E279" s="33"/>
      <c r="F279" s="176" t="s">
        <v>3318</v>
      </c>
      <c r="G279" s="33"/>
      <c r="H279" s="33"/>
      <c r="I279" s="97"/>
      <c r="J279" s="33"/>
      <c r="K279" s="33"/>
      <c r="L279" s="34"/>
      <c r="M279" s="177"/>
      <c r="N279" s="178"/>
      <c r="O279" s="59"/>
      <c r="P279" s="59"/>
      <c r="Q279" s="59"/>
      <c r="R279" s="59"/>
      <c r="S279" s="59"/>
      <c r="T279" s="6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181</v>
      </c>
      <c r="AU279" s="18" t="s">
        <v>179</v>
      </c>
    </row>
    <row r="280" spans="1:65" s="13" customFormat="1" x14ac:dyDescent="0.2">
      <c r="B280" s="179"/>
      <c r="D280" s="175" t="s">
        <v>183</v>
      </c>
      <c r="E280" s="180" t="s">
        <v>1</v>
      </c>
      <c r="F280" s="181" t="s">
        <v>2964</v>
      </c>
      <c r="H280" s="182">
        <v>99.182000000000002</v>
      </c>
      <c r="I280" s="183"/>
      <c r="L280" s="179"/>
      <c r="M280" s="184"/>
      <c r="N280" s="185"/>
      <c r="O280" s="185"/>
      <c r="P280" s="185"/>
      <c r="Q280" s="185"/>
      <c r="R280" s="185"/>
      <c r="S280" s="185"/>
      <c r="T280" s="186"/>
      <c r="AT280" s="180" t="s">
        <v>183</v>
      </c>
      <c r="AU280" s="180" t="s">
        <v>179</v>
      </c>
      <c r="AV280" s="13" t="s">
        <v>179</v>
      </c>
      <c r="AW280" s="13" t="s">
        <v>32</v>
      </c>
      <c r="AX280" s="13" t="s">
        <v>85</v>
      </c>
      <c r="AY280" s="180" t="s">
        <v>173</v>
      </c>
    </row>
    <row r="281" spans="1:65" s="2" customFormat="1" ht="16.5" customHeight="1" x14ac:dyDescent="0.2">
      <c r="A281" s="33"/>
      <c r="B281" s="162"/>
      <c r="C281" s="210" t="s">
        <v>503</v>
      </c>
      <c r="D281" s="267" t="s">
        <v>3319</v>
      </c>
      <c r="E281" s="268"/>
      <c r="F281" s="269"/>
      <c r="G281" s="211" t="s">
        <v>2625</v>
      </c>
      <c r="H281" s="212">
        <v>13.968</v>
      </c>
      <c r="I281" s="213"/>
      <c r="J281" s="212">
        <f>ROUND(I281*H281,3)</f>
        <v>0</v>
      </c>
      <c r="K281" s="214"/>
      <c r="L281" s="215"/>
      <c r="M281" s="216" t="s">
        <v>1</v>
      </c>
      <c r="N281" s="217" t="s">
        <v>43</v>
      </c>
      <c r="O281" s="59"/>
      <c r="P281" s="170">
        <f>O281*H281</f>
        <v>0</v>
      </c>
      <c r="Q281" s="170">
        <v>0</v>
      </c>
      <c r="R281" s="170">
        <f>Q281*H281</f>
        <v>0</v>
      </c>
      <c r="S281" s="170">
        <v>0</v>
      </c>
      <c r="T281" s="171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2" t="s">
        <v>232</v>
      </c>
      <c r="AT281" s="172" t="s">
        <v>335</v>
      </c>
      <c r="AU281" s="172" t="s">
        <v>179</v>
      </c>
      <c r="AY281" s="18" t="s">
        <v>173</v>
      </c>
      <c r="BE281" s="173">
        <f>IF(N281="základná",J281,0)</f>
        <v>0</v>
      </c>
      <c r="BF281" s="173">
        <f>IF(N281="znížená",J281,0)</f>
        <v>0</v>
      </c>
      <c r="BG281" s="173">
        <f>IF(N281="zákl. prenesená",J281,0)</f>
        <v>0</v>
      </c>
      <c r="BH281" s="173">
        <f>IF(N281="zníž. prenesená",J281,0)</f>
        <v>0</v>
      </c>
      <c r="BI281" s="173">
        <f>IF(N281="nulová",J281,0)</f>
        <v>0</v>
      </c>
      <c r="BJ281" s="18" t="s">
        <v>179</v>
      </c>
      <c r="BK281" s="174">
        <f>ROUND(I281*H281,3)</f>
        <v>0</v>
      </c>
      <c r="BL281" s="18" t="s">
        <v>178</v>
      </c>
      <c r="BM281" s="172" t="s">
        <v>2965</v>
      </c>
    </row>
    <row r="282" spans="1:65" s="2" customFormat="1" x14ac:dyDescent="0.2">
      <c r="A282" s="33"/>
      <c r="B282" s="34"/>
      <c r="C282" s="33"/>
      <c r="D282" s="175" t="s">
        <v>181</v>
      </c>
      <c r="E282" s="33"/>
      <c r="F282" s="176" t="s">
        <v>3319</v>
      </c>
      <c r="G282" s="33"/>
      <c r="H282" s="33"/>
      <c r="I282" s="97"/>
      <c r="J282" s="33"/>
      <c r="K282" s="33"/>
      <c r="L282" s="34"/>
      <c r="M282" s="177"/>
      <c r="N282" s="178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181</v>
      </c>
      <c r="AU282" s="18" t="s">
        <v>179</v>
      </c>
    </row>
    <row r="283" spans="1:65" s="13" customFormat="1" x14ac:dyDescent="0.2">
      <c r="B283" s="179"/>
      <c r="D283" s="175" t="s">
        <v>183</v>
      </c>
      <c r="E283" s="180" t="s">
        <v>1</v>
      </c>
      <c r="F283" s="181" t="s">
        <v>2966</v>
      </c>
      <c r="H283" s="182">
        <v>13.968</v>
      </c>
      <c r="I283" s="183"/>
      <c r="L283" s="179"/>
      <c r="M283" s="184"/>
      <c r="N283" s="185"/>
      <c r="O283" s="185"/>
      <c r="P283" s="185"/>
      <c r="Q283" s="185"/>
      <c r="R283" s="185"/>
      <c r="S283" s="185"/>
      <c r="T283" s="186"/>
      <c r="AT283" s="180" t="s">
        <v>183</v>
      </c>
      <c r="AU283" s="180" t="s">
        <v>179</v>
      </c>
      <c r="AV283" s="13" t="s">
        <v>179</v>
      </c>
      <c r="AW283" s="13" t="s">
        <v>32</v>
      </c>
      <c r="AX283" s="13" t="s">
        <v>85</v>
      </c>
      <c r="AY283" s="180" t="s">
        <v>173</v>
      </c>
    </row>
    <row r="284" spans="1:65" s="2" customFormat="1" ht="24" customHeight="1" x14ac:dyDescent="0.2">
      <c r="A284" s="33"/>
      <c r="B284" s="162"/>
      <c r="C284" s="163" t="s">
        <v>509</v>
      </c>
      <c r="D284" s="264" t="s">
        <v>2967</v>
      </c>
      <c r="E284" s="265"/>
      <c r="F284" s="266"/>
      <c r="G284" s="164" t="s">
        <v>643</v>
      </c>
      <c r="H284" s="165">
        <v>2.2999999999999998</v>
      </c>
      <c r="I284" s="166"/>
      <c r="J284" s="165">
        <f>ROUND(I284*H284,3)</f>
        <v>0</v>
      </c>
      <c r="K284" s="167"/>
      <c r="L284" s="34"/>
      <c r="M284" s="168" t="s">
        <v>1</v>
      </c>
      <c r="N284" s="169" t="s">
        <v>43</v>
      </c>
      <c r="O284" s="59"/>
      <c r="P284" s="170">
        <f>O284*H284</f>
        <v>0</v>
      </c>
      <c r="Q284" s="170">
        <v>0</v>
      </c>
      <c r="R284" s="170">
        <f>Q284*H284</f>
        <v>0</v>
      </c>
      <c r="S284" s="170">
        <v>0</v>
      </c>
      <c r="T284" s="171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2" t="s">
        <v>178</v>
      </c>
      <c r="AT284" s="172" t="s">
        <v>175</v>
      </c>
      <c r="AU284" s="172" t="s">
        <v>179</v>
      </c>
      <c r="AY284" s="18" t="s">
        <v>173</v>
      </c>
      <c r="BE284" s="173">
        <f>IF(N284="základná",J284,0)</f>
        <v>0</v>
      </c>
      <c r="BF284" s="173">
        <f>IF(N284="znížená",J284,0)</f>
        <v>0</v>
      </c>
      <c r="BG284" s="173">
        <f>IF(N284="zákl. prenesená",J284,0)</f>
        <v>0</v>
      </c>
      <c r="BH284" s="173">
        <f>IF(N284="zníž. prenesená",J284,0)</f>
        <v>0</v>
      </c>
      <c r="BI284" s="173">
        <f>IF(N284="nulová",J284,0)</f>
        <v>0</v>
      </c>
      <c r="BJ284" s="18" t="s">
        <v>179</v>
      </c>
      <c r="BK284" s="174">
        <f>ROUND(I284*H284,3)</f>
        <v>0</v>
      </c>
      <c r="BL284" s="18" t="s">
        <v>178</v>
      </c>
      <c r="BM284" s="172" t="s">
        <v>2968</v>
      </c>
    </row>
    <row r="285" spans="1:65" s="2" customFormat="1" ht="19.5" x14ac:dyDescent="0.2">
      <c r="A285" s="33"/>
      <c r="B285" s="34"/>
      <c r="C285" s="33"/>
      <c r="D285" s="175" t="s">
        <v>181</v>
      </c>
      <c r="E285" s="33"/>
      <c r="F285" s="176" t="s">
        <v>2967</v>
      </c>
      <c r="G285" s="33"/>
      <c r="H285" s="33"/>
      <c r="I285" s="97"/>
      <c r="J285" s="33"/>
      <c r="K285" s="33"/>
      <c r="L285" s="34"/>
      <c r="M285" s="177"/>
      <c r="N285" s="178"/>
      <c r="O285" s="59"/>
      <c r="P285" s="59"/>
      <c r="Q285" s="59"/>
      <c r="R285" s="59"/>
      <c r="S285" s="59"/>
      <c r="T285" s="60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8" t="s">
        <v>181</v>
      </c>
      <c r="AU285" s="18" t="s">
        <v>179</v>
      </c>
    </row>
    <row r="286" spans="1:65" s="2" customFormat="1" ht="16.5" customHeight="1" x14ac:dyDescent="0.2">
      <c r="A286" s="33"/>
      <c r="B286" s="162"/>
      <c r="C286" s="210" t="s">
        <v>514</v>
      </c>
      <c r="D286" s="267" t="s">
        <v>3320</v>
      </c>
      <c r="E286" s="268"/>
      <c r="F286" s="269"/>
      <c r="G286" s="211" t="s">
        <v>2625</v>
      </c>
      <c r="H286" s="212">
        <v>2.323</v>
      </c>
      <c r="I286" s="213"/>
      <c r="J286" s="212">
        <f>ROUND(I286*H286,3)</f>
        <v>0</v>
      </c>
      <c r="K286" s="214"/>
      <c r="L286" s="215"/>
      <c r="M286" s="216" t="s">
        <v>1</v>
      </c>
      <c r="N286" s="217" t="s">
        <v>43</v>
      </c>
      <c r="O286" s="59"/>
      <c r="P286" s="170">
        <f>O286*H286</f>
        <v>0</v>
      </c>
      <c r="Q286" s="170">
        <v>0</v>
      </c>
      <c r="R286" s="170">
        <f>Q286*H286</f>
        <v>0</v>
      </c>
      <c r="S286" s="170">
        <v>0</v>
      </c>
      <c r="T286" s="171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2" t="s">
        <v>232</v>
      </c>
      <c r="AT286" s="172" t="s">
        <v>335</v>
      </c>
      <c r="AU286" s="172" t="s">
        <v>179</v>
      </c>
      <c r="AY286" s="18" t="s">
        <v>173</v>
      </c>
      <c r="BE286" s="173">
        <f>IF(N286="základná",J286,0)</f>
        <v>0</v>
      </c>
      <c r="BF286" s="173">
        <f>IF(N286="znížená",J286,0)</f>
        <v>0</v>
      </c>
      <c r="BG286" s="173">
        <f>IF(N286="zákl. prenesená",J286,0)</f>
        <v>0</v>
      </c>
      <c r="BH286" s="173">
        <f>IF(N286="zníž. prenesená",J286,0)</f>
        <v>0</v>
      </c>
      <c r="BI286" s="173">
        <f>IF(N286="nulová",J286,0)</f>
        <v>0</v>
      </c>
      <c r="BJ286" s="18" t="s">
        <v>179</v>
      </c>
      <c r="BK286" s="174">
        <f>ROUND(I286*H286,3)</f>
        <v>0</v>
      </c>
      <c r="BL286" s="18" t="s">
        <v>178</v>
      </c>
      <c r="BM286" s="172" t="s">
        <v>2969</v>
      </c>
    </row>
    <row r="287" spans="1:65" s="2" customFormat="1" x14ac:dyDescent="0.2">
      <c r="A287" s="33"/>
      <c r="B287" s="34"/>
      <c r="C287" s="33"/>
      <c r="D287" s="175" t="s">
        <v>181</v>
      </c>
      <c r="E287" s="33"/>
      <c r="F287" s="176" t="s">
        <v>3320</v>
      </c>
      <c r="G287" s="33"/>
      <c r="H287" s="33"/>
      <c r="I287" s="97"/>
      <c r="J287" s="33"/>
      <c r="K287" s="33"/>
      <c r="L287" s="34"/>
      <c r="M287" s="177"/>
      <c r="N287" s="178"/>
      <c r="O287" s="59"/>
      <c r="P287" s="59"/>
      <c r="Q287" s="59"/>
      <c r="R287" s="59"/>
      <c r="S287" s="59"/>
      <c r="T287" s="60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8" t="s">
        <v>181</v>
      </c>
      <c r="AU287" s="18" t="s">
        <v>179</v>
      </c>
    </row>
    <row r="288" spans="1:65" s="13" customFormat="1" x14ac:dyDescent="0.2">
      <c r="B288" s="179"/>
      <c r="D288" s="175" t="s">
        <v>183</v>
      </c>
      <c r="E288" s="180" t="s">
        <v>1</v>
      </c>
      <c r="F288" s="181" t="s">
        <v>2970</v>
      </c>
      <c r="H288" s="182">
        <v>2.323</v>
      </c>
      <c r="I288" s="183"/>
      <c r="L288" s="179"/>
      <c r="M288" s="184"/>
      <c r="N288" s="185"/>
      <c r="O288" s="185"/>
      <c r="P288" s="185"/>
      <c r="Q288" s="185"/>
      <c r="R288" s="185"/>
      <c r="S288" s="185"/>
      <c r="T288" s="186"/>
      <c r="AT288" s="180" t="s">
        <v>183</v>
      </c>
      <c r="AU288" s="180" t="s">
        <v>179</v>
      </c>
      <c r="AV288" s="13" t="s">
        <v>179</v>
      </c>
      <c r="AW288" s="13" t="s">
        <v>32</v>
      </c>
      <c r="AX288" s="13" t="s">
        <v>85</v>
      </c>
      <c r="AY288" s="180" t="s">
        <v>173</v>
      </c>
    </row>
    <row r="289" spans="1:65" s="2" customFormat="1" ht="24" customHeight="1" x14ac:dyDescent="0.2">
      <c r="A289" s="33"/>
      <c r="B289" s="162"/>
      <c r="C289" s="163" t="s">
        <v>519</v>
      </c>
      <c r="D289" s="264" t="s">
        <v>2971</v>
      </c>
      <c r="E289" s="265"/>
      <c r="F289" s="266"/>
      <c r="G289" s="164" t="s">
        <v>643</v>
      </c>
      <c r="H289" s="165">
        <v>10.1</v>
      </c>
      <c r="I289" s="166"/>
      <c r="J289" s="165">
        <f>ROUND(I289*H289,3)</f>
        <v>0</v>
      </c>
      <c r="K289" s="167"/>
      <c r="L289" s="34"/>
      <c r="M289" s="168" t="s">
        <v>1</v>
      </c>
      <c r="N289" s="169" t="s">
        <v>43</v>
      </c>
      <c r="O289" s="59"/>
      <c r="P289" s="170">
        <f>O289*H289</f>
        <v>0</v>
      </c>
      <c r="Q289" s="170">
        <v>0</v>
      </c>
      <c r="R289" s="170">
        <f>Q289*H289</f>
        <v>0</v>
      </c>
      <c r="S289" s="170">
        <v>0</v>
      </c>
      <c r="T289" s="171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2" t="s">
        <v>178</v>
      </c>
      <c r="AT289" s="172" t="s">
        <v>175</v>
      </c>
      <c r="AU289" s="172" t="s">
        <v>179</v>
      </c>
      <c r="AY289" s="18" t="s">
        <v>173</v>
      </c>
      <c r="BE289" s="173">
        <f>IF(N289="základná",J289,0)</f>
        <v>0</v>
      </c>
      <c r="BF289" s="173">
        <f>IF(N289="znížená",J289,0)</f>
        <v>0</v>
      </c>
      <c r="BG289" s="173">
        <f>IF(N289="zákl. prenesená",J289,0)</f>
        <v>0</v>
      </c>
      <c r="BH289" s="173">
        <f>IF(N289="zníž. prenesená",J289,0)</f>
        <v>0</v>
      </c>
      <c r="BI289" s="173">
        <f>IF(N289="nulová",J289,0)</f>
        <v>0</v>
      </c>
      <c r="BJ289" s="18" t="s">
        <v>179</v>
      </c>
      <c r="BK289" s="174">
        <f>ROUND(I289*H289,3)</f>
        <v>0</v>
      </c>
      <c r="BL289" s="18" t="s">
        <v>178</v>
      </c>
      <c r="BM289" s="172" t="s">
        <v>2972</v>
      </c>
    </row>
    <row r="290" spans="1:65" s="2" customFormat="1" x14ac:dyDescent="0.2">
      <c r="A290" s="33"/>
      <c r="B290" s="34"/>
      <c r="C290" s="33"/>
      <c r="D290" s="175" t="s">
        <v>181</v>
      </c>
      <c r="E290" s="33"/>
      <c r="F290" s="176" t="s">
        <v>2971</v>
      </c>
      <c r="G290" s="33"/>
      <c r="H290" s="33"/>
      <c r="I290" s="97"/>
      <c r="J290" s="33"/>
      <c r="K290" s="33"/>
      <c r="L290" s="34"/>
      <c r="M290" s="177"/>
      <c r="N290" s="178"/>
      <c r="O290" s="59"/>
      <c r="P290" s="59"/>
      <c r="Q290" s="59"/>
      <c r="R290" s="59"/>
      <c r="S290" s="59"/>
      <c r="T290" s="60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181</v>
      </c>
      <c r="AU290" s="18" t="s">
        <v>179</v>
      </c>
    </row>
    <row r="291" spans="1:65" s="2" customFormat="1" ht="16.5" customHeight="1" x14ac:dyDescent="0.2">
      <c r="A291" s="33"/>
      <c r="B291" s="162"/>
      <c r="C291" s="210" t="s">
        <v>523</v>
      </c>
      <c r="D291" s="267" t="s">
        <v>3321</v>
      </c>
      <c r="E291" s="268"/>
      <c r="F291" s="269"/>
      <c r="G291" s="211" t="s">
        <v>2625</v>
      </c>
      <c r="H291" s="212">
        <v>10.1</v>
      </c>
      <c r="I291" s="213"/>
      <c r="J291" s="212">
        <f>ROUND(I291*H291,3)</f>
        <v>0</v>
      </c>
      <c r="K291" s="214"/>
      <c r="L291" s="215"/>
      <c r="M291" s="216" t="s">
        <v>1</v>
      </c>
      <c r="N291" s="217" t="s">
        <v>43</v>
      </c>
      <c r="O291" s="59"/>
      <c r="P291" s="170">
        <f>O291*H291</f>
        <v>0</v>
      </c>
      <c r="Q291" s="170">
        <v>0</v>
      </c>
      <c r="R291" s="170">
        <f>Q291*H291</f>
        <v>0</v>
      </c>
      <c r="S291" s="170">
        <v>0</v>
      </c>
      <c r="T291" s="171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72" t="s">
        <v>232</v>
      </c>
      <c r="AT291" s="172" t="s">
        <v>335</v>
      </c>
      <c r="AU291" s="172" t="s">
        <v>179</v>
      </c>
      <c r="AY291" s="18" t="s">
        <v>173</v>
      </c>
      <c r="BE291" s="173">
        <f>IF(N291="základná",J291,0)</f>
        <v>0</v>
      </c>
      <c r="BF291" s="173">
        <f>IF(N291="znížená",J291,0)</f>
        <v>0</v>
      </c>
      <c r="BG291" s="173">
        <f>IF(N291="zákl. prenesená",J291,0)</f>
        <v>0</v>
      </c>
      <c r="BH291" s="173">
        <f>IF(N291="zníž. prenesená",J291,0)</f>
        <v>0</v>
      </c>
      <c r="BI291" s="173">
        <f>IF(N291="nulová",J291,0)</f>
        <v>0</v>
      </c>
      <c r="BJ291" s="18" t="s">
        <v>179</v>
      </c>
      <c r="BK291" s="174">
        <f>ROUND(I291*H291,3)</f>
        <v>0</v>
      </c>
      <c r="BL291" s="18" t="s">
        <v>178</v>
      </c>
      <c r="BM291" s="172" t="s">
        <v>2973</v>
      </c>
    </row>
    <row r="292" spans="1:65" s="2" customFormat="1" x14ac:dyDescent="0.2">
      <c r="A292" s="33"/>
      <c r="B292" s="34"/>
      <c r="C292" s="33"/>
      <c r="D292" s="175" t="s">
        <v>181</v>
      </c>
      <c r="E292" s="33"/>
      <c r="F292" s="176" t="s">
        <v>3321</v>
      </c>
      <c r="G292" s="33"/>
      <c r="H292" s="33"/>
      <c r="I292" s="97"/>
      <c r="J292" s="33"/>
      <c r="K292" s="33"/>
      <c r="L292" s="34"/>
      <c r="M292" s="177"/>
      <c r="N292" s="178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181</v>
      </c>
      <c r="AU292" s="18" t="s">
        <v>179</v>
      </c>
    </row>
    <row r="293" spans="1:65" s="2" customFormat="1" ht="16.5" customHeight="1" x14ac:dyDescent="0.2">
      <c r="A293" s="33"/>
      <c r="B293" s="162"/>
      <c r="C293" s="210" t="s">
        <v>528</v>
      </c>
      <c r="D293" s="267" t="s">
        <v>2974</v>
      </c>
      <c r="E293" s="268"/>
      <c r="F293" s="269"/>
      <c r="G293" s="211" t="s">
        <v>2625</v>
      </c>
      <c r="H293" s="212">
        <v>31</v>
      </c>
      <c r="I293" s="213"/>
      <c r="J293" s="212">
        <f>ROUND(I293*H293,3)</f>
        <v>0</v>
      </c>
      <c r="K293" s="214"/>
      <c r="L293" s="215"/>
      <c r="M293" s="216" t="s">
        <v>1</v>
      </c>
      <c r="N293" s="217" t="s">
        <v>43</v>
      </c>
      <c r="O293" s="59"/>
      <c r="P293" s="170">
        <f>O293*H293</f>
        <v>0</v>
      </c>
      <c r="Q293" s="170">
        <v>0</v>
      </c>
      <c r="R293" s="170">
        <f>Q293*H293</f>
        <v>0</v>
      </c>
      <c r="S293" s="170">
        <v>0</v>
      </c>
      <c r="T293" s="171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72" t="s">
        <v>232</v>
      </c>
      <c r="AT293" s="172" t="s">
        <v>335</v>
      </c>
      <c r="AU293" s="172" t="s">
        <v>179</v>
      </c>
      <c r="AY293" s="18" t="s">
        <v>173</v>
      </c>
      <c r="BE293" s="173">
        <f>IF(N293="základná",J293,0)</f>
        <v>0</v>
      </c>
      <c r="BF293" s="173">
        <f>IF(N293="znížená",J293,0)</f>
        <v>0</v>
      </c>
      <c r="BG293" s="173">
        <f>IF(N293="zákl. prenesená",J293,0)</f>
        <v>0</v>
      </c>
      <c r="BH293" s="173">
        <f>IF(N293="zníž. prenesená",J293,0)</f>
        <v>0</v>
      </c>
      <c r="BI293" s="173">
        <f>IF(N293="nulová",J293,0)</f>
        <v>0</v>
      </c>
      <c r="BJ293" s="18" t="s">
        <v>179</v>
      </c>
      <c r="BK293" s="174">
        <f>ROUND(I293*H293,3)</f>
        <v>0</v>
      </c>
      <c r="BL293" s="18" t="s">
        <v>178</v>
      </c>
      <c r="BM293" s="172" t="s">
        <v>2975</v>
      </c>
    </row>
    <row r="294" spans="1:65" s="2" customFormat="1" x14ac:dyDescent="0.2">
      <c r="A294" s="33"/>
      <c r="B294" s="34"/>
      <c r="C294" s="33"/>
      <c r="D294" s="175" t="s">
        <v>181</v>
      </c>
      <c r="E294" s="33"/>
      <c r="F294" s="176" t="s">
        <v>2974</v>
      </c>
      <c r="G294" s="33"/>
      <c r="H294" s="33"/>
      <c r="I294" s="97"/>
      <c r="J294" s="33"/>
      <c r="K294" s="33"/>
      <c r="L294" s="34"/>
      <c r="M294" s="177"/>
      <c r="N294" s="178"/>
      <c r="O294" s="59"/>
      <c r="P294" s="59"/>
      <c r="Q294" s="59"/>
      <c r="R294" s="59"/>
      <c r="S294" s="59"/>
      <c r="T294" s="60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181</v>
      </c>
      <c r="AU294" s="18" t="s">
        <v>179</v>
      </c>
    </row>
    <row r="295" spans="1:65" s="2" customFormat="1" ht="24" customHeight="1" x14ac:dyDescent="0.2">
      <c r="A295" s="33"/>
      <c r="B295" s="162"/>
      <c r="C295" s="163" t="s">
        <v>534</v>
      </c>
      <c r="D295" s="264" t="s">
        <v>2976</v>
      </c>
      <c r="E295" s="265"/>
      <c r="F295" s="266"/>
      <c r="G295" s="164" t="s">
        <v>185</v>
      </c>
      <c r="H295" s="165">
        <v>10.462999999999999</v>
      </c>
      <c r="I295" s="166"/>
      <c r="J295" s="165">
        <f>ROUND(I295*H295,3)</f>
        <v>0</v>
      </c>
      <c r="K295" s="167"/>
      <c r="L295" s="34"/>
      <c r="M295" s="168" t="s">
        <v>1</v>
      </c>
      <c r="N295" s="169" t="s">
        <v>43</v>
      </c>
      <c r="O295" s="59"/>
      <c r="P295" s="170">
        <f>O295*H295</f>
        <v>0</v>
      </c>
      <c r="Q295" s="170">
        <v>0</v>
      </c>
      <c r="R295" s="170">
        <f>Q295*H295</f>
        <v>0</v>
      </c>
      <c r="S295" s="170">
        <v>0</v>
      </c>
      <c r="T295" s="171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2" t="s">
        <v>178</v>
      </c>
      <c r="AT295" s="172" t="s">
        <v>175</v>
      </c>
      <c r="AU295" s="172" t="s">
        <v>179</v>
      </c>
      <c r="AY295" s="18" t="s">
        <v>173</v>
      </c>
      <c r="BE295" s="173">
        <f>IF(N295="základná",J295,0)</f>
        <v>0</v>
      </c>
      <c r="BF295" s="173">
        <f>IF(N295="znížená",J295,0)</f>
        <v>0</v>
      </c>
      <c r="BG295" s="173">
        <f>IF(N295="zákl. prenesená",J295,0)</f>
        <v>0</v>
      </c>
      <c r="BH295" s="173">
        <f>IF(N295="zníž. prenesená",J295,0)</f>
        <v>0</v>
      </c>
      <c r="BI295" s="173">
        <f>IF(N295="nulová",J295,0)</f>
        <v>0</v>
      </c>
      <c r="BJ295" s="18" t="s">
        <v>179</v>
      </c>
      <c r="BK295" s="174">
        <f>ROUND(I295*H295,3)</f>
        <v>0</v>
      </c>
      <c r="BL295" s="18" t="s">
        <v>178</v>
      </c>
      <c r="BM295" s="172" t="s">
        <v>2977</v>
      </c>
    </row>
    <row r="296" spans="1:65" s="2" customFormat="1" x14ac:dyDescent="0.2">
      <c r="A296" s="33"/>
      <c r="B296" s="34"/>
      <c r="C296" s="33"/>
      <c r="D296" s="175" t="s">
        <v>181</v>
      </c>
      <c r="E296" s="33"/>
      <c r="F296" s="176" t="s">
        <v>2976</v>
      </c>
      <c r="G296" s="33"/>
      <c r="H296" s="33"/>
      <c r="I296" s="97"/>
      <c r="J296" s="33"/>
      <c r="K296" s="33"/>
      <c r="L296" s="34"/>
      <c r="M296" s="177"/>
      <c r="N296" s="178"/>
      <c r="O296" s="59"/>
      <c r="P296" s="59"/>
      <c r="Q296" s="59"/>
      <c r="R296" s="59"/>
      <c r="S296" s="59"/>
      <c r="T296" s="60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181</v>
      </c>
      <c r="AU296" s="18" t="s">
        <v>179</v>
      </c>
    </row>
    <row r="297" spans="1:65" s="13" customFormat="1" x14ac:dyDescent="0.2">
      <c r="B297" s="179"/>
      <c r="D297" s="175" t="s">
        <v>183</v>
      </c>
      <c r="E297" s="180" t="s">
        <v>1</v>
      </c>
      <c r="F297" s="181" t="s">
        <v>2978</v>
      </c>
      <c r="H297" s="182">
        <v>1.452</v>
      </c>
      <c r="I297" s="183"/>
      <c r="L297" s="179"/>
      <c r="M297" s="184"/>
      <c r="N297" s="185"/>
      <c r="O297" s="185"/>
      <c r="P297" s="185"/>
      <c r="Q297" s="185"/>
      <c r="R297" s="185"/>
      <c r="S297" s="185"/>
      <c r="T297" s="186"/>
      <c r="AT297" s="180" t="s">
        <v>183</v>
      </c>
      <c r="AU297" s="180" t="s">
        <v>179</v>
      </c>
      <c r="AV297" s="13" t="s">
        <v>179</v>
      </c>
      <c r="AW297" s="13" t="s">
        <v>32</v>
      </c>
      <c r="AX297" s="13" t="s">
        <v>77</v>
      </c>
      <c r="AY297" s="180" t="s">
        <v>173</v>
      </c>
    </row>
    <row r="298" spans="1:65" s="13" customFormat="1" x14ac:dyDescent="0.2">
      <c r="B298" s="179"/>
      <c r="D298" s="175" t="s">
        <v>183</v>
      </c>
      <c r="E298" s="180" t="s">
        <v>1</v>
      </c>
      <c r="F298" s="181" t="s">
        <v>2979</v>
      </c>
      <c r="H298" s="182">
        <v>8.8379999999999992</v>
      </c>
      <c r="I298" s="183"/>
      <c r="L298" s="179"/>
      <c r="M298" s="184"/>
      <c r="N298" s="185"/>
      <c r="O298" s="185"/>
      <c r="P298" s="185"/>
      <c r="Q298" s="185"/>
      <c r="R298" s="185"/>
      <c r="S298" s="185"/>
      <c r="T298" s="186"/>
      <c r="AT298" s="180" t="s">
        <v>183</v>
      </c>
      <c r="AU298" s="180" t="s">
        <v>179</v>
      </c>
      <c r="AV298" s="13" t="s">
        <v>179</v>
      </c>
      <c r="AW298" s="13" t="s">
        <v>32</v>
      </c>
      <c r="AX298" s="13" t="s">
        <v>77</v>
      </c>
      <c r="AY298" s="180" t="s">
        <v>173</v>
      </c>
    </row>
    <row r="299" spans="1:65" s="13" customFormat="1" x14ac:dyDescent="0.2">
      <c r="B299" s="179"/>
      <c r="D299" s="175" t="s">
        <v>183</v>
      </c>
      <c r="E299" s="180" t="s">
        <v>1</v>
      </c>
      <c r="F299" s="181" t="s">
        <v>2980</v>
      </c>
      <c r="H299" s="182">
        <v>0.17299999999999999</v>
      </c>
      <c r="I299" s="183"/>
      <c r="L299" s="179"/>
      <c r="M299" s="184"/>
      <c r="N299" s="185"/>
      <c r="O299" s="185"/>
      <c r="P299" s="185"/>
      <c r="Q299" s="185"/>
      <c r="R299" s="185"/>
      <c r="S299" s="185"/>
      <c r="T299" s="186"/>
      <c r="AT299" s="180" t="s">
        <v>183</v>
      </c>
      <c r="AU299" s="180" t="s">
        <v>179</v>
      </c>
      <c r="AV299" s="13" t="s">
        <v>179</v>
      </c>
      <c r="AW299" s="13" t="s">
        <v>32</v>
      </c>
      <c r="AX299" s="13" t="s">
        <v>77</v>
      </c>
      <c r="AY299" s="180" t="s">
        <v>173</v>
      </c>
    </row>
    <row r="300" spans="1:65" s="16" customFormat="1" x14ac:dyDescent="0.2">
      <c r="B300" s="202"/>
      <c r="D300" s="175" t="s">
        <v>183</v>
      </c>
      <c r="E300" s="203" t="s">
        <v>1</v>
      </c>
      <c r="F300" s="204" t="s">
        <v>197</v>
      </c>
      <c r="H300" s="205">
        <v>10.462999999999999</v>
      </c>
      <c r="I300" s="206"/>
      <c r="L300" s="202"/>
      <c r="M300" s="207"/>
      <c r="N300" s="208"/>
      <c r="O300" s="208"/>
      <c r="P300" s="208"/>
      <c r="Q300" s="208"/>
      <c r="R300" s="208"/>
      <c r="S300" s="208"/>
      <c r="T300" s="209"/>
      <c r="AT300" s="203" t="s">
        <v>183</v>
      </c>
      <c r="AU300" s="203" t="s">
        <v>179</v>
      </c>
      <c r="AV300" s="16" t="s">
        <v>178</v>
      </c>
      <c r="AW300" s="16" t="s">
        <v>32</v>
      </c>
      <c r="AX300" s="16" t="s">
        <v>85</v>
      </c>
      <c r="AY300" s="203" t="s">
        <v>173</v>
      </c>
    </row>
    <row r="301" spans="1:65" s="2" customFormat="1" ht="24" customHeight="1" x14ac:dyDescent="0.2">
      <c r="A301" s="33"/>
      <c r="B301" s="162"/>
      <c r="C301" s="163" t="s">
        <v>538</v>
      </c>
      <c r="D301" s="264" t="s">
        <v>2981</v>
      </c>
      <c r="E301" s="265"/>
      <c r="F301" s="266"/>
      <c r="G301" s="164" t="s">
        <v>2625</v>
      </c>
      <c r="H301" s="165">
        <v>2</v>
      </c>
      <c r="I301" s="166"/>
      <c r="J301" s="165">
        <f>ROUND(I301*H301,3)</f>
        <v>0</v>
      </c>
      <c r="K301" s="167"/>
      <c r="L301" s="34"/>
      <c r="M301" s="168" t="s">
        <v>1</v>
      </c>
      <c r="N301" s="169" t="s">
        <v>43</v>
      </c>
      <c r="O301" s="59"/>
      <c r="P301" s="170">
        <f>O301*H301</f>
        <v>0</v>
      </c>
      <c r="Q301" s="170">
        <v>0</v>
      </c>
      <c r="R301" s="170">
        <f>Q301*H301</f>
        <v>0</v>
      </c>
      <c r="S301" s="170">
        <v>0</v>
      </c>
      <c r="T301" s="171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2" t="s">
        <v>178</v>
      </c>
      <c r="AT301" s="172" t="s">
        <v>175</v>
      </c>
      <c r="AU301" s="172" t="s">
        <v>179</v>
      </c>
      <c r="AY301" s="18" t="s">
        <v>173</v>
      </c>
      <c r="BE301" s="173">
        <f>IF(N301="základná",J301,0)</f>
        <v>0</v>
      </c>
      <c r="BF301" s="173">
        <f>IF(N301="znížená",J301,0)</f>
        <v>0</v>
      </c>
      <c r="BG301" s="173">
        <f>IF(N301="zákl. prenesená",J301,0)</f>
        <v>0</v>
      </c>
      <c r="BH301" s="173">
        <f>IF(N301="zníž. prenesená",J301,0)</f>
        <v>0</v>
      </c>
      <c r="BI301" s="173">
        <f>IF(N301="nulová",J301,0)</f>
        <v>0</v>
      </c>
      <c r="BJ301" s="18" t="s">
        <v>179</v>
      </c>
      <c r="BK301" s="174">
        <f>ROUND(I301*H301,3)</f>
        <v>0</v>
      </c>
      <c r="BL301" s="18" t="s">
        <v>178</v>
      </c>
      <c r="BM301" s="172" t="s">
        <v>2982</v>
      </c>
    </row>
    <row r="302" spans="1:65" s="2" customFormat="1" ht="19.5" x14ac:dyDescent="0.2">
      <c r="A302" s="33"/>
      <c r="B302" s="34"/>
      <c r="C302" s="33"/>
      <c r="D302" s="175" t="s">
        <v>181</v>
      </c>
      <c r="E302" s="33"/>
      <c r="F302" s="176" t="s">
        <v>2981</v>
      </c>
      <c r="G302" s="33"/>
      <c r="H302" s="33"/>
      <c r="I302" s="97"/>
      <c r="J302" s="33"/>
      <c r="K302" s="33"/>
      <c r="L302" s="34"/>
      <c r="M302" s="177"/>
      <c r="N302" s="178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8" t="s">
        <v>181</v>
      </c>
      <c r="AU302" s="18" t="s">
        <v>179</v>
      </c>
    </row>
    <row r="303" spans="1:65" s="2" customFormat="1" ht="16.5" customHeight="1" x14ac:dyDescent="0.2">
      <c r="A303" s="33"/>
      <c r="B303" s="162"/>
      <c r="C303" s="163" t="s">
        <v>543</v>
      </c>
      <c r="D303" s="264" t="s">
        <v>2983</v>
      </c>
      <c r="E303" s="265"/>
      <c r="F303" s="266"/>
      <c r="G303" s="164" t="s">
        <v>185</v>
      </c>
      <c r="H303" s="165">
        <v>6.3</v>
      </c>
      <c r="I303" s="166"/>
      <c r="J303" s="165">
        <f>ROUND(I303*H303,3)</f>
        <v>0</v>
      </c>
      <c r="K303" s="167"/>
      <c r="L303" s="34"/>
      <c r="M303" s="168" t="s">
        <v>1</v>
      </c>
      <c r="N303" s="169" t="s">
        <v>43</v>
      </c>
      <c r="O303" s="59"/>
      <c r="P303" s="170">
        <f>O303*H303</f>
        <v>0</v>
      </c>
      <c r="Q303" s="170">
        <v>0</v>
      </c>
      <c r="R303" s="170">
        <f>Q303*H303</f>
        <v>0</v>
      </c>
      <c r="S303" s="170">
        <v>0</v>
      </c>
      <c r="T303" s="171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72" t="s">
        <v>178</v>
      </c>
      <c r="AT303" s="172" t="s">
        <v>175</v>
      </c>
      <c r="AU303" s="172" t="s">
        <v>179</v>
      </c>
      <c r="AY303" s="18" t="s">
        <v>173</v>
      </c>
      <c r="BE303" s="173">
        <f>IF(N303="základná",J303,0)</f>
        <v>0</v>
      </c>
      <c r="BF303" s="173">
        <f>IF(N303="znížená",J303,0)</f>
        <v>0</v>
      </c>
      <c r="BG303" s="173">
        <f>IF(N303="zákl. prenesená",J303,0)</f>
        <v>0</v>
      </c>
      <c r="BH303" s="173">
        <f>IF(N303="zníž. prenesená",J303,0)</f>
        <v>0</v>
      </c>
      <c r="BI303" s="173">
        <f>IF(N303="nulová",J303,0)</f>
        <v>0</v>
      </c>
      <c r="BJ303" s="18" t="s">
        <v>179</v>
      </c>
      <c r="BK303" s="174">
        <f>ROUND(I303*H303,3)</f>
        <v>0</v>
      </c>
      <c r="BL303" s="18" t="s">
        <v>178</v>
      </c>
      <c r="BM303" s="172" t="s">
        <v>2984</v>
      </c>
    </row>
    <row r="304" spans="1:65" s="2" customFormat="1" x14ac:dyDescent="0.2">
      <c r="A304" s="33"/>
      <c r="B304" s="34"/>
      <c r="C304" s="33"/>
      <c r="D304" s="175" t="s">
        <v>181</v>
      </c>
      <c r="E304" s="33"/>
      <c r="F304" s="176" t="s">
        <v>2983</v>
      </c>
      <c r="G304" s="33"/>
      <c r="H304" s="33"/>
      <c r="I304" s="97"/>
      <c r="J304" s="33"/>
      <c r="K304" s="33"/>
      <c r="L304" s="34"/>
      <c r="M304" s="177"/>
      <c r="N304" s="178"/>
      <c r="O304" s="59"/>
      <c r="P304" s="59"/>
      <c r="Q304" s="59"/>
      <c r="R304" s="59"/>
      <c r="S304" s="59"/>
      <c r="T304" s="60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8" t="s">
        <v>181</v>
      </c>
      <c r="AU304" s="18" t="s">
        <v>179</v>
      </c>
    </row>
    <row r="305" spans="1:65" s="13" customFormat="1" x14ac:dyDescent="0.2">
      <c r="B305" s="179"/>
      <c r="D305" s="175" t="s">
        <v>183</v>
      </c>
      <c r="E305" s="180" t="s">
        <v>1</v>
      </c>
      <c r="F305" s="181" t="s">
        <v>2985</v>
      </c>
      <c r="H305" s="182">
        <v>6.3</v>
      </c>
      <c r="I305" s="183"/>
      <c r="L305" s="179"/>
      <c r="M305" s="184"/>
      <c r="N305" s="185"/>
      <c r="O305" s="185"/>
      <c r="P305" s="185"/>
      <c r="Q305" s="185"/>
      <c r="R305" s="185"/>
      <c r="S305" s="185"/>
      <c r="T305" s="186"/>
      <c r="AT305" s="180" t="s">
        <v>183</v>
      </c>
      <c r="AU305" s="180" t="s">
        <v>179</v>
      </c>
      <c r="AV305" s="13" t="s">
        <v>179</v>
      </c>
      <c r="AW305" s="13" t="s">
        <v>32</v>
      </c>
      <c r="AX305" s="13" t="s">
        <v>85</v>
      </c>
      <c r="AY305" s="180" t="s">
        <v>173</v>
      </c>
    </row>
    <row r="306" spans="1:65" s="2" customFormat="1" ht="24" customHeight="1" x14ac:dyDescent="0.2">
      <c r="A306" s="33"/>
      <c r="B306" s="162"/>
      <c r="C306" s="210" t="s">
        <v>546</v>
      </c>
      <c r="D306" s="267" t="s">
        <v>2986</v>
      </c>
      <c r="E306" s="268"/>
      <c r="F306" s="269"/>
      <c r="G306" s="211" t="s">
        <v>271</v>
      </c>
      <c r="H306" s="212">
        <v>37.35</v>
      </c>
      <c r="I306" s="213"/>
      <c r="J306" s="212">
        <f>ROUND(I306*H306,3)</f>
        <v>0</v>
      </c>
      <c r="K306" s="214"/>
      <c r="L306" s="215"/>
      <c r="M306" s="216" t="s">
        <v>1</v>
      </c>
      <c r="N306" s="217" t="s">
        <v>43</v>
      </c>
      <c r="O306" s="59"/>
      <c r="P306" s="170">
        <f>O306*H306</f>
        <v>0</v>
      </c>
      <c r="Q306" s="170">
        <v>0</v>
      </c>
      <c r="R306" s="170">
        <f>Q306*H306</f>
        <v>0</v>
      </c>
      <c r="S306" s="170">
        <v>0</v>
      </c>
      <c r="T306" s="171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72" t="s">
        <v>232</v>
      </c>
      <c r="AT306" s="172" t="s">
        <v>335</v>
      </c>
      <c r="AU306" s="172" t="s">
        <v>179</v>
      </c>
      <c r="AY306" s="18" t="s">
        <v>173</v>
      </c>
      <c r="BE306" s="173">
        <f>IF(N306="základná",J306,0)</f>
        <v>0</v>
      </c>
      <c r="BF306" s="173">
        <f>IF(N306="znížená",J306,0)</f>
        <v>0</v>
      </c>
      <c r="BG306" s="173">
        <f>IF(N306="zákl. prenesená",J306,0)</f>
        <v>0</v>
      </c>
      <c r="BH306" s="173">
        <f>IF(N306="zníž. prenesená",J306,0)</f>
        <v>0</v>
      </c>
      <c r="BI306" s="173">
        <f>IF(N306="nulová",J306,0)</f>
        <v>0</v>
      </c>
      <c r="BJ306" s="18" t="s">
        <v>179</v>
      </c>
      <c r="BK306" s="174">
        <f>ROUND(I306*H306,3)</f>
        <v>0</v>
      </c>
      <c r="BL306" s="18" t="s">
        <v>178</v>
      </c>
      <c r="BM306" s="172" t="s">
        <v>2987</v>
      </c>
    </row>
    <row r="307" spans="1:65" s="2" customFormat="1" ht="19.5" x14ac:dyDescent="0.2">
      <c r="A307" s="33"/>
      <c r="B307" s="34"/>
      <c r="C307" s="33"/>
      <c r="D307" s="175" t="s">
        <v>181</v>
      </c>
      <c r="E307" s="33"/>
      <c r="F307" s="176" t="s">
        <v>2986</v>
      </c>
      <c r="G307" s="33"/>
      <c r="H307" s="33"/>
      <c r="I307" s="97"/>
      <c r="J307" s="33"/>
      <c r="K307" s="33"/>
      <c r="L307" s="34"/>
      <c r="M307" s="177"/>
      <c r="N307" s="178"/>
      <c r="O307" s="59"/>
      <c r="P307" s="59"/>
      <c r="Q307" s="59"/>
      <c r="R307" s="59"/>
      <c r="S307" s="59"/>
      <c r="T307" s="60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8" t="s">
        <v>181</v>
      </c>
      <c r="AU307" s="18" t="s">
        <v>179</v>
      </c>
    </row>
    <row r="308" spans="1:65" s="13" customFormat="1" x14ac:dyDescent="0.2">
      <c r="B308" s="179"/>
      <c r="D308" s="175" t="s">
        <v>183</v>
      </c>
      <c r="E308" s="180" t="s">
        <v>1</v>
      </c>
      <c r="F308" s="181" t="s">
        <v>2988</v>
      </c>
      <c r="H308" s="182">
        <v>37.35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0" t="s">
        <v>183</v>
      </c>
      <c r="AU308" s="180" t="s">
        <v>179</v>
      </c>
      <c r="AV308" s="13" t="s">
        <v>179</v>
      </c>
      <c r="AW308" s="13" t="s">
        <v>32</v>
      </c>
      <c r="AX308" s="13" t="s">
        <v>85</v>
      </c>
      <c r="AY308" s="180" t="s">
        <v>173</v>
      </c>
    </row>
    <row r="309" spans="1:65" s="2" customFormat="1" ht="16.5" customHeight="1" x14ac:dyDescent="0.2">
      <c r="A309" s="33"/>
      <c r="B309" s="162"/>
      <c r="C309" s="163" t="s">
        <v>550</v>
      </c>
      <c r="D309" s="264" t="s">
        <v>2989</v>
      </c>
      <c r="E309" s="265"/>
      <c r="F309" s="266"/>
      <c r="G309" s="164" t="s">
        <v>643</v>
      </c>
      <c r="H309" s="165">
        <v>20.76</v>
      </c>
      <c r="I309" s="166"/>
      <c r="J309" s="165">
        <f>ROUND(I309*H309,3)</f>
        <v>0</v>
      </c>
      <c r="K309" s="167"/>
      <c r="L309" s="34"/>
      <c r="M309" s="168" t="s">
        <v>1</v>
      </c>
      <c r="N309" s="169" t="s">
        <v>43</v>
      </c>
      <c r="O309" s="59"/>
      <c r="P309" s="170">
        <f>O309*H309</f>
        <v>0</v>
      </c>
      <c r="Q309" s="170">
        <v>0</v>
      </c>
      <c r="R309" s="170">
        <f>Q309*H309</f>
        <v>0</v>
      </c>
      <c r="S309" s="170">
        <v>0</v>
      </c>
      <c r="T309" s="171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72" t="s">
        <v>178</v>
      </c>
      <c r="AT309" s="172" t="s">
        <v>175</v>
      </c>
      <c r="AU309" s="172" t="s">
        <v>179</v>
      </c>
      <c r="AY309" s="18" t="s">
        <v>173</v>
      </c>
      <c r="BE309" s="173">
        <f>IF(N309="základná",J309,0)</f>
        <v>0</v>
      </c>
      <c r="BF309" s="173">
        <f>IF(N309="znížená",J309,0)</f>
        <v>0</v>
      </c>
      <c r="BG309" s="173">
        <f>IF(N309="zákl. prenesená",J309,0)</f>
        <v>0</v>
      </c>
      <c r="BH309" s="173">
        <f>IF(N309="zníž. prenesená",J309,0)</f>
        <v>0</v>
      </c>
      <c r="BI309" s="173">
        <f>IF(N309="nulová",J309,0)</f>
        <v>0</v>
      </c>
      <c r="BJ309" s="18" t="s">
        <v>179</v>
      </c>
      <c r="BK309" s="174">
        <f>ROUND(I309*H309,3)</f>
        <v>0</v>
      </c>
      <c r="BL309" s="18" t="s">
        <v>178</v>
      </c>
      <c r="BM309" s="172" t="s">
        <v>2990</v>
      </c>
    </row>
    <row r="310" spans="1:65" s="2" customFormat="1" x14ac:dyDescent="0.2">
      <c r="A310" s="33"/>
      <c r="B310" s="34"/>
      <c r="C310" s="33"/>
      <c r="D310" s="175" t="s">
        <v>181</v>
      </c>
      <c r="E310" s="33"/>
      <c r="F310" s="176" t="s">
        <v>2989</v>
      </c>
      <c r="G310" s="33"/>
      <c r="H310" s="33"/>
      <c r="I310" s="97"/>
      <c r="J310" s="33"/>
      <c r="K310" s="33"/>
      <c r="L310" s="34"/>
      <c r="M310" s="177"/>
      <c r="N310" s="178"/>
      <c r="O310" s="59"/>
      <c r="P310" s="59"/>
      <c r="Q310" s="59"/>
      <c r="R310" s="59"/>
      <c r="S310" s="59"/>
      <c r="T310" s="60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181</v>
      </c>
      <c r="AU310" s="18" t="s">
        <v>179</v>
      </c>
    </row>
    <row r="311" spans="1:65" s="2" customFormat="1" ht="24" customHeight="1" x14ac:dyDescent="0.2">
      <c r="A311" s="33"/>
      <c r="B311" s="162"/>
      <c r="C311" s="210" t="s">
        <v>572</v>
      </c>
      <c r="D311" s="267" t="s">
        <v>3322</v>
      </c>
      <c r="E311" s="268"/>
      <c r="F311" s="269"/>
      <c r="G311" s="211" t="s">
        <v>643</v>
      </c>
      <c r="H311" s="212">
        <v>20.76</v>
      </c>
      <c r="I311" s="213"/>
      <c r="J311" s="212">
        <f>ROUND(I311*H311,3)</f>
        <v>0</v>
      </c>
      <c r="K311" s="214"/>
      <c r="L311" s="215"/>
      <c r="M311" s="216" t="s">
        <v>1</v>
      </c>
      <c r="N311" s="217" t="s">
        <v>43</v>
      </c>
      <c r="O311" s="59"/>
      <c r="P311" s="170">
        <f>O311*H311</f>
        <v>0</v>
      </c>
      <c r="Q311" s="170">
        <v>0</v>
      </c>
      <c r="R311" s="170">
        <f>Q311*H311</f>
        <v>0</v>
      </c>
      <c r="S311" s="170">
        <v>0</v>
      </c>
      <c r="T311" s="171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2" t="s">
        <v>232</v>
      </c>
      <c r="AT311" s="172" t="s">
        <v>335</v>
      </c>
      <c r="AU311" s="172" t="s">
        <v>179</v>
      </c>
      <c r="AY311" s="18" t="s">
        <v>173</v>
      </c>
      <c r="BE311" s="173">
        <f>IF(N311="základná",J311,0)</f>
        <v>0</v>
      </c>
      <c r="BF311" s="173">
        <f>IF(N311="znížená",J311,0)</f>
        <v>0</v>
      </c>
      <c r="BG311" s="173">
        <f>IF(N311="zákl. prenesená",J311,0)</f>
        <v>0</v>
      </c>
      <c r="BH311" s="173">
        <f>IF(N311="zníž. prenesená",J311,0)</f>
        <v>0</v>
      </c>
      <c r="BI311" s="173">
        <f>IF(N311="nulová",J311,0)</f>
        <v>0</v>
      </c>
      <c r="BJ311" s="18" t="s">
        <v>179</v>
      </c>
      <c r="BK311" s="174">
        <f>ROUND(I311*H311,3)</f>
        <v>0</v>
      </c>
      <c r="BL311" s="18" t="s">
        <v>178</v>
      </c>
      <c r="BM311" s="172" t="s">
        <v>2991</v>
      </c>
    </row>
    <row r="312" spans="1:65" s="2" customFormat="1" x14ac:dyDescent="0.2">
      <c r="A312" s="33"/>
      <c r="B312" s="34"/>
      <c r="C312" s="33"/>
      <c r="D312" s="175" t="s">
        <v>181</v>
      </c>
      <c r="E312" s="33"/>
      <c r="F312" s="176" t="s">
        <v>3322</v>
      </c>
      <c r="G312" s="33"/>
      <c r="H312" s="33"/>
      <c r="I312" s="97"/>
      <c r="J312" s="33"/>
      <c r="K312" s="33"/>
      <c r="L312" s="34"/>
      <c r="M312" s="177"/>
      <c r="N312" s="178"/>
      <c r="O312" s="59"/>
      <c r="P312" s="59"/>
      <c r="Q312" s="59"/>
      <c r="R312" s="59"/>
      <c r="S312" s="59"/>
      <c r="T312" s="60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181</v>
      </c>
      <c r="AU312" s="18" t="s">
        <v>179</v>
      </c>
    </row>
    <row r="313" spans="1:65" s="2" customFormat="1" ht="16.5" customHeight="1" x14ac:dyDescent="0.2">
      <c r="A313" s="33"/>
      <c r="B313" s="162"/>
      <c r="C313" s="163" t="s">
        <v>577</v>
      </c>
      <c r="D313" s="264" t="s">
        <v>2992</v>
      </c>
      <c r="E313" s="265"/>
      <c r="F313" s="266"/>
      <c r="G313" s="164" t="s">
        <v>643</v>
      </c>
      <c r="H313" s="165">
        <v>30.7</v>
      </c>
      <c r="I313" s="166"/>
      <c r="J313" s="165">
        <f>ROUND(I313*H313,3)</f>
        <v>0</v>
      </c>
      <c r="K313" s="167"/>
      <c r="L313" s="34"/>
      <c r="M313" s="168" t="s">
        <v>1</v>
      </c>
      <c r="N313" s="169" t="s">
        <v>43</v>
      </c>
      <c r="O313" s="59"/>
      <c r="P313" s="170">
        <f>O313*H313</f>
        <v>0</v>
      </c>
      <c r="Q313" s="170">
        <v>0</v>
      </c>
      <c r="R313" s="170">
        <f>Q313*H313</f>
        <v>0</v>
      </c>
      <c r="S313" s="170">
        <v>0</v>
      </c>
      <c r="T313" s="171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72" t="s">
        <v>178</v>
      </c>
      <c r="AT313" s="172" t="s">
        <v>175</v>
      </c>
      <c r="AU313" s="172" t="s">
        <v>179</v>
      </c>
      <c r="AY313" s="18" t="s">
        <v>173</v>
      </c>
      <c r="BE313" s="173">
        <f>IF(N313="základná",J313,0)</f>
        <v>0</v>
      </c>
      <c r="BF313" s="173">
        <f>IF(N313="znížená",J313,0)</f>
        <v>0</v>
      </c>
      <c r="BG313" s="173">
        <f>IF(N313="zákl. prenesená",J313,0)</f>
        <v>0</v>
      </c>
      <c r="BH313" s="173">
        <f>IF(N313="zníž. prenesená",J313,0)</f>
        <v>0</v>
      </c>
      <c r="BI313" s="173">
        <f>IF(N313="nulová",J313,0)</f>
        <v>0</v>
      </c>
      <c r="BJ313" s="18" t="s">
        <v>179</v>
      </c>
      <c r="BK313" s="174">
        <f>ROUND(I313*H313,3)</f>
        <v>0</v>
      </c>
      <c r="BL313" s="18" t="s">
        <v>178</v>
      </c>
      <c r="BM313" s="172" t="s">
        <v>2993</v>
      </c>
    </row>
    <row r="314" spans="1:65" s="2" customFormat="1" x14ac:dyDescent="0.2">
      <c r="A314" s="33"/>
      <c r="B314" s="34"/>
      <c r="C314" s="33"/>
      <c r="D314" s="175" t="s">
        <v>181</v>
      </c>
      <c r="E314" s="33"/>
      <c r="F314" s="176" t="s">
        <v>2992</v>
      </c>
      <c r="G314" s="33"/>
      <c r="H314" s="33"/>
      <c r="I314" s="97"/>
      <c r="J314" s="33"/>
      <c r="K314" s="33"/>
      <c r="L314" s="34"/>
      <c r="M314" s="177"/>
      <c r="N314" s="178"/>
      <c r="O314" s="59"/>
      <c r="P314" s="59"/>
      <c r="Q314" s="59"/>
      <c r="R314" s="59"/>
      <c r="S314" s="59"/>
      <c r="T314" s="60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181</v>
      </c>
      <c r="AU314" s="18" t="s">
        <v>179</v>
      </c>
    </row>
    <row r="315" spans="1:65" s="2" customFormat="1" ht="24" customHeight="1" x14ac:dyDescent="0.2">
      <c r="A315" s="33"/>
      <c r="B315" s="162"/>
      <c r="C315" s="163" t="s">
        <v>582</v>
      </c>
      <c r="D315" s="264" t="s">
        <v>2994</v>
      </c>
      <c r="E315" s="265"/>
      <c r="F315" s="266"/>
      <c r="G315" s="164" t="s">
        <v>643</v>
      </c>
      <c r="H315" s="165">
        <v>30.7</v>
      </c>
      <c r="I315" s="166"/>
      <c r="J315" s="165">
        <f>ROUND(I315*H315,3)</f>
        <v>0</v>
      </c>
      <c r="K315" s="167"/>
      <c r="L315" s="34"/>
      <c r="M315" s="168" t="s">
        <v>1</v>
      </c>
      <c r="N315" s="169" t="s">
        <v>43</v>
      </c>
      <c r="O315" s="59"/>
      <c r="P315" s="170">
        <f>O315*H315</f>
        <v>0</v>
      </c>
      <c r="Q315" s="170">
        <v>0</v>
      </c>
      <c r="R315" s="170">
        <f>Q315*H315</f>
        <v>0</v>
      </c>
      <c r="S315" s="170">
        <v>0</v>
      </c>
      <c r="T315" s="171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2" t="s">
        <v>178</v>
      </c>
      <c r="AT315" s="172" t="s">
        <v>175</v>
      </c>
      <c r="AU315" s="172" t="s">
        <v>179</v>
      </c>
      <c r="AY315" s="18" t="s">
        <v>173</v>
      </c>
      <c r="BE315" s="173">
        <f>IF(N315="základná",J315,0)</f>
        <v>0</v>
      </c>
      <c r="BF315" s="173">
        <f>IF(N315="znížená",J315,0)</f>
        <v>0</v>
      </c>
      <c r="BG315" s="173">
        <f>IF(N315="zákl. prenesená",J315,0)</f>
        <v>0</v>
      </c>
      <c r="BH315" s="173">
        <f>IF(N315="zníž. prenesená",J315,0)</f>
        <v>0</v>
      </c>
      <c r="BI315" s="173">
        <f>IF(N315="nulová",J315,0)</f>
        <v>0</v>
      </c>
      <c r="BJ315" s="18" t="s">
        <v>179</v>
      </c>
      <c r="BK315" s="174">
        <f>ROUND(I315*H315,3)</f>
        <v>0</v>
      </c>
      <c r="BL315" s="18" t="s">
        <v>178</v>
      </c>
      <c r="BM315" s="172" t="s">
        <v>2995</v>
      </c>
    </row>
    <row r="316" spans="1:65" s="2" customFormat="1" ht="19.5" x14ac:dyDescent="0.2">
      <c r="A316" s="33"/>
      <c r="B316" s="34"/>
      <c r="C316" s="33"/>
      <c r="D316" s="175" t="s">
        <v>181</v>
      </c>
      <c r="E316" s="33"/>
      <c r="F316" s="176" t="s">
        <v>2994</v>
      </c>
      <c r="G316" s="33"/>
      <c r="H316" s="33"/>
      <c r="I316" s="97"/>
      <c r="J316" s="33"/>
      <c r="K316" s="33"/>
      <c r="L316" s="34"/>
      <c r="M316" s="177"/>
      <c r="N316" s="178"/>
      <c r="O316" s="59"/>
      <c r="P316" s="59"/>
      <c r="Q316" s="59"/>
      <c r="R316" s="59"/>
      <c r="S316" s="59"/>
      <c r="T316" s="60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8" t="s">
        <v>181</v>
      </c>
      <c r="AU316" s="18" t="s">
        <v>179</v>
      </c>
    </row>
    <row r="317" spans="1:65" s="2" customFormat="1" ht="16.5" customHeight="1" x14ac:dyDescent="0.2">
      <c r="A317" s="33"/>
      <c r="B317" s="162"/>
      <c r="C317" s="163" t="s">
        <v>590</v>
      </c>
      <c r="D317" s="264" t="s">
        <v>2996</v>
      </c>
      <c r="E317" s="265"/>
      <c r="F317" s="266"/>
      <c r="G317" s="164" t="s">
        <v>256</v>
      </c>
      <c r="H317" s="165">
        <v>1.534</v>
      </c>
      <c r="I317" s="166"/>
      <c r="J317" s="165">
        <f>ROUND(I317*H317,3)</f>
        <v>0</v>
      </c>
      <c r="K317" s="167"/>
      <c r="L317" s="34"/>
      <c r="M317" s="168" t="s">
        <v>1</v>
      </c>
      <c r="N317" s="169" t="s">
        <v>43</v>
      </c>
      <c r="O317" s="59"/>
      <c r="P317" s="170">
        <f>O317*H317</f>
        <v>0</v>
      </c>
      <c r="Q317" s="170">
        <v>0</v>
      </c>
      <c r="R317" s="170">
        <f>Q317*H317</f>
        <v>0</v>
      </c>
      <c r="S317" s="170">
        <v>0</v>
      </c>
      <c r="T317" s="171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2" t="s">
        <v>178</v>
      </c>
      <c r="AT317" s="172" t="s">
        <v>175</v>
      </c>
      <c r="AU317" s="172" t="s">
        <v>179</v>
      </c>
      <c r="AY317" s="18" t="s">
        <v>173</v>
      </c>
      <c r="BE317" s="173">
        <f>IF(N317="základná",J317,0)</f>
        <v>0</v>
      </c>
      <c r="BF317" s="173">
        <f>IF(N317="znížená",J317,0)</f>
        <v>0</v>
      </c>
      <c r="BG317" s="173">
        <f>IF(N317="zákl. prenesená",J317,0)</f>
        <v>0</v>
      </c>
      <c r="BH317" s="173">
        <f>IF(N317="zníž. prenesená",J317,0)</f>
        <v>0</v>
      </c>
      <c r="BI317" s="173">
        <f>IF(N317="nulová",J317,0)</f>
        <v>0</v>
      </c>
      <c r="BJ317" s="18" t="s">
        <v>179</v>
      </c>
      <c r="BK317" s="174">
        <f>ROUND(I317*H317,3)</f>
        <v>0</v>
      </c>
      <c r="BL317" s="18" t="s">
        <v>178</v>
      </c>
      <c r="BM317" s="172" t="s">
        <v>2997</v>
      </c>
    </row>
    <row r="318" spans="1:65" s="2" customFormat="1" x14ac:dyDescent="0.2">
      <c r="A318" s="33"/>
      <c r="B318" s="34"/>
      <c r="C318" s="33"/>
      <c r="D318" s="175" t="s">
        <v>181</v>
      </c>
      <c r="E318" s="33"/>
      <c r="F318" s="176" t="s">
        <v>2996</v>
      </c>
      <c r="G318" s="33"/>
      <c r="H318" s="33"/>
      <c r="I318" s="97"/>
      <c r="J318" s="33"/>
      <c r="K318" s="33"/>
      <c r="L318" s="34"/>
      <c r="M318" s="177"/>
      <c r="N318" s="178"/>
      <c r="O318" s="59"/>
      <c r="P318" s="59"/>
      <c r="Q318" s="59"/>
      <c r="R318" s="59"/>
      <c r="S318" s="59"/>
      <c r="T318" s="60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T318" s="18" t="s">
        <v>181</v>
      </c>
      <c r="AU318" s="18" t="s">
        <v>179</v>
      </c>
    </row>
    <row r="319" spans="1:65" s="2" customFormat="1" ht="16.5" customHeight="1" x14ac:dyDescent="0.2">
      <c r="A319" s="33"/>
      <c r="B319" s="162"/>
      <c r="C319" s="163" t="s">
        <v>595</v>
      </c>
      <c r="D319" s="264" t="s">
        <v>2998</v>
      </c>
      <c r="E319" s="265"/>
      <c r="F319" s="266"/>
      <c r="G319" s="164" t="s">
        <v>256</v>
      </c>
      <c r="H319" s="165">
        <v>1.534</v>
      </c>
      <c r="I319" s="166"/>
      <c r="J319" s="165">
        <f>ROUND(I319*H319,3)</f>
        <v>0</v>
      </c>
      <c r="K319" s="167"/>
      <c r="L319" s="34"/>
      <c r="M319" s="168" t="s">
        <v>1</v>
      </c>
      <c r="N319" s="169" t="s">
        <v>43</v>
      </c>
      <c r="O319" s="59"/>
      <c r="P319" s="170">
        <f>O319*H319</f>
        <v>0</v>
      </c>
      <c r="Q319" s="170">
        <v>0</v>
      </c>
      <c r="R319" s="170">
        <f>Q319*H319</f>
        <v>0</v>
      </c>
      <c r="S319" s="170">
        <v>0</v>
      </c>
      <c r="T319" s="171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2" t="s">
        <v>178</v>
      </c>
      <c r="AT319" s="172" t="s">
        <v>175</v>
      </c>
      <c r="AU319" s="172" t="s">
        <v>179</v>
      </c>
      <c r="AY319" s="18" t="s">
        <v>173</v>
      </c>
      <c r="BE319" s="173">
        <f>IF(N319="základná",J319,0)</f>
        <v>0</v>
      </c>
      <c r="BF319" s="173">
        <f>IF(N319="znížená",J319,0)</f>
        <v>0</v>
      </c>
      <c r="BG319" s="173">
        <f>IF(N319="zákl. prenesená",J319,0)</f>
        <v>0</v>
      </c>
      <c r="BH319" s="173">
        <f>IF(N319="zníž. prenesená",J319,0)</f>
        <v>0</v>
      </c>
      <c r="BI319" s="173">
        <f>IF(N319="nulová",J319,0)</f>
        <v>0</v>
      </c>
      <c r="BJ319" s="18" t="s">
        <v>179</v>
      </c>
      <c r="BK319" s="174">
        <f>ROUND(I319*H319,3)</f>
        <v>0</v>
      </c>
      <c r="BL319" s="18" t="s">
        <v>178</v>
      </c>
      <c r="BM319" s="172" t="s">
        <v>2999</v>
      </c>
    </row>
    <row r="320" spans="1:65" s="2" customFormat="1" x14ac:dyDescent="0.2">
      <c r="A320" s="33"/>
      <c r="B320" s="34"/>
      <c r="C320" s="33"/>
      <c r="D320" s="175" t="s">
        <v>181</v>
      </c>
      <c r="E320" s="33"/>
      <c r="F320" s="176" t="s">
        <v>2998</v>
      </c>
      <c r="G320" s="33"/>
      <c r="H320" s="33"/>
      <c r="I320" s="97"/>
      <c r="J320" s="33"/>
      <c r="K320" s="33"/>
      <c r="L320" s="34"/>
      <c r="M320" s="177"/>
      <c r="N320" s="178"/>
      <c r="O320" s="59"/>
      <c r="P320" s="59"/>
      <c r="Q320" s="59"/>
      <c r="R320" s="59"/>
      <c r="S320" s="59"/>
      <c r="T320" s="6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181</v>
      </c>
      <c r="AU320" s="18" t="s">
        <v>179</v>
      </c>
    </row>
    <row r="321" spans="1:65" s="2" customFormat="1" ht="16.5" customHeight="1" x14ac:dyDescent="0.2">
      <c r="A321" s="33"/>
      <c r="B321" s="162"/>
      <c r="C321" s="163" t="s">
        <v>604</v>
      </c>
      <c r="D321" s="264" t="s">
        <v>3000</v>
      </c>
      <c r="E321" s="265"/>
      <c r="F321" s="266"/>
      <c r="G321" s="164" t="s">
        <v>256</v>
      </c>
      <c r="H321" s="165">
        <v>7.67</v>
      </c>
      <c r="I321" s="166"/>
      <c r="J321" s="165">
        <f>ROUND(I321*H321,3)</f>
        <v>0</v>
      </c>
      <c r="K321" s="167"/>
      <c r="L321" s="34"/>
      <c r="M321" s="168" t="s">
        <v>1</v>
      </c>
      <c r="N321" s="169" t="s">
        <v>43</v>
      </c>
      <c r="O321" s="59"/>
      <c r="P321" s="170">
        <f>O321*H321</f>
        <v>0</v>
      </c>
      <c r="Q321" s="170">
        <v>0</v>
      </c>
      <c r="R321" s="170">
        <f>Q321*H321</f>
        <v>0</v>
      </c>
      <c r="S321" s="170">
        <v>0</v>
      </c>
      <c r="T321" s="171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2" t="s">
        <v>178</v>
      </c>
      <c r="AT321" s="172" t="s">
        <v>175</v>
      </c>
      <c r="AU321" s="172" t="s">
        <v>179</v>
      </c>
      <c r="AY321" s="18" t="s">
        <v>173</v>
      </c>
      <c r="BE321" s="173">
        <f>IF(N321="základná",J321,0)</f>
        <v>0</v>
      </c>
      <c r="BF321" s="173">
        <f>IF(N321="znížená",J321,0)</f>
        <v>0</v>
      </c>
      <c r="BG321" s="173">
        <f>IF(N321="zákl. prenesená",J321,0)</f>
        <v>0</v>
      </c>
      <c r="BH321" s="173">
        <f>IF(N321="zníž. prenesená",J321,0)</f>
        <v>0</v>
      </c>
      <c r="BI321" s="173">
        <f>IF(N321="nulová",J321,0)</f>
        <v>0</v>
      </c>
      <c r="BJ321" s="18" t="s">
        <v>179</v>
      </c>
      <c r="BK321" s="174">
        <f>ROUND(I321*H321,3)</f>
        <v>0</v>
      </c>
      <c r="BL321" s="18" t="s">
        <v>178</v>
      </c>
      <c r="BM321" s="172" t="s">
        <v>3001</v>
      </c>
    </row>
    <row r="322" spans="1:65" s="2" customFormat="1" x14ac:dyDescent="0.2">
      <c r="A322" s="33"/>
      <c r="B322" s="34"/>
      <c r="C322" s="33"/>
      <c r="D322" s="175" t="s">
        <v>181</v>
      </c>
      <c r="E322" s="33"/>
      <c r="F322" s="176" t="s">
        <v>3000</v>
      </c>
      <c r="G322" s="33"/>
      <c r="H322" s="33"/>
      <c r="I322" s="97"/>
      <c r="J322" s="33"/>
      <c r="K322" s="33"/>
      <c r="L322" s="34"/>
      <c r="M322" s="177"/>
      <c r="N322" s="178"/>
      <c r="O322" s="59"/>
      <c r="P322" s="59"/>
      <c r="Q322" s="59"/>
      <c r="R322" s="59"/>
      <c r="S322" s="59"/>
      <c r="T322" s="6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T322" s="18" t="s">
        <v>181</v>
      </c>
      <c r="AU322" s="18" t="s">
        <v>179</v>
      </c>
    </row>
    <row r="323" spans="1:65" s="13" customFormat="1" x14ac:dyDescent="0.2">
      <c r="B323" s="179"/>
      <c r="D323" s="175" t="s">
        <v>183</v>
      </c>
      <c r="E323" s="180" t="s">
        <v>1</v>
      </c>
      <c r="F323" s="181" t="s">
        <v>3002</v>
      </c>
      <c r="H323" s="182">
        <v>7.67</v>
      </c>
      <c r="I323" s="18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0" t="s">
        <v>183</v>
      </c>
      <c r="AU323" s="180" t="s">
        <v>179</v>
      </c>
      <c r="AV323" s="13" t="s">
        <v>179</v>
      </c>
      <c r="AW323" s="13" t="s">
        <v>32</v>
      </c>
      <c r="AX323" s="13" t="s">
        <v>85</v>
      </c>
      <c r="AY323" s="180" t="s">
        <v>173</v>
      </c>
    </row>
    <row r="324" spans="1:65" s="2" customFormat="1" ht="16.5" customHeight="1" x14ac:dyDescent="0.2">
      <c r="A324" s="33"/>
      <c r="B324" s="162"/>
      <c r="C324" s="163" t="s">
        <v>617</v>
      </c>
      <c r="D324" s="264" t="s">
        <v>2694</v>
      </c>
      <c r="E324" s="265"/>
      <c r="F324" s="266"/>
      <c r="G324" s="164" t="s">
        <v>256</v>
      </c>
      <c r="H324" s="165">
        <v>1.534</v>
      </c>
      <c r="I324" s="166"/>
      <c r="J324" s="165">
        <f>ROUND(I324*H324,3)</f>
        <v>0</v>
      </c>
      <c r="K324" s="167"/>
      <c r="L324" s="34"/>
      <c r="M324" s="168" t="s">
        <v>1</v>
      </c>
      <c r="N324" s="169" t="s">
        <v>43</v>
      </c>
      <c r="O324" s="59"/>
      <c r="P324" s="170">
        <f>O324*H324</f>
        <v>0</v>
      </c>
      <c r="Q324" s="170">
        <v>0</v>
      </c>
      <c r="R324" s="170">
        <f>Q324*H324</f>
        <v>0</v>
      </c>
      <c r="S324" s="170">
        <v>0</v>
      </c>
      <c r="T324" s="171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72" t="s">
        <v>178</v>
      </c>
      <c r="AT324" s="172" t="s">
        <v>175</v>
      </c>
      <c r="AU324" s="172" t="s">
        <v>179</v>
      </c>
      <c r="AY324" s="18" t="s">
        <v>173</v>
      </c>
      <c r="BE324" s="173">
        <f>IF(N324="základná",J324,0)</f>
        <v>0</v>
      </c>
      <c r="BF324" s="173">
        <f>IF(N324="znížená",J324,0)</f>
        <v>0</v>
      </c>
      <c r="BG324" s="173">
        <f>IF(N324="zákl. prenesená",J324,0)</f>
        <v>0</v>
      </c>
      <c r="BH324" s="173">
        <f>IF(N324="zníž. prenesená",J324,0)</f>
        <v>0</v>
      </c>
      <c r="BI324" s="173">
        <f>IF(N324="nulová",J324,0)</f>
        <v>0</v>
      </c>
      <c r="BJ324" s="18" t="s">
        <v>179</v>
      </c>
      <c r="BK324" s="174">
        <f>ROUND(I324*H324,3)</f>
        <v>0</v>
      </c>
      <c r="BL324" s="18" t="s">
        <v>178</v>
      </c>
      <c r="BM324" s="172" t="s">
        <v>3003</v>
      </c>
    </row>
    <row r="325" spans="1:65" s="2" customFormat="1" x14ac:dyDescent="0.2">
      <c r="A325" s="33"/>
      <c r="B325" s="34"/>
      <c r="C325" s="33"/>
      <c r="D325" s="175" t="s">
        <v>181</v>
      </c>
      <c r="E325" s="33"/>
      <c r="F325" s="176" t="s">
        <v>2694</v>
      </c>
      <c r="G325" s="33"/>
      <c r="H325" s="33"/>
      <c r="I325" s="97"/>
      <c r="J325" s="33"/>
      <c r="K325" s="33"/>
      <c r="L325" s="34"/>
      <c r="M325" s="177"/>
      <c r="N325" s="178"/>
      <c r="O325" s="59"/>
      <c r="P325" s="59"/>
      <c r="Q325" s="59"/>
      <c r="R325" s="59"/>
      <c r="S325" s="59"/>
      <c r="T325" s="60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181</v>
      </c>
      <c r="AU325" s="18" t="s">
        <v>179</v>
      </c>
    </row>
    <row r="326" spans="1:65" s="2" customFormat="1" ht="16.5" customHeight="1" x14ac:dyDescent="0.2">
      <c r="A326" s="33"/>
      <c r="B326" s="162"/>
      <c r="C326" s="163" t="s">
        <v>622</v>
      </c>
      <c r="D326" s="264" t="s">
        <v>3004</v>
      </c>
      <c r="E326" s="265"/>
      <c r="F326" s="266"/>
      <c r="G326" s="164" t="s">
        <v>177</v>
      </c>
      <c r="H326" s="165">
        <v>2</v>
      </c>
      <c r="I326" s="166"/>
      <c r="J326" s="165">
        <f>ROUND(I326*H326,3)</f>
        <v>0</v>
      </c>
      <c r="K326" s="167"/>
      <c r="L326" s="34"/>
      <c r="M326" s="168" t="s">
        <v>1</v>
      </c>
      <c r="N326" s="169" t="s">
        <v>43</v>
      </c>
      <c r="O326" s="59"/>
      <c r="P326" s="170">
        <f>O326*H326</f>
        <v>0</v>
      </c>
      <c r="Q326" s="170">
        <v>0</v>
      </c>
      <c r="R326" s="170">
        <f>Q326*H326</f>
        <v>0</v>
      </c>
      <c r="S326" s="170">
        <v>0</v>
      </c>
      <c r="T326" s="171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72" t="s">
        <v>178</v>
      </c>
      <c r="AT326" s="172" t="s">
        <v>175</v>
      </c>
      <c r="AU326" s="172" t="s">
        <v>179</v>
      </c>
      <c r="AY326" s="18" t="s">
        <v>173</v>
      </c>
      <c r="BE326" s="173">
        <f>IF(N326="základná",J326,0)</f>
        <v>0</v>
      </c>
      <c r="BF326" s="173">
        <f>IF(N326="znížená",J326,0)</f>
        <v>0</v>
      </c>
      <c r="BG326" s="173">
        <f>IF(N326="zákl. prenesená",J326,0)</f>
        <v>0</v>
      </c>
      <c r="BH326" s="173">
        <f>IF(N326="zníž. prenesená",J326,0)</f>
        <v>0</v>
      </c>
      <c r="BI326" s="173">
        <f>IF(N326="nulová",J326,0)</f>
        <v>0</v>
      </c>
      <c r="BJ326" s="18" t="s">
        <v>179</v>
      </c>
      <c r="BK326" s="174">
        <f>ROUND(I326*H326,3)</f>
        <v>0</v>
      </c>
      <c r="BL326" s="18" t="s">
        <v>178</v>
      </c>
      <c r="BM326" s="172" t="s">
        <v>3005</v>
      </c>
    </row>
    <row r="327" spans="1:65" s="2" customFormat="1" x14ac:dyDescent="0.2">
      <c r="A327" s="33"/>
      <c r="B327" s="34"/>
      <c r="C327" s="33"/>
      <c r="D327" s="175" t="s">
        <v>181</v>
      </c>
      <c r="E327" s="33"/>
      <c r="F327" s="176" t="s">
        <v>3004</v>
      </c>
      <c r="G327" s="33"/>
      <c r="H327" s="33"/>
      <c r="I327" s="97"/>
      <c r="J327" s="33"/>
      <c r="K327" s="33"/>
      <c r="L327" s="34"/>
      <c r="M327" s="177"/>
      <c r="N327" s="178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8" t="s">
        <v>181</v>
      </c>
      <c r="AU327" s="18" t="s">
        <v>179</v>
      </c>
    </row>
    <row r="328" spans="1:65" s="2" customFormat="1" ht="24" customHeight="1" x14ac:dyDescent="0.2">
      <c r="A328" s="33"/>
      <c r="B328" s="162"/>
      <c r="C328" s="163" t="s">
        <v>626</v>
      </c>
      <c r="D328" s="264" t="s">
        <v>3006</v>
      </c>
      <c r="E328" s="265"/>
      <c r="F328" s="266"/>
      <c r="G328" s="164" t="s">
        <v>256</v>
      </c>
      <c r="H328" s="165">
        <v>1.534</v>
      </c>
      <c r="I328" s="166"/>
      <c r="J328" s="165">
        <f>ROUND(I328*H328,3)</f>
        <v>0</v>
      </c>
      <c r="K328" s="167"/>
      <c r="L328" s="34"/>
      <c r="M328" s="168" t="s">
        <v>1</v>
      </c>
      <c r="N328" s="169" t="s">
        <v>43</v>
      </c>
      <c r="O328" s="59"/>
      <c r="P328" s="170">
        <f>O328*H328</f>
        <v>0</v>
      </c>
      <c r="Q328" s="170">
        <v>0</v>
      </c>
      <c r="R328" s="170">
        <f>Q328*H328</f>
        <v>0</v>
      </c>
      <c r="S328" s="170">
        <v>0</v>
      </c>
      <c r="T328" s="171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72" t="s">
        <v>178</v>
      </c>
      <c r="AT328" s="172" t="s">
        <v>175</v>
      </c>
      <c r="AU328" s="172" t="s">
        <v>179</v>
      </c>
      <c r="AY328" s="18" t="s">
        <v>173</v>
      </c>
      <c r="BE328" s="173">
        <f>IF(N328="základná",J328,0)</f>
        <v>0</v>
      </c>
      <c r="BF328" s="173">
        <f>IF(N328="znížená",J328,0)</f>
        <v>0</v>
      </c>
      <c r="BG328" s="173">
        <f>IF(N328="zákl. prenesená",J328,0)</f>
        <v>0</v>
      </c>
      <c r="BH328" s="173">
        <f>IF(N328="zníž. prenesená",J328,0)</f>
        <v>0</v>
      </c>
      <c r="BI328" s="173">
        <f>IF(N328="nulová",J328,0)</f>
        <v>0</v>
      </c>
      <c r="BJ328" s="18" t="s">
        <v>179</v>
      </c>
      <c r="BK328" s="174">
        <f>ROUND(I328*H328,3)</f>
        <v>0</v>
      </c>
      <c r="BL328" s="18" t="s">
        <v>178</v>
      </c>
      <c r="BM328" s="172" t="s">
        <v>3007</v>
      </c>
    </row>
    <row r="329" spans="1:65" s="2" customFormat="1" ht="19.5" x14ac:dyDescent="0.2">
      <c r="A329" s="33"/>
      <c r="B329" s="34"/>
      <c r="C329" s="33"/>
      <c r="D329" s="175" t="s">
        <v>181</v>
      </c>
      <c r="E329" s="33"/>
      <c r="F329" s="176" t="s">
        <v>3006</v>
      </c>
      <c r="G329" s="33"/>
      <c r="H329" s="33"/>
      <c r="I329" s="97"/>
      <c r="J329" s="33"/>
      <c r="K329" s="33"/>
      <c r="L329" s="34"/>
      <c r="M329" s="177"/>
      <c r="N329" s="178"/>
      <c r="O329" s="59"/>
      <c r="P329" s="59"/>
      <c r="Q329" s="59"/>
      <c r="R329" s="59"/>
      <c r="S329" s="59"/>
      <c r="T329" s="60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8" t="s">
        <v>181</v>
      </c>
      <c r="AU329" s="18" t="s">
        <v>179</v>
      </c>
    </row>
    <row r="330" spans="1:65" s="12" customFormat="1" ht="22.9" customHeight="1" x14ac:dyDescent="0.2">
      <c r="B330" s="149"/>
      <c r="D330" s="150" t="s">
        <v>76</v>
      </c>
      <c r="E330" s="160" t="s">
        <v>764</v>
      </c>
      <c r="F330" s="160" t="s">
        <v>765</v>
      </c>
      <c r="I330" s="152"/>
      <c r="J330" s="161">
        <f>BK330</f>
        <v>0</v>
      </c>
      <c r="L330" s="149"/>
      <c r="M330" s="154"/>
      <c r="N330" s="155"/>
      <c r="O330" s="155"/>
      <c r="P330" s="156">
        <f>SUM(P331:P333)</f>
        <v>0</v>
      </c>
      <c r="Q330" s="155"/>
      <c r="R330" s="156">
        <f>SUM(R331:R333)</f>
        <v>0</v>
      </c>
      <c r="S330" s="155"/>
      <c r="T330" s="157">
        <f>SUM(T331:T333)</f>
        <v>0</v>
      </c>
      <c r="AR330" s="150" t="s">
        <v>85</v>
      </c>
      <c r="AT330" s="158" t="s">
        <v>76</v>
      </c>
      <c r="AU330" s="158" t="s">
        <v>85</v>
      </c>
      <c r="AY330" s="150" t="s">
        <v>173</v>
      </c>
      <c r="BK330" s="159">
        <f>SUM(BK331:BK333)</f>
        <v>0</v>
      </c>
    </row>
    <row r="331" spans="1:65" s="2" customFormat="1" ht="24" customHeight="1" x14ac:dyDescent="0.2">
      <c r="A331" s="33"/>
      <c r="B331" s="162"/>
      <c r="C331" s="163" t="s">
        <v>631</v>
      </c>
      <c r="D331" s="264" t="s">
        <v>3008</v>
      </c>
      <c r="E331" s="265"/>
      <c r="F331" s="266"/>
      <c r="G331" s="164" t="s">
        <v>256</v>
      </c>
      <c r="H331" s="165">
        <v>312.81700000000001</v>
      </c>
      <c r="I331" s="166"/>
      <c r="J331" s="165">
        <f>ROUND(I331*H331,3)</f>
        <v>0</v>
      </c>
      <c r="K331" s="167"/>
      <c r="L331" s="34"/>
      <c r="M331" s="168" t="s">
        <v>1</v>
      </c>
      <c r="N331" s="169" t="s">
        <v>43</v>
      </c>
      <c r="O331" s="59"/>
      <c r="P331" s="170">
        <f>O331*H331</f>
        <v>0</v>
      </c>
      <c r="Q331" s="170">
        <v>0</v>
      </c>
      <c r="R331" s="170">
        <f>Q331*H331</f>
        <v>0</v>
      </c>
      <c r="S331" s="170">
        <v>0</v>
      </c>
      <c r="T331" s="171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72" t="s">
        <v>178</v>
      </c>
      <c r="AT331" s="172" t="s">
        <v>175</v>
      </c>
      <c r="AU331" s="172" t="s">
        <v>179</v>
      </c>
      <c r="AY331" s="18" t="s">
        <v>173</v>
      </c>
      <c r="BE331" s="173">
        <f>IF(N331="základná",J331,0)</f>
        <v>0</v>
      </c>
      <c r="BF331" s="173">
        <f>IF(N331="znížená",J331,0)</f>
        <v>0</v>
      </c>
      <c r="BG331" s="173">
        <f>IF(N331="zákl. prenesená",J331,0)</f>
        <v>0</v>
      </c>
      <c r="BH331" s="173">
        <f>IF(N331="zníž. prenesená",J331,0)</f>
        <v>0</v>
      </c>
      <c r="BI331" s="173">
        <f>IF(N331="nulová",J331,0)</f>
        <v>0</v>
      </c>
      <c r="BJ331" s="18" t="s">
        <v>179</v>
      </c>
      <c r="BK331" s="174">
        <f>ROUND(I331*H331,3)</f>
        <v>0</v>
      </c>
      <c r="BL331" s="18" t="s">
        <v>178</v>
      </c>
      <c r="BM331" s="172" t="s">
        <v>3009</v>
      </c>
    </row>
    <row r="332" spans="1:65" s="2" customFormat="1" ht="19.5" x14ac:dyDescent="0.2">
      <c r="A332" s="33"/>
      <c r="B332" s="34"/>
      <c r="C332" s="33"/>
      <c r="D332" s="175" t="s">
        <v>181</v>
      </c>
      <c r="E332" s="33"/>
      <c r="F332" s="176" t="s">
        <v>3008</v>
      </c>
      <c r="G332" s="33"/>
      <c r="H332" s="33"/>
      <c r="I332" s="97"/>
      <c r="J332" s="33"/>
      <c r="K332" s="33"/>
      <c r="L332" s="34"/>
      <c r="M332" s="177"/>
      <c r="N332" s="178"/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181</v>
      </c>
      <c r="AU332" s="18" t="s">
        <v>179</v>
      </c>
    </row>
    <row r="333" spans="1:65" s="13" customFormat="1" x14ac:dyDescent="0.2">
      <c r="B333" s="179"/>
      <c r="D333" s="175" t="s">
        <v>183</v>
      </c>
      <c r="E333" s="180" t="s">
        <v>1</v>
      </c>
      <c r="F333" s="181" t="s">
        <v>3010</v>
      </c>
      <c r="H333" s="182">
        <v>312.81700000000001</v>
      </c>
      <c r="I333" s="183"/>
      <c r="L333" s="179"/>
      <c r="M333" s="184"/>
      <c r="N333" s="185"/>
      <c r="O333" s="185"/>
      <c r="P333" s="185"/>
      <c r="Q333" s="185"/>
      <c r="R333" s="185"/>
      <c r="S333" s="185"/>
      <c r="T333" s="186"/>
      <c r="AT333" s="180" t="s">
        <v>183</v>
      </c>
      <c r="AU333" s="180" t="s">
        <v>179</v>
      </c>
      <c r="AV333" s="13" t="s">
        <v>179</v>
      </c>
      <c r="AW333" s="13" t="s">
        <v>32</v>
      </c>
      <c r="AX333" s="13" t="s">
        <v>85</v>
      </c>
      <c r="AY333" s="180" t="s">
        <v>173</v>
      </c>
    </row>
    <row r="334" spans="1:65" s="12" customFormat="1" ht="25.9" customHeight="1" x14ac:dyDescent="0.2">
      <c r="B334" s="149"/>
      <c r="D334" s="150" t="s">
        <v>76</v>
      </c>
      <c r="E334" s="151" t="s">
        <v>770</v>
      </c>
      <c r="F334" s="151" t="s">
        <v>771</v>
      </c>
      <c r="I334" s="152"/>
      <c r="J334" s="153">
        <f>BK334</f>
        <v>0</v>
      </c>
      <c r="L334" s="149"/>
      <c r="M334" s="154"/>
      <c r="N334" s="155"/>
      <c r="O334" s="155"/>
      <c r="P334" s="156">
        <f>P335</f>
        <v>0</v>
      </c>
      <c r="Q334" s="155"/>
      <c r="R334" s="156">
        <f>R335</f>
        <v>0</v>
      </c>
      <c r="S334" s="155"/>
      <c r="T334" s="157">
        <f>T335</f>
        <v>0</v>
      </c>
      <c r="AR334" s="150" t="s">
        <v>179</v>
      </c>
      <c r="AT334" s="158" t="s">
        <v>76</v>
      </c>
      <c r="AU334" s="158" t="s">
        <v>77</v>
      </c>
      <c r="AY334" s="150" t="s">
        <v>173</v>
      </c>
      <c r="BK334" s="159">
        <f>BK335</f>
        <v>0</v>
      </c>
    </row>
    <row r="335" spans="1:65" s="12" customFormat="1" ht="22.9" customHeight="1" x14ac:dyDescent="0.2">
      <c r="B335" s="149"/>
      <c r="D335" s="150" t="s">
        <v>76</v>
      </c>
      <c r="E335" s="160" t="s">
        <v>772</v>
      </c>
      <c r="F335" s="160" t="s">
        <v>773</v>
      </c>
      <c r="I335" s="152"/>
      <c r="J335" s="161">
        <f>BK335</f>
        <v>0</v>
      </c>
      <c r="L335" s="149"/>
      <c r="M335" s="154"/>
      <c r="N335" s="155"/>
      <c r="O335" s="155"/>
      <c r="P335" s="156">
        <f>SUM(P336:P349)</f>
        <v>0</v>
      </c>
      <c r="Q335" s="155"/>
      <c r="R335" s="156">
        <f>SUM(R336:R349)</f>
        <v>0</v>
      </c>
      <c r="S335" s="155"/>
      <c r="T335" s="157">
        <f>SUM(T336:T349)</f>
        <v>0</v>
      </c>
      <c r="AR335" s="150" t="s">
        <v>179</v>
      </c>
      <c r="AT335" s="158" t="s">
        <v>76</v>
      </c>
      <c r="AU335" s="158" t="s">
        <v>85</v>
      </c>
      <c r="AY335" s="150" t="s">
        <v>173</v>
      </c>
      <c r="BK335" s="159">
        <f>SUM(BK336:BK349)</f>
        <v>0</v>
      </c>
    </row>
    <row r="336" spans="1:65" s="2" customFormat="1" ht="24" customHeight="1" x14ac:dyDescent="0.2">
      <c r="A336" s="33"/>
      <c r="B336" s="162"/>
      <c r="C336" s="163" t="s">
        <v>637</v>
      </c>
      <c r="D336" s="264" t="s">
        <v>3011</v>
      </c>
      <c r="E336" s="265"/>
      <c r="F336" s="266"/>
      <c r="G336" s="164" t="s">
        <v>271</v>
      </c>
      <c r="H336" s="165">
        <v>280.8</v>
      </c>
      <c r="I336" s="166"/>
      <c r="J336" s="165">
        <f>ROUND(I336*H336,3)</f>
        <v>0</v>
      </c>
      <c r="K336" s="167"/>
      <c r="L336" s="34"/>
      <c r="M336" s="168" t="s">
        <v>1</v>
      </c>
      <c r="N336" s="169" t="s">
        <v>43</v>
      </c>
      <c r="O336" s="59"/>
      <c r="P336" s="170">
        <f>O336*H336</f>
        <v>0</v>
      </c>
      <c r="Q336" s="170">
        <v>0</v>
      </c>
      <c r="R336" s="170">
        <f>Q336*H336</f>
        <v>0</v>
      </c>
      <c r="S336" s="170">
        <v>0</v>
      </c>
      <c r="T336" s="171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72" t="s">
        <v>283</v>
      </c>
      <c r="AT336" s="172" t="s">
        <v>175</v>
      </c>
      <c r="AU336" s="172" t="s">
        <v>179</v>
      </c>
      <c r="AY336" s="18" t="s">
        <v>173</v>
      </c>
      <c r="BE336" s="173">
        <f>IF(N336="základná",J336,0)</f>
        <v>0</v>
      </c>
      <c r="BF336" s="173">
        <f>IF(N336="znížená",J336,0)</f>
        <v>0</v>
      </c>
      <c r="BG336" s="173">
        <f>IF(N336="zákl. prenesená",J336,0)</f>
        <v>0</v>
      </c>
      <c r="BH336" s="173">
        <f>IF(N336="zníž. prenesená",J336,0)</f>
        <v>0</v>
      </c>
      <c r="BI336" s="173">
        <f>IF(N336="nulová",J336,0)</f>
        <v>0</v>
      </c>
      <c r="BJ336" s="18" t="s">
        <v>179</v>
      </c>
      <c r="BK336" s="174">
        <f>ROUND(I336*H336,3)</f>
        <v>0</v>
      </c>
      <c r="BL336" s="18" t="s">
        <v>283</v>
      </c>
      <c r="BM336" s="172" t="s">
        <v>3012</v>
      </c>
    </row>
    <row r="337" spans="1:65" s="2" customFormat="1" x14ac:dyDescent="0.2">
      <c r="A337" s="33"/>
      <c r="B337" s="34"/>
      <c r="C337" s="33"/>
      <c r="D337" s="175" t="s">
        <v>181</v>
      </c>
      <c r="E337" s="33"/>
      <c r="F337" s="176" t="s">
        <v>3011</v>
      </c>
      <c r="G337" s="33"/>
      <c r="H337" s="33"/>
      <c r="I337" s="97"/>
      <c r="J337" s="33"/>
      <c r="K337" s="33"/>
      <c r="L337" s="34"/>
      <c r="M337" s="177"/>
      <c r="N337" s="178"/>
      <c r="O337" s="59"/>
      <c r="P337" s="59"/>
      <c r="Q337" s="59"/>
      <c r="R337" s="59"/>
      <c r="S337" s="59"/>
      <c r="T337" s="60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T337" s="18" t="s">
        <v>181</v>
      </c>
      <c r="AU337" s="18" t="s">
        <v>179</v>
      </c>
    </row>
    <row r="338" spans="1:65" s="13" customFormat="1" x14ac:dyDescent="0.2">
      <c r="B338" s="179"/>
      <c r="D338" s="175" t="s">
        <v>183</v>
      </c>
      <c r="E338" s="180" t="s">
        <v>1</v>
      </c>
      <c r="F338" s="181" t="s">
        <v>3323</v>
      </c>
      <c r="H338" s="182">
        <v>132.30000000000001</v>
      </c>
      <c r="I338" s="183"/>
      <c r="L338" s="179"/>
      <c r="M338" s="184"/>
      <c r="N338" s="185"/>
      <c r="O338" s="185"/>
      <c r="P338" s="185"/>
      <c r="Q338" s="185"/>
      <c r="R338" s="185"/>
      <c r="S338" s="185"/>
      <c r="T338" s="186"/>
      <c r="AT338" s="180" t="s">
        <v>183</v>
      </c>
      <c r="AU338" s="180" t="s">
        <v>179</v>
      </c>
      <c r="AV338" s="13" t="s">
        <v>179</v>
      </c>
      <c r="AW338" s="13" t="s">
        <v>32</v>
      </c>
      <c r="AX338" s="13" t="s">
        <v>77</v>
      </c>
      <c r="AY338" s="180" t="s">
        <v>173</v>
      </c>
    </row>
    <row r="339" spans="1:65" s="13" customFormat="1" x14ac:dyDescent="0.2">
      <c r="B339" s="179"/>
      <c r="D339" s="175" t="s">
        <v>183</v>
      </c>
      <c r="E339" s="180" t="s">
        <v>1</v>
      </c>
      <c r="F339" s="181" t="s">
        <v>3013</v>
      </c>
      <c r="H339" s="182">
        <v>69.400000000000006</v>
      </c>
      <c r="I339" s="183"/>
      <c r="L339" s="179"/>
      <c r="M339" s="184"/>
      <c r="N339" s="185"/>
      <c r="O339" s="185"/>
      <c r="P339" s="185"/>
      <c r="Q339" s="185"/>
      <c r="R339" s="185"/>
      <c r="S339" s="185"/>
      <c r="T339" s="186"/>
      <c r="AT339" s="180" t="s">
        <v>183</v>
      </c>
      <c r="AU339" s="180" t="s">
        <v>179</v>
      </c>
      <c r="AV339" s="13" t="s">
        <v>179</v>
      </c>
      <c r="AW339" s="13" t="s">
        <v>32</v>
      </c>
      <c r="AX339" s="13" t="s">
        <v>77</v>
      </c>
      <c r="AY339" s="180" t="s">
        <v>173</v>
      </c>
    </row>
    <row r="340" spans="1:65" s="13" customFormat="1" x14ac:dyDescent="0.2">
      <c r="B340" s="179"/>
      <c r="D340" s="175" t="s">
        <v>183</v>
      </c>
      <c r="E340" s="180" t="s">
        <v>1</v>
      </c>
      <c r="F340" s="181" t="s">
        <v>3014</v>
      </c>
      <c r="H340" s="182">
        <v>79.099999999999994</v>
      </c>
      <c r="I340" s="183"/>
      <c r="L340" s="179"/>
      <c r="M340" s="184"/>
      <c r="N340" s="185"/>
      <c r="O340" s="185"/>
      <c r="P340" s="185"/>
      <c r="Q340" s="185"/>
      <c r="R340" s="185"/>
      <c r="S340" s="185"/>
      <c r="T340" s="186"/>
      <c r="AT340" s="180" t="s">
        <v>183</v>
      </c>
      <c r="AU340" s="180" t="s">
        <v>179</v>
      </c>
      <c r="AV340" s="13" t="s">
        <v>179</v>
      </c>
      <c r="AW340" s="13" t="s">
        <v>32</v>
      </c>
      <c r="AX340" s="13" t="s">
        <v>77</v>
      </c>
      <c r="AY340" s="180" t="s">
        <v>173</v>
      </c>
    </row>
    <row r="341" spans="1:65" s="16" customFormat="1" x14ac:dyDescent="0.2">
      <c r="B341" s="202"/>
      <c r="D341" s="175" t="s">
        <v>183</v>
      </c>
      <c r="E341" s="203" t="s">
        <v>1</v>
      </c>
      <c r="F341" s="204" t="s">
        <v>197</v>
      </c>
      <c r="H341" s="205">
        <v>280.8</v>
      </c>
      <c r="I341" s="206"/>
      <c r="L341" s="202"/>
      <c r="M341" s="207"/>
      <c r="N341" s="208"/>
      <c r="O341" s="208"/>
      <c r="P341" s="208"/>
      <c r="Q341" s="208"/>
      <c r="R341" s="208"/>
      <c r="S341" s="208"/>
      <c r="T341" s="209"/>
      <c r="AT341" s="203" t="s">
        <v>183</v>
      </c>
      <c r="AU341" s="203" t="s">
        <v>179</v>
      </c>
      <c r="AV341" s="16" t="s">
        <v>178</v>
      </c>
      <c r="AW341" s="16" t="s">
        <v>32</v>
      </c>
      <c r="AX341" s="16" t="s">
        <v>85</v>
      </c>
      <c r="AY341" s="203" t="s">
        <v>173</v>
      </c>
    </row>
    <row r="342" spans="1:65" s="2" customFormat="1" ht="16.5" customHeight="1" x14ac:dyDescent="0.2">
      <c r="A342" s="33"/>
      <c r="B342" s="162"/>
      <c r="C342" s="210" t="s">
        <v>641</v>
      </c>
      <c r="D342" s="267" t="s">
        <v>3324</v>
      </c>
      <c r="E342" s="268"/>
      <c r="F342" s="269"/>
      <c r="G342" s="211" t="s">
        <v>271</v>
      </c>
      <c r="H342" s="212">
        <v>112.952</v>
      </c>
      <c r="I342" s="213"/>
      <c r="J342" s="212">
        <f>ROUND(I342*H342,3)</f>
        <v>0</v>
      </c>
      <c r="K342" s="214"/>
      <c r="L342" s="215"/>
      <c r="M342" s="216" t="s">
        <v>1</v>
      </c>
      <c r="N342" s="217" t="s">
        <v>43</v>
      </c>
      <c r="O342" s="59"/>
      <c r="P342" s="170">
        <f>O342*H342</f>
        <v>0</v>
      </c>
      <c r="Q342" s="170">
        <v>0</v>
      </c>
      <c r="R342" s="170">
        <f>Q342*H342</f>
        <v>0</v>
      </c>
      <c r="S342" s="170">
        <v>0</v>
      </c>
      <c r="T342" s="171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72" t="s">
        <v>368</v>
      </c>
      <c r="AT342" s="172" t="s">
        <v>335</v>
      </c>
      <c r="AU342" s="172" t="s">
        <v>179</v>
      </c>
      <c r="AY342" s="18" t="s">
        <v>173</v>
      </c>
      <c r="BE342" s="173">
        <f>IF(N342="základná",J342,0)</f>
        <v>0</v>
      </c>
      <c r="BF342" s="173">
        <f>IF(N342="znížená",J342,0)</f>
        <v>0</v>
      </c>
      <c r="BG342" s="173">
        <f>IF(N342="zákl. prenesená",J342,0)</f>
        <v>0</v>
      </c>
      <c r="BH342" s="173">
        <f>IF(N342="zníž. prenesená",J342,0)</f>
        <v>0</v>
      </c>
      <c r="BI342" s="173">
        <f>IF(N342="nulová",J342,0)</f>
        <v>0</v>
      </c>
      <c r="BJ342" s="18" t="s">
        <v>179</v>
      </c>
      <c r="BK342" s="174">
        <f>ROUND(I342*H342,3)</f>
        <v>0</v>
      </c>
      <c r="BL342" s="18" t="s">
        <v>283</v>
      </c>
      <c r="BM342" s="172" t="s">
        <v>3015</v>
      </c>
    </row>
    <row r="343" spans="1:65" s="2" customFormat="1" x14ac:dyDescent="0.2">
      <c r="A343" s="33"/>
      <c r="B343" s="34"/>
      <c r="C343" s="33"/>
      <c r="D343" s="175" t="s">
        <v>181</v>
      </c>
      <c r="E343" s="33"/>
      <c r="F343" s="176" t="s">
        <v>3325</v>
      </c>
      <c r="G343" s="33"/>
      <c r="H343" s="33"/>
      <c r="I343" s="97"/>
      <c r="J343" s="33"/>
      <c r="K343" s="33"/>
      <c r="L343" s="34"/>
      <c r="M343" s="177"/>
      <c r="N343" s="178"/>
      <c r="O343" s="59"/>
      <c r="P343" s="59"/>
      <c r="Q343" s="59"/>
      <c r="R343" s="59"/>
      <c r="S343" s="59"/>
      <c r="T343" s="60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T343" s="18" t="s">
        <v>181</v>
      </c>
      <c r="AU343" s="18" t="s">
        <v>179</v>
      </c>
    </row>
    <row r="344" spans="1:65" s="13" customFormat="1" x14ac:dyDescent="0.2">
      <c r="B344" s="179"/>
      <c r="D344" s="175" t="s">
        <v>183</v>
      </c>
      <c r="E344" s="180" t="s">
        <v>1</v>
      </c>
      <c r="F344" s="181" t="s">
        <v>3016</v>
      </c>
      <c r="H344" s="182">
        <v>112.952</v>
      </c>
      <c r="I344" s="18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0" t="s">
        <v>183</v>
      </c>
      <c r="AU344" s="180" t="s">
        <v>179</v>
      </c>
      <c r="AV344" s="13" t="s">
        <v>179</v>
      </c>
      <c r="AW344" s="13" t="s">
        <v>32</v>
      </c>
      <c r="AX344" s="13" t="s">
        <v>85</v>
      </c>
      <c r="AY344" s="180" t="s">
        <v>173</v>
      </c>
    </row>
    <row r="345" spans="1:65" s="2" customFormat="1" ht="16.5" customHeight="1" x14ac:dyDescent="0.2">
      <c r="A345" s="33"/>
      <c r="B345" s="162"/>
      <c r="C345" s="210" t="s">
        <v>651</v>
      </c>
      <c r="D345" s="267" t="s">
        <v>3326</v>
      </c>
      <c r="E345" s="268"/>
      <c r="F345" s="269"/>
      <c r="G345" s="211" t="s">
        <v>271</v>
      </c>
      <c r="H345" s="212">
        <v>201.54400000000001</v>
      </c>
      <c r="I345" s="213"/>
      <c r="J345" s="212">
        <f>ROUND(I345*H345,3)</f>
        <v>0</v>
      </c>
      <c r="K345" s="214"/>
      <c r="L345" s="215"/>
      <c r="M345" s="216" t="s">
        <v>1</v>
      </c>
      <c r="N345" s="217" t="s">
        <v>43</v>
      </c>
      <c r="O345" s="59"/>
      <c r="P345" s="170">
        <f>O345*H345</f>
        <v>0</v>
      </c>
      <c r="Q345" s="170">
        <v>0</v>
      </c>
      <c r="R345" s="170">
        <f>Q345*H345</f>
        <v>0</v>
      </c>
      <c r="S345" s="170">
        <v>0</v>
      </c>
      <c r="T345" s="171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72" t="s">
        <v>368</v>
      </c>
      <c r="AT345" s="172" t="s">
        <v>335</v>
      </c>
      <c r="AU345" s="172" t="s">
        <v>179</v>
      </c>
      <c r="AY345" s="18" t="s">
        <v>173</v>
      </c>
      <c r="BE345" s="173">
        <f>IF(N345="základná",J345,0)</f>
        <v>0</v>
      </c>
      <c r="BF345" s="173">
        <f>IF(N345="znížená",J345,0)</f>
        <v>0</v>
      </c>
      <c r="BG345" s="173">
        <f>IF(N345="zákl. prenesená",J345,0)</f>
        <v>0</v>
      </c>
      <c r="BH345" s="173">
        <f>IF(N345="zníž. prenesená",J345,0)</f>
        <v>0</v>
      </c>
      <c r="BI345" s="173">
        <f>IF(N345="nulová",J345,0)</f>
        <v>0</v>
      </c>
      <c r="BJ345" s="18" t="s">
        <v>179</v>
      </c>
      <c r="BK345" s="174">
        <f>ROUND(I345*H345,3)</f>
        <v>0</v>
      </c>
      <c r="BL345" s="18" t="s">
        <v>283</v>
      </c>
      <c r="BM345" s="172" t="s">
        <v>3017</v>
      </c>
    </row>
    <row r="346" spans="1:65" s="2" customFormat="1" x14ac:dyDescent="0.2">
      <c r="A346" s="33"/>
      <c r="B346" s="34"/>
      <c r="C346" s="33"/>
      <c r="D346" s="175" t="s">
        <v>181</v>
      </c>
      <c r="E346" s="33"/>
      <c r="F346" s="176" t="s">
        <v>3326</v>
      </c>
      <c r="G346" s="33"/>
      <c r="H346" s="33"/>
      <c r="I346" s="97"/>
      <c r="J346" s="33"/>
      <c r="K346" s="33"/>
      <c r="L346" s="34"/>
      <c r="M346" s="177"/>
      <c r="N346" s="178"/>
      <c r="O346" s="59"/>
      <c r="P346" s="59"/>
      <c r="Q346" s="59"/>
      <c r="R346" s="59"/>
      <c r="S346" s="59"/>
      <c r="T346" s="60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T346" s="18" t="s">
        <v>181</v>
      </c>
      <c r="AU346" s="18" t="s">
        <v>179</v>
      </c>
    </row>
    <row r="347" spans="1:65" s="13" customFormat="1" x14ac:dyDescent="0.2">
      <c r="B347" s="179"/>
      <c r="D347" s="175" t="s">
        <v>183</v>
      </c>
      <c r="E347" s="180" t="s">
        <v>1</v>
      </c>
      <c r="F347" s="181" t="s">
        <v>3018</v>
      </c>
      <c r="H347" s="182">
        <v>201.54400000000001</v>
      </c>
      <c r="I347" s="183"/>
      <c r="L347" s="179"/>
      <c r="M347" s="184"/>
      <c r="N347" s="185"/>
      <c r="O347" s="185"/>
      <c r="P347" s="185"/>
      <c r="Q347" s="185"/>
      <c r="R347" s="185"/>
      <c r="S347" s="185"/>
      <c r="T347" s="186"/>
      <c r="AT347" s="180" t="s">
        <v>183</v>
      </c>
      <c r="AU347" s="180" t="s">
        <v>179</v>
      </c>
      <c r="AV347" s="13" t="s">
        <v>179</v>
      </c>
      <c r="AW347" s="13" t="s">
        <v>32</v>
      </c>
      <c r="AX347" s="13" t="s">
        <v>85</v>
      </c>
      <c r="AY347" s="180" t="s">
        <v>173</v>
      </c>
    </row>
    <row r="348" spans="1:65" s="2" customFormat="1" ht="24" customHeight="1" x14ac:dyDescent="0.2">
      <c r="A348" s="33"/>
      <c r="B348" s="162"/>
      <c r="C348" s="163" t="s">
        <v>655</v>
      </c>
      <c r="D348" s="264" t="s">
        <v>779</v>
      </c>
      <c r="E348" s="265"/>
      <c r="F348" s="266"/>
      <c r="G348" s="164" t="s">
        <v>780</v>
      </c>
      <c r="H348" s="166"/>
      <c r="I348" s="166"/>
      <c r="J348" s="165">
        <f>ROUND(I348*H348,3)</f>
        <v>0</v>
      </c>
      <c r="K348" s="167"/>
      <c r="L348" s="34"/>
      <c r="M348" s="168" t="s">
        <v>1</v>
      </c>
      <c r="N348" s="169" t="s">
        <v>43</v>
      </c>
      <c r="O348" s="59"/>
      <c r="P348" s="170">
        <f>O348*H348</f>
        <v>0</v>
      </c>
      <c r="Q348" s="170">
        <v>0</v>
      </c>
      <c r="R348" s="170">
        <f>Q348*H348</f>
        <v>0</v>
      </c>
      <c r="S348" s="170">
        <v>0</v>
      </c>
      <c r="T348" s="171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72" t="s">
        <v>283</v>
      </c>
      <c r="AT348" s="172" t="s">
        <v>175</v>
      </c>
      <c r="AU348" s="172" t="s">
        <v>179</v>
      </c>
      <c r="AY348" s="18" t="s">
        <v>173</v>
      </c>
      <c r="BE348" s="173">
        <f>IF(N348="základná",J348,0)</f>
        <v>0</v>
      </c>
      <c r="BF348" s="173">
        <f>IF(N348="znížená",J348,0)</f>
        <v>0</v>
      </c>
      <c r="BG348" s="173">
        <f>IF(N348="zákl. prenesená",J348,0)</f>
        <v>0</v>
      </c>
      <c r="BH348" s="173">
        <f>IF(N348="zníž. prenesená",J348,0)</f>
        <v>0</v>
      </c>
      <c r="BI348" s="173">
        <f>IF(N348="nulová",J348,0)</f>
        <v>0</v>
      </c>
      <c r="BJ348" s="18" t="s">
        <v>179</v>
      </c>
      <c r="BK348" s="174">
        <f>ROUND(I348*H348,3)</f>
        <v>0</v>
      </c>
      <c r="BL348" s="18" t="s">
        <v>283</v>
      </c>
      <c r="BM348" s="172" t="s">
        <v>3019</v>
      </c>
    </row>
    <row r="349" spans="1:65" s="2" customFormat="1" x14ac:dyDescent="0.2">
      <c r="A349" s="33"/>
      <c r="B349" s="34"/>
      <c r="C349" s="33"/>
      <c r="D349" s="175" t="s">
        <v>181</v>
      </c>
      <c r="E349" s="33"/>
      <c r="F349" s="176" t="s">
        <v>779</v>
      </c>
      <c r="G349" s="33"/>
      <c r="H349" s="33"/>
      <c r="I349" s="97"/>
      <c r="J349" s="33"/>
      <c r="K349" s="33"/>
      <c r="L349" s="34"/>
      <c r="M349" s="218"/>
      <c r="N349" s="219"/>
      <c r="O349" s="220"/>
      <c r="P349" s="220"/>
      <c r="Q349" s="220"/>
      <c r="R349" s="220"/>
      <c r="S349" s="220"/>
      <c r="T349" s="221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T349" s="18" t="s">
        <v>181</v>
      </c>
      <c r="AU349" s="18" t="s">
        <v>179</v>
      </c>
    </row>
    <row r="350" spans="1:65" s="2" customFormat="1" ht="6.95" customHeight="1" x14ac:dyDescent="0.2">
      <c r="A350" s="33"/>
      <c r="B350" s="48"/>
      <c r="C350" s="49"/>
      <c r="D350" s="49"/>
      <c r="E350" s="49"/>
      <c r="F350" s="49"/>
      <c r="G350" s="49"/>
      <c r="H350" s="49"/>
      <c r="I350" s="121"/>
      <c r="J350" s="49"/>
      <c r="K350" s="49"/>
      <c r="L350" s="34"/>
      <c r="M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</row>
  </sheetData>
  <mergeCells count="87">
    <mergeCell ref="D345:F345"/>
    <mergeCell ref="D348:F348"/>
    <mergeCell ref="D324:F324"/>
    <mergeCell ref="D326:F326"/>
    <mergeCell ref="D328:F328"/>
    <mergeCell ref="D342:F342"/>
    <mergeCell ref="D336:F336"/>
    <mergeCell ref="D331:F331"/>
    <mergeCell ref="D313:F313"/>
    <mergeCell ref="D315:F315"/>
    <mergeCell ref="D317:F317"/>
    <mergeCell ref="D319:F319"/>
    <mergeCell ref="D321:F321"/>
    <mergeCell ref="D309:F309"/>
    <mergeCell ref="D306:F306"/>
    <mergeCell ref="D303:F303"/>
    <mergeCell ref="D301:F301"/>
    <mergeCell ref="D311:F311"/>
    <mergeCell ref="D281:F281"/>
    <mergeCell ref="D284:F284"/>
    <mergeCell ref="D286:F286"/>
    <mergeCell ref="D289:F289"/>
    <mergeCell ref="D295:F295"/>
    <mergeCell ref="D293:F293"/>
    <mergeCell ref="D291:F291"/>
    <mergeCell ref="D267:F267"/>
    <mergeCell ref="D269:F269"/>
    <mergeCell ref="D271:F271"/>
    <mergeCell ref="D273:F273"/>
    <mergeCell ref="D278:F278"/>
    <mergeCell ref="D256:F256"/>
    <mergeCell ref="D258:F258"/>
    <mergeCell ref="D261:F261"/>
    <mergeCell ref="D263:F263"/>
    <mergeCell ref="D265:F265"/>
    <mergeCell ref="D247:F247"/>
    <mergeCell ref="D244:F244"/>
    <mergeCell ref="D242:F242"/>
    <mergeCell ref="D252:F252"/>
    <mergeCell ref="D254:F254"/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  <mergeCell ref="D124:F124"/>
    <mergeCell ref="D128:F128"/>
    <mergeCell ref="D132:F132"/>
    <mergeCell ref="D135:F135"/>
    <mergeCell ref="D137:F137"/>
    <mergeCell ref="D164:F164"/>
    <mergeCell ref="D167:F167"/>
    <mergeCell ref="D169:F169"/>
    <mergeCell ref="D172:F172"/>
    <mergeCell ref="D139:F139"/>
    <mergeCell ref="D141:F141"/>
    <mergeCell ref="D143:F143"/>
    <mergeCell ref="D145:F145"/>
    <mergeCell ref="D162:F162"/>
    <mergeCell ref="D160:F160"/>
    <mergeCell ref="D158:F158"/>
    <mergeCell ref="D156:F156"/>
    <mergeCell ref="D153:F153"/>
    <mergeCell ref="D151:F151"/>
    <mergeCell ref="D149:F149"/>
    <mergeCell ref="D190:F190"/>
    <mergeCell ref="D185:F185"/>
    <mergeCell ref="D179:F179"/>
    <mergeCell ref="D192:F192"/>
    <mergeCell ref="D197:F197"/>
    <mergeCell ref="D203:F203"/>
    <mergeCell ref="D207:F207"/>
    <mergeCell ref="D211:F211"/>
    <mergeCell ref="D215:F215"/>
    <mergeCell ref="D219:F219"/>
    <mergeCell ref="D234:F234"/>
    <mergeCell ref="D236:F236"/>
    <mergeCell ref="D238:F238"/>
    <mergeCell ref="D221:F221"/>
    <mergeCell ref="D224:F224"/>
    <mergeCell ref="D226:F226"/>
    <mergeCell ref="D229:F229"/>
    <mergeCell ref="D231:F2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4"/>
  <sheetViews>
    <sheetView showGridLines="0" workbookViewId="0">
      <selection activeCell="W308" sqref="W308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4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8" t="s">
        <v>113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77</v>
      </c>
    </row>
    <row r="4" spans="1:46" s="1" customFormat="1" ht="24.95" customHeight="1" x14ac:dyDescent="0.2">
      <c r="B4" s="21"/>
      <c r="D4" s="22" t="s">
        <v>114</v>
      </c>
      <c r="I4" s="94"/>
      <c r="L4" s="21"/>
      <c r="M4" s="96" t="s">
        <v>9</v>
      </c>
      <c r="AT4" s="18" t="s">
        <v>3</v>
      </c>
    </row>
    <row r="5" spans="1:46" s="1" customFormat="1" ht="6.95" customHeight="1" x14ac:dyDescent="0.2">
      <c r="B5" s="21"/>
      <c r="I5" s="94"/>
      <c r="L5" s="21"/>
    </row>
    <row r="6" spans="1:46" s="1" customFormat="1" ht="12" customHeight="1" x14ac:dyDescent="0.2">
      <c r="B6" s="21"/>
      <c r="D6" s="28" t="s">
        <v>14</v>
      </c>
      <c r="I6" s="94"/>
      <c r="L6" s="21"/>
    </row>
    <row r="7" spans="1:46" s="1" customFormat="1" ht="16.5" customHeight="1" x14ac:dyDescent="0.2">
      <c r="B7" s="21"/>
      <c r="E7" s="271" t="str">
        <f>'Rekapitulácia stavby'!K6</f>
        <v>Rodinný dom s 2 b.j. Adamovské Kochanovce</v>
      </c>
      <c r="F7" s="272"/>
      <c r="G7" s="272"/>
      <c r="H7" s="272"/>
      <c r="I7" s="94"/>
      <c r="L7" s="21"/>
    </row>
    <row r="8" spans="1:46" s="2" customFormat="1" ht="12" customHeight="1" x14ac:dyDescent="0.2">
      <c r="A8" s="33"/>
      <c r="B8" s="34"/>
      <c r="C8" s="33"/>
      <c r="D8" s="28" t="s">
        <v>115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37" t="s">
        <v>3020</v>
      </c>
      <c r="F9" s="270"/>
      <c r="G9" s="270"/>
      <c r="H9" s="270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x14ac:dyDescent="0.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>
        <f>'Rekapitulácia stavby'!AN8</f>
        <v>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21</v>
      </c>
      <c r="E14" s="33"/>
      <c r="F14" s="33"/>
      <c r="G14" s="33"/>
      <c r="H14" s="33"/>
      <c r="I14" s="98" t="s">
        <v>22</v>
      </c>
      <c r="J14" s="26" t="s">
        <v>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24</v>
      </c>
      <c r="F15" s="33"/>
      <c r="G15" s="33"/>
      <c r="H15" s="33"/>
      <c r="I15" s="9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22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4" t="str">
        <f>'Rekapitulácia stavby'!E14</f>
        <v>Vyplň údaj</v>
      </c>
      <c r="F18" s="240"/>
      <c r="G18" s="240"/>
      <c r="H18" s="240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22</v>
      </c>
      <c r="J20" s="26" t="s">
        <v>29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98" t="s">
        <v>25</v>
      </c>
      <c r="J21" s="26" t="s">
        <v>31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22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35</v>
      </c>
      <c r="F24" s="33"/>
      <c r="G24" s="33"/>
      <c r="H24" s="33"/>
      <c r="I24" s="9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44" t="s">
        <v>1</v>
      </c>
      <c r="F27" s="244"/>
      <c r="G27" s="244"/>
      <c r="H27" s="24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ROUND(J124,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106" t="s">
        <v>41</v>
      </c>
      <c r="E33" s="28" t="s">
        <v>42</v>
      </c>
      <c r="F33" s="107">
        <f>ROUND((SUM(BE124:BE313)),  2)</f>
        <v>0</v>
      </c>
      <c r="G33" s="33"/>
      <c r="H33" s="33"/>
      <c r="I33" s="108">
        <v>0.2</v>
      </c>
      <c r="J33" s="107">
        <f>ROUND(((SUM(BE124:BE313))*I33),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43</v>
      </c>
      <c r="F34" s="107">
        <f>ROUND((SUM(BF124:BF313)),  2)</f>
        <v>0</v>
      </c>
      <c r="G34" s="33"/>
      <c r="H34" s="33"/>
      <c r="I34" s="108">
        <v>0.2</v>
      </c>
      <c r="J34" s="107">
        <f>ROUND(((SUM(BF124:BF313))*I34),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44</v>
      </c>
      <c r="F35" s="107">
        <f>ROUND((SUM(BG124:BG313)),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45</v>
      </c>
      <c r="F36" s="107">
        <f>ROUND((SUM(BH124:BH313)),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46</v>
      </c>
      <c r="F37" s="107">
        <f>ROUND((SUM(BI124:BI313)),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I41" s="94"/>
      <c r="L41" s="21"/>
    </row>
    <row r="42" spans="1:31" s="1" customFormat="1" ht="14.45" customHeight="1" x14ac:dyDescent="0.2">
      <c r="B42" s="21"/>
      <c r="I42" s="94"/>
      <c r="L42" s="21"/>
    </row>
    <row r="43" spans="1:31" s="1" customFormat="1" ht="14.45" customHeight="1" x14ac:dyDescent="0.2">
      <c r="B43" s="21"/>
      <c r="I43" s="94"/>
      <c r="L43" s="21"/>
    </row>
    <row r="44" spans="1:31" s="1" customFormat="1" ht="14.45" customHeight="1" x14ac:dyDescent="0.2">
      <c r="B44" s="21"/>
      <c r="I44" s="94"/>
      <c r="L44" s="21"/>
    </row>
    <row r="45" spans="1:31" s="1" customFormat="1" ht="14.45" customHeight="1" x14ac:dyDescent="0.2">
      <c r="B45" s="21"/>
      <c r="I45" s="94"/>
      <c r="L45" s="21"/>
    </row>
    <row r="46" spans="1:31" s="1" customFormat="1" ht="14.45" customHeight="1" x14ac:dyDescent="0.2">
      <c r="B46" s="21"/>
      <c r="I46" s="94"/>
      <c r="L46" s="21"/>
    </row>
    <row r="47" spans="1:31" s="1" customFormat="1" ht="14.45" customHeight="1" x14ac:dyDescent="0.2">
      <c r="B47" s="21"/>
      <c r="I47" s="94"/>
      <c r="L47" s="21"/>
    </row>
    <row r="48" spans="1:31" s="1" customFormat="1" ht="14.45" customHeight="1" x14ac:dyDescent="0.2">
      <c r="B48" s="21"/>
      <c r="I48" s="94"/>
      <c r="L48" s="21"/>
    </row>
    <row r="49" spans="1:31" s="1" customFormat="1" ht="14.45" customHeight="1" x14ac:dyDescent="0.2">
      <c r="B49" s="21"/>
      <c r="I49" s="94"/>
      <c r="L49" s="21"/>
    </row>
    <row r="50" spans="1:31" s="2" customFormat="1" ht="14.45" customHeight="1" x14ac:dyDescent="0.2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117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Rodinný dom s 2 b.j. Adamovské Kochanovce</v>
      </c>
      <c r="F85" s="272"/>
      <c r="G85" s="272"/>
      <c r="H85" s="272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115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37" t="str">
        <f>E9</f>
        <v>SO 08 - SO 08 Oplotenie</v>
      </c>
      <c r="F87" s="270"/>
      <c r="G87" s="270"/>
      <c r="H87" s="270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18</v>
      </c>
      <c r="D89" s="33"/>
      <c r="E89" s="33"/>
      <c r="F89" s="26" t="str">
        <f>F12</f>
        <v>parc.č. 342/5, Adamovské Kochanovce</v>
      </c>
      <c r="G89" s="33"/>
      <c r="H89" s="33"/>
      <c r="I89" s="98" t="s">
        <v>20</v>
      </c>
      <c r="J89" s="56">
        <f>IF(J12="","",J12)</f>
        <v>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 x14ac:dyDescent="0.2">
      <c r="A91" s="33"/>
      <c r="B91" s="34"/>
      <c r="C91" s="28" t="s">
        <v>21</v>
      </c>
      <c r="D91" s="33"/>
      <c r="E91" s="33"/>
      <c r="F91" s="26" t="str">
        <f>E15</f>
        <v>Trenčiansky samosprávny kraj</v>
      </c>
      <c r="G91" s="33"/>
      <c r="H91" s="33"/>
      <c r="I91" s="98" t="s">
        <v>28</v>
      </c>
      <c r="J91" s="31" t="str">
        <f>E21</f>
        <v>A.DOM, spol. s 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>Viera Masnicová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23" t="s">
        <v>118</v>
      </c>
      <c r="D94" s="109"/>
      <c r="E94" s="109"/>
      <c r="F94" s="109"/>
      <c r="G94" s="109"/>
      <c r="H94" s="109"/>
      <c r="I94" s="124"/>
      <c r="J94" s="125" t="s">
        <v>119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26" t="s">
        <v>120</v>
      </c>
      <c r="D96" s="33"/>
      <c r="E96" s="33"/>
      <c r="F96" s="33"/>
      <c r="G96" s="33"/>
      <c r="H96" s="33"/>
      <c r="I96" s="97"/>
      <c r="J96" s="72">
        <f>J124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121</v>
      </c>
    </row>
    <row r="97" spans="1:31" s="9" customFormat="1" ht="24.95" customHeight="1" x14ac:dyDescent="0.2">
      <c r="B97" s="127"/>
      <c r="D97" s="128" t="s">
        <v>122</v>
      </c>
      <c r="E97" s="129"/>
      <c r="F97" s="129"/>
      <c r="G97" s="129"/>
      <c r="H97" s="129"/>
      <c r="I97" s="130"/>
      <c r="J97" s="131">
        <f>J125</f>
        <v>0</v>
      </c>
      <c r="L97" s="127"/>
    </row>
    <row r="98" spans="1:31" s="10" customFormat="1" ht="19.899999999999999" customHeight="1" x14ac:dyDescent="0.2">
      <c r="B98" s="132"/>
      <c r="D98" s="133" t="s">
        <v>123</v>
      </c>
      <c r="E98" s="134"/>
      <c r="F98" s="134"/>
      <c r="G98" s="134"/>
      <c r="H98" s="134"/>
      <c r="I98" s="135"/>
      <c r="J98" s="136">
        <f>J126</f>
        <v>0</v>
      </c>
      <c r="L98" s="132"/>
    </row>
    <row r="99" spans="1:31" s="10" customFormat="1" ht="19.899999999999999" customHeight="1" x14ac:dyDescent="0.2">
      <c r="B99" s="132"/>
      <c r="D99" s="133" t="s">
        <v>124</v>
      </c>
      <c r="E99" s="134"/>
      <c r="F99" s="134"/>
      <c r="G99" s="134"/>
      <c r="H99" s="134"/>
      <c r="I99" s="135"/>
      <c r="J99" s="136">
        <f>J199</f>
        <v>0</v>
      </c>
      <c r="L99" s="132"/>
    </row>
    <row r="100" spans="1:31" s="10" customFormat="1" ht="19.899999999999999" customHeight="1" x14ac:dyDescent="0.2">
      <c r="B100" s="132"/>
      <c r="D100" s="133" t="s">
        <v>125</v>
      </c>
      <c r="E100" s="134"/>
      <c r="F100" s="134"/>
      <c r="G100" s="134"/>
      <c r="H100" s="134"/>
      <c r="I100" s="135"/>
      <c r="J100" s="136">
        <f>J217</f>
        <v>0</v>
      </c>
      <c r="L100" s="132"/>
    </row>
    <row r="101" spans="1:31" s="10" customFormat="1" ht="19.899999999999999" customHeight="1" x14ac:dyDescent="0.2">
      <c r="B101" s="132"/>
      <c r="D101" s="133" t="s">
        <v>129</v>
      </c>
      <c r="E101" s="134"/>
      <c r="F101" s="134"/>
      <c r="G101" s="134"/>
      <c r="H101" s="134"/>
      <c r="I101" s="135"/>
      <c r="J101" s="136">
        <f>J242</f>
        <v>0</v>
      </c>
      <c r="L101" s="132"/>
    </row>
    <row r="102" spans="1:31" s="10" customFormat="1" ht="19.899999999999999" customHeight="1" x14ac:dyDescent="0.2">
      <c r="B102" s="132"/>
      <c r="D102" s="133" t="s">
        <v>130</v>
      </c>
      <c r="E102" s="134"/>
      <c r="F102" s="134"/>
      <c r="G102" s="134"/>
      <c r="H102" s="134"/>
      <c r="I102" s="135"/>
      <c r="J102" s="136">
        <f>J266</f>
        <v>0</v>
      </c>
      <c r="L102" s="132"/>
    </row>
    <row r="103" spans="1:31" s="9" customFormat="1" ht="24.95" customHeight="1" x14ac:dyDescent="0.2">
      <c r="B103" s="127"/>
      <c r="D103" s="128" t="s">
        <v>131</v>
      </c>
      <c r="E103" s="129"/>
      <c r="F103" s="129"/>
      <c r="G103" s="129"/>
      <c r="H103" s="129"/>
      <c r="I103" s="130"/>
      <c r="J103" s="131">
        <f>J269</f>
        <v>0</v>
      </c>
      <c r="L103" s="127"/>
    </row>
    <row r="104" spans="1:31" s="10" customFormat="1" ht="19.899999999999999" customHeight="1" x14ac:dyDescent="0.2">
      <c r="B104" s="132"/>
      <c r="D104" s="133" t="s">
        <v>141</v>
      </c>
      <c r="E104" s="134"/>
      <c r="F104" s="134"/>
      <c r="G104" s="134"/>
      <c r="H104" s="134"/>
      <c r="I104" s="135"/>
      <c r="J104" s="136">
        <f>J270</f>
        <v>0</v>
      </c>
      <c r="L104" s="132"/>
    </row>
    <row r="105" spans="1:31" s="2" customFormat="1" ht="21.75" customHeight="1" x14ac:dyDescent="0.2">
      <c r="A105" s="33"/>
      <c r="B105" s="34"/>
      <c r="C105" s="33"/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 x14ac:dyDescent="0.2">
      <c r="A106" s="33"/>
      <c r="B106" s="48"/>
      <c r="C106" s="49"/>
      <c r="D106" s="49"/>
      <c r="E106" s="49"/>
      <c r="F106" s="49"/>
      <c r="G106" s="49"/>
      <c r="H106" s="49"/>
      <c r="I106" s="121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 x14ac:dyDescent="0.2">
      <c r="A110" s="33"/>
      <c r="B110" s="50"/>
      <c r="C110" s="51"/>
      <c r="D110" s="51"/>
      <c r="E110" s="51"/>
      <c r="F110" s="51"/>
      <c r="G110" s="51"/>
      <c r="H110" s="51"/>
      <c r="I110" s="122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 x14ac:dyDescent="0.2">
      <c r="A111" s="33"/>
      <c r="B111" s="34"/>
      <c r="C111" s="22" t="s">
        <v>159</v>
      </c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 x14ac:dyDescent="0.2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 x14ac:dyDescent="0.2">
      <c r="A113" s="33"/>
      <c r="B113" s="34"/>
      <c r="C113" s="28" t="s">
        <v>14</v>
      </c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 x14ac:dyDescent="0.2">
      <c r="A114" s="33"/>
      <c r="B114" s="34"/>
      <c r="C114" s="33"/>
      <c r="D114" s="33"/>
      <c r="E114" s="271" t="str">
        <f>E7</f>
        <v>Rodinný dom s 2 b.j. Adamovské Kochanovce</v>
      </c>
      <c r="F114" s="272"/>
      <c r="G114" s="272"/>
      <c r="H114" s="272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 x14ac:dyDescent="0.2">
      <c r="A115" s="33"/>
      <c r="B115" s="34"/>
      <c r="C115" s="28" t="s">
        <v>115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6.5" customHeight="1" x14ac:dyDescent="0.2">
      <c r="A116" s="33"/>
      <c r="B116" s="34"/>
      <c r="C116" s="33"/>
      <c r="D116" s="33"/>
      <c r="E116" s="237" t="str">
        <f>E9</f>
        <v>SO 08 - SO 08 Oplotenie</v>
      </c>
      <c r="F116" s="270"/>
      <c r="G116" s="270"/>
      <c r="H116" s="270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 x14ac:dyDescent="0.2">
      <c r="A117" s="33"/>
      <c r="B117" s="34"/>
      <c r="C117" s="33"/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 x14ac:dyDescent="0.2">
      <c r="A118" s="33"/>
      <c r="B118" s="34"/>
      <c r="C118" s="28" t="s">
        <v>18</v>
      </c>
      <c r="D118" s="33"/>
      <c r="E118" s="33"/>
      <c r="F118" s="26" t="str">
        <f>F12</f>
        <v>parc.č. 342/5, Adamovské Kochanovce</v>
      </c>
      <c r="G118" s="33"/>
      <c r="H118" s="33"/>
      <c r="I118" s="98" t="s">
        <v>20</v>
      </c>
      <c r="J118" s="56">
        <f>IF(J12="","",J12)</f>
        <v>0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6.95" customHeight="1" x14ac:dyDescent="0.2">
      <c r="A119" s="33"/>
      <c r="B119" s="34"/>
      <c r="C119" s="33"/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 x14ac:dyDescent="0.2">
      <c r="A120" s="33"/>
      <c r="B120" s="34"/>
      <c r="C120" s="28" t="s">
        <v>21</v>
      </c>
      <c r="D120" s="33"/>
      <c r="E120" s="33"/>
      <c r="F120" s="26" t="str">
        <f>E15</f>
        <v>Trenčiansky samosprávny kraj</v>
      </c>
      <c r="G120" s="33"/>
      <c r="H120" s="33"/>
      <c r="I120" s="98" t="s">
        <v>28</v>
      </c>
      <c r="J120" s="31" t="str">
        <f>E21</f>
        <v>A.DOM, spol. s r.o.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" customHeight="1" x14ac:dyDescent="0.2">
      <c r="A121" s="33"/>
      <c r="B121" s="34"/>
      <c r="C121" s="28" t="s">
        <v>26</v>
      </c>
      <c r="D121" s="33"/>
      <c r="E121" s="33"/>
      <c r="F121" s="26" t="str">
        <f>IF(E18="","",E18)</f>
        <v>Vyplň údaj</v>
      </c>
      <c r="G121" s="33"/>
      <c r="H121" s="33"/>
      <c r="I121" s="98" t="s">
        <v>34</v>
      </c>
      <c r="J121" s="31" t="str">
        <f>E24</f>
        <v>Viera Masnicová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35" customHeight="1" x14ac:dyDescent="0.2">
      <c r="A122" s="33"/>
      <c r="B122" s="34"/>
      <c r="C122" s="33"/>
      <c r="D122" s="33"/>
      <c r="E122" s="33"/>
      <c r="F122" s="33"/>
      <c r="G122" s="33"/>
      <c r="H122" s="33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 x14ac:dyDescent="0.2">
      <c r="A123" s="137"/>
      <c r="B123" s="138"/>
      <c r="C123" s="139" t="s">
        <v>160</v>
      </c>
      <c r="D123" s="273" t="s">
        <v>59</v>
      </c>
      <c r="E123" s="273"/>
      <c r="F123" s="273"/>
      <c r="G123" s="140" t="s">
        <v>161</v>
      </c>
      <c r="H123" s="140" t="s">
        <v>162</v>
      </c>
      <c r="I123" s="141" t="s">
        <v>163</v>
      </c>
      <c r="J123" s="142" t="s">
        <v>119</v>
      </c>
      <c r="K123" s="143" t="s">
        <v>164</v>
      </c>
      <c r="L123" s="144"/>
      <c r="M123" s="63" t="s">
        <v>1</v>
      </c>
      <c r="N123" s="64" t="s">
        <v>41</v>
      </c>
      <c r="O123" s="64" t="s">
        <v>165</v>
      </c>
      <c r="P123" s="64" t="s">
        <v>166</v>
      </c>
      <c r="Q123" s="64" t="s">
        <v>167</v>
      </c>
      <c r="R123" s="64" t="s">
        <v>168</v>
      </c>
      <c r="S123" s="64" t="s">
        <v>169</v>
      </c>
      <c r="T123" s="65" t="s">
        <v>170</v>
      </c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</row>
    <row r="124" spans="1:65" s="2" customFormat="1" ht="22.9" customHeight="1" x14ac:dyDescent="0.25">
      <c r="A124" s="33"/>
      <c r="B124" s="34"/>
      <c r="C124" s="70" t="s">
        <v>120</v>
      </c>
      <c r="D124" s="33"/>
      <c r="E124" s="33"/>
      <c r="F124" s="33"/>
      <c r="G124" s="33"/>
      <c r="H124" s="33"/>
      <c r="I124" s="97"/>
      <c r="J124" s="145">
        <f>BK124</f>
        <v>0</v>
      </c>
      <c r="K124" s="33"/>
      <c r="L124" s="34"/>
      <c r="M124" s="66"/>
      <c r="N124" s="57"/>
      <c r="O124" s="67"/>
      <c r="P124" s="146">
        <f>P125+P269</f>
        <v>0</v>
      </c>
      <c r="Q124" s="67"/>
      <c r="R124" s="146">
        <f>R125+R269</f>
        <v>19.669852469999999</v>
      </c>
      <c r="S124" s="67"/>
      <c r="T124" s="147">
        <f>T125+T269</f>
        <v>46.89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76</v>
      </c>
      <c r="AU124" s="18" t="s">
        <v>121</v>
      </c>
      <c r="BK124" s="148">
        <f>BK125+BK269</f>
        <v>0</v>
      </c>
    </row>
    <row r="125" spans="1:65" s="12" customFormat="1" ht="25.9" customHeight="1" x14ac:dyDescent="0.2">
      <c r="B125" s="149"/>
      <c r="D125" s="150" t="s">
        <v>76</v>
      </c>
      <c r="E125" s="151" t="s">
        <v>171</v>
      </c>
      <c r="F125" s="151" t="s">
        <v>172</v>
      </c>
      <c r="I125" s="152"/>
      <c r="J125" s="153">
        <f>BK125</f>
        <v>0</v>
      </c>
      <c r="L125" s="149"/>
      <c r="M125" s="154"/>
      <c r="N125" s="155"/>
      <c r="O125" s="155"/>
      <c r="P125" s="156">
        <f>P126+P199+P217+P242+P266</f>
        <v>0</v>
      </c>
      <c r="Q125" s="155"/>
      <c r="R125" s="156">
        <f>R126+R199+R217+R242+R266</f>
        <v>17.434972469999998</v>
      </c>
      <c r="S125" s="155"/>
      <c r="T125" s="157">
        <f>T126+T199+T217+T242+T266</f>
        <v>46.89</v>
      </c>
      <c r="AR125" s="150" t="s">
        <v>85</v>
      </c>
      <c r="AT125" s="158" t="s">
        <v>76</v>
      </c>
      <c r="AU125" s="158" t="s">
        <v>77</v>
      </c>
      <c r="AY125" s="150" t="s">
        <v>173</v>
      </c>
      <c r="BK125" s="159">
        <f>BK126+BK199+BK217+BK242+BK266</f>
        <v>0</v>
      </c>
    </row>
    <row r="126" spans="1:65" s="12" customFormat="1" ht="22.9" customHeight="1" x14ac:dyDescent="0.2">
      <c r="B126" s="149"/>
      <c r="D126" s="150" t="s">
        <v>76</v>
      </c>
      <c r="E126" s="160" t="s">
        <v>85</v>
      </c>
      <c r="F126" s="160" t="s">
        <v>174</v>
      </c>
      <c r="I126" s="152"/>
      <c r="J126" s="161">
        <f>BK126</f>
        <v>0</v>
      </c>
      <c r="L126" s="149"/>
      <c r="M126" s="154"/>
      <c r="N126" s="155"/>
      <c r="O126" s="155"/>
      <c r="P126" s="156">
        <f>SUM(P127:P198)</f>
        <v>0</v>
      </c>
      <c r="Q126" s="155"/>
      <c r="R126" s="156">
        <f>SUM(R127:R198)</f>
        <v>0</v>
      </c>
      <c r="S126" s="155"/>
      <c r="T126" s="157">
        <f>SUM(T127:T198)</f>
        <v>0</v>
      </c>
      <c r="AR126" s="150" t="s">
        <v>85</v>
      </c>
      <c r="AT126" s="158" t="s">
        <v>76</v>
      </c>
      <c r="AU126" s="158" t="s">
        <v>85</v>
      </c>
      <c r="AY126" s="150" t="s">
        <v>173</v>
      </c>
      <c r="BK126" s="159">
        <f>SUM(BK127:BK198)</f>
        <v>0</v>
      </c>
    </row>
    <row r="127" spans="1:65" s="2" customFormat="1" ht="16.5" customHeight="1" x14ac:dyDescent="0.2">
      <c r="A127" s="33"/>
      <c r="B127" s="162"/>
      <c r="C127" s="163" t="s">
        <v>85</v>
      </c>
      <c r="D127" s="264" t="s">
        <v>209</v>
      </c>
      <c r="E127" s="265"/>
      <c r="F127" s="266"/>
      <c r="G127" s="164" t="s">
        <v>185</v>
      </c>
      <c r="H127" s="165">
        <v>11.651999999999999</v>
      </c>
      <c r="I127" s="166"/>
      <c r="J127" s="165">
        <f>ROUND(I127*H127,3)</f>
        <v>0</v>
      </c>
      <c r="K127" s="167"/>
      <c r="L127" s="34"/>
      <c r="M127" s="168" t="s">
        <v>1</v>
      </c>
      <c r="N127" s="169" t="s">
        <v>43</v>
      </c>
      <c r="O127" s="59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2" t="s">
        <v>178</v>
      </c>
      <c r="AT127" s="172" t="s">
        <v>175</v>
      </c>
      <c r="AU127" s="172" t="s">
        <v>179</v>
      </c>
      <c r="AY127" s="18" t="s">
        <v>173</v>
      </c>
      <c r="BE127" s="173">
        <f>IF(N127="základná",J127,0)</f>
        <v>0</v>
      </c>
      <c r="BF127" s="173">
        <f>IF(N127="znížená",J127,0)</f>
        <v>0</v>
      </c>
      <c r="BG127" s="173">
        <f>IF(N127="zákl. prenesená",J127,0)</f>
        <v>0</v>
      </c>
      <c r="BH127" s="173">
        <f>IF(N127="zníž. prenesená",J127,0)</f>
        <v>0</v>
      </c>
      <c r="BI127" s="173">
        <f>IF(N127="nulová",J127,0)</f>
        <v>0</v>
      </c>
      <c r="BJ127" s="18" t="s">
        <v>179</v>
      </c>
      <c r="BK127" s="174">
        <f>ROUND(I127*H127,3)</f>
        <v>0</v>
      </c>
      <c r="BL127" s="18" t="s">
        <v>178</v>
      </c>
      <c r="BM127" s="172" t="s">
        <v>3021</v>
      </c>
    </row>
    <row r="128" spans="1:65" s="2" customFormat="1" ht="48.75" x14ac:dyDescent="0.2">
      <c r="A128" s="33"/>
      <c r="B128" s="34"/>
      <c r="C128" s="33"/>
      <c r="D128" s="175" t="s">
        <v>181</v>
      </c>
      <c r="E128" s="33"/>
      <c r="F128" s="176" t="s">
        <v>211</v>
      </c>
      <c r="G128" s="33"/>
      <c r="H128" s="33"/>
      <c r="I128" s="97"/>
      <c r="J128" s="33"/>
      <c r="K128" s="33"/>
      <c r="L128" s="34"/>
      <c r="M128" s="177"/>
      <c r="N128" s="178"/>
      <c r="O128" s="59"/>
      <c r="P128" s="59"/>
      <c r="Q128" s="59"/>
      <c r="R128" s="59"/>
      <c r="S128" s="59"/>
      <c r="T128" s="60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181</v>
      </c>
      <c r="AU128" s="18" t="s">
        <v>179</v>
      </c>
    </row>
    <row r="129" spans="2:51" s="14" customFormat="1" x14ac:dyDescent="0.2">
      <c r="B129" s="187"/>
      <c r="D129" s="175" t="s">
        <v>183</v>
      </c>
      <c r="E129" s="188" t="s">
        <v>1</v>
      </c>
      <c r="F129" s="189" t="s">
        <v>2121</v>
      </c>
      <c r="H129" s="188" t="s">
        <v>1</v>
      </c>
      <c r="I129" s="190"/>
      <c r="L129" s="187"/>
      <c r="M129" s="191"/>
      <c r="N129" s="192"/>
      <c r="O129" s="192"/>
      <c r="P129" s="192"/>
      <c r="Q129" s="192"/>
      <c r="R129" s="192"/>
      <c r="S129" s="192"/>
      <c r="T129" s="193"/>
      <c r="AT129" s="188" t="s">
        <v>183</v>
      </c>
      <c r="AU129" s="188" t="s">
        <v>179</v>
      </c>
      <c r="AV129" s="14" t="s">
        <v>85</v>
      </c>
      <c r="AW129" s="14" t="s">
        <v>32</v>
      </c>
      <c r="AX129" s="14" t="s">
        <v>77</v>
      </c>
      <c r="AY129" s="188" t="s">
        <v>173</v>
      </c>
    </row>
    <row r="130" spans="2:51" s="14" customFormat="1" x14ac:dyDescent="0.2">
      <c r="B130" s="187"/>
      <c r="D130" s="175" t="s">
        <v>183</v>
      </c>
      <c r="E130" s="188" t="s">
        <v>1</v>
      </c>
      <c r="F130" s="189" t="s">
        <v>3022</v>
      </c>
      <c r="H130" s="188" t="s">
        <v>1</v>
      </c>
      <c r="I130" s="190"/>
      <c r="L130" s="187"/>
      <c r="M130" s="191"/>
      <c r="N130" s="192"/>
      <c r="O130" s="192"/>
      <c r="P130" s="192"/>
      <c r="Q130" s="192"/>
      <c r="R130" s="192"/>
      <c r="S130" s="192"/>
      <c r="T130" s="193"/>
      <c r="AT130" s="188" t="s">
        <v>183</v>
      </c>
      <c r="AU130" s="188" t="s">
        <v>179</v>
      </c>
      <c r="AV130" s="14" t="s">
        <v>85</v>
      </c>
      <c r="AW130" s="14" t="s">
        <v>32</v>
      </c>
      <c r="AX130" s="14" t="s">
        <v>77</v>
      </c>
      <c r="AY130" s="188" t="s">
        <v>173</v>
      </c>
    </row>
    <row r="131" spans="2:51" s="14" customFormat="1" x14ac:dyDescent="0.2">
      <c r="B131" s="187"/>
      <c r="D131" s="175" t="s">
        <v>183</v>
      </c>
      <c r="E131" s="188" t="s">
        <v>1</v>
      </c>
      <c r="F131" s="189" t="s">
        <v>3023</v>
      </c>
      <c r="H131" s="188" t="s">
        <v>1</v>
      </c>
      <c r="I131" s="190"/>
      <c r="L131" s="187"/>
      <c r="M131" s="191"/>
      <c r="N131" s="192"/>
      <c r="O131" s="192"/>
      <c r="P131" s="192"/>
      <c r="Q131" s="192"/>
      <c r="R131" s="192"/>
      <c r="S131" s="192"/>
      <c r="T131" s="193"/>
      <c r="AT131" s="188" t="s">
        <v>183</v>
      </c>
      <c r="AU131" s="188" t="s">
        <v>179</v>
      </c>
      <c r="AV131" s="14" t="s">
        <v>85</v>
      </c>
      <c r="AW131" s="14" t="s">
        <v>32</v>
      </c>
      <c r="AX131" s="14" t="s">
        <v>77</v>
      </c>
      <c r="AY131" s="188" t="s">
        <v>173</v>
      </c>
    </row>
    <row r="132" spans="2:51" s="14" customFormat="1" x14ac:dyDescent="0.2">
      <c r="B132" s="187"/>
      <c r="D132" s="175" t="s">
        <v>183</v>
      </c>
      <c r="E132" s="188" t="s">
        <v>1</v>
      </c>
      <c r="F132" s="189" t="s">
        <v>3024</v>
      </c>
      <c r="H132" s="188" t="s">
        <v>1</v>
      </c>
      <c r="I132" s="190"/>
      <c r="L132" s="187"/>
      <c r="M132" s="191"/>
      <c r="N132" s="192"/>
      <c r="O132" s="192"/>
      <c r="P132" s="192"/>
      <c r="Q132" s="192"/>
      <c r="R132" s="192"/>
      <c r="S132" s="192"/>
      <c r="T132" s="193"/>
      <c r="AT132" s="188" t="s">
        <v>183</v>
      </c>
      <c r="AU132" s="188" t="s">
        <v>179</v>
      </c>
      <c r="AV132" s="14" t="s">
        <v>85</v>
      </c>
      <c r="AW132" s="14" t="s">
        <v>32</v>
      </c>
      <c r="AX132" s="14" t="s">
        <v>77</v>
      </c>
      <c r="AY132" s="188" t="s">
        <v>173</v>
      </c>
    </row>
    <row r="133" spans="2:51" s="14" customFormat="1" x14ac:dyDescent="0.2">
      <c r="B133" s="187"/>
      <c r="D133" s="175" t="s">
        <v>183</v>
      </c>
      <c r="E133" s="188" t="s">
        <v>1</v>
      </c>
      <c r="F133" s="189" t="s">
        <v>3025</v>
      </c>
      <c r="H133" s="188" t="s">
        <v>1</v>
      </c>
      <c r="I133" s="190"/>
      <c r="L133" s="187"/>
      <c r="M133" s="191"/>
      <c r="N133" s="192"/>
      <c r="O133" s="192"/>
      <c r="P133" s="192"/>
      <c r="Q133" s="192"/>
      <c r="R133" s="192"/>
      <c r="S133" s="192"/>
      <c r="T133" s="193"/>
      <c r="AT133" s="188" t="s">
        <v>183</v>
      </c>
      <c r="AU133" s="188" t="s">
        <v>179</v>
      </c>
      <c r="AV133" s="14" t="s">
        <v>85</v>
      </c>
      <c r="AW133" s="14" t="s">
        <v>32</v>
      </c>
      <c r="AX133" s="14" t="s">
        <v>77</v>
      </c>
      <c r="AY133" s="188" t="s">
        <v>173</v>
      </c>
    </row>
    <row r="134" spans="2:51" s="13" customFormat="1" x14ac:dyDescent="0.2">
      <c r="B134" s="179"/>
      <c r="D134" s="175" t="s">
        <v>183</v>
      </c>
      <c r="E134" s="180" t="s">
        <v>1</v>
      </c>
      <c r="F134" s="181" t="s">
        <v>3026</v>
      </c>
      <c r="H134" s="182">
        <v>0.90800000000000003</v>
      </c>
      <c r="I134" s="183"/>
      <c r="L134" s="179"/>
      <c r="M134" s="184"/>
      <c r="N134" s="185"/>
      <c r="O134" s="185"/>
      <c r="P134" s="185"/>
      <c r="Q134" s="185"/>
      <c r="R134" s="185"/>
      <c r="S134" s="185"/>
      <c r="T134" s="186"/>
      <c r="AT134" s="180" t="s">
        <v>183</v>
      </c>
      <c r="AU134" s="180" t="s">
        <v>179</v>
      </c>
      <c r="AV134" s="13" t="s">
        <v>179</v>
      </c>
      <c r="AW134" s="13" t="s">
        <v>32</v>
      </c>
      <c r="AX134" s="13" t="s">
        <v>77</v>
      </c>
      <c r="AY134" s="180" t="s">
        <v>173</v>
      </c>
    </row>
    <row r="135" spans="2:51" s="14" customFormat="1" x14ac:dyDescent="0.2">
      <c r="B135" s="187"/>
      <c r="D135" s="175" t="s">
        <v>183</v>
      </c>
      <c r="E135" s="188" t="s">
        <v>1</v>
      </c>
      <c r="F135" s="189" t="s">
        <v>3027</v>
      </c>
      <c r="H135" s="188" t="s">
        <v>1</v>
      </c>
      <c r="I135" s="190"/>
      <c r="L135" s="187"/>
      <c r="M135" s="191"/>
      <c r="N135" s="192"/>
      <c r="O135" s="192"/>
      <c r="P135" s="192"/>
      <c r="Q135" s="192"/>
      <c r="R135" s="192"/>
      <c r="S135" s="192"/>
      <c r="T135" s="193"/>
      <c r="AT135" s="188" t="s">
        <v>183</v>
      </c>
      <c r="AU135" s="188" t="s">
        <v>179</v>
      </c>
      <c r="AV135" s="14" t="s">
        <v>85</v>
      </c>
      <c r="AW135" s="14" t="s">
        <v>32</v>
      </c>
      <c r="AX135" s="14" t="s">
        <v>77</v>
      </c>
      <c r="AY135" s="188" t="s">
        <v>173</v>
      </c>
    </row>
    <row r="136" spans="2:51" s="13" customFormat="1" x14ac:dyDescent="0.2">
      <c r="B136" s="179"/>
      <c r="D136" s="175" t="s">
        <v>183</v>
      </c>
      <c r="E136" s="180" t="s">
        <v>1</v>
      </c>
      <c r="F136" s="181" t="s">
        <v>3028</v>
      </c>
      <c r="H136" s="182">
        <v>7.4999999999999997E-2</v>
      </c>
      <c r="I136" s="183"/>
      <c r="L136" s="179"/>
      <c r="M136" s="184"/>
      <c r="N136" s="185"/>
      <c r="O136" s="185"/>
      <c r="P136" s="185"/>
      <c r="Q136" s="185"/>
      <c r="R136" s="185"/>
      <c r="S136" s="185"/>
      <c r="T136" s="186"/>
      <c r="AT136" s="180" t="s">
        <v>183</v>
      </c>
      <c r="AU136" s="180" t="s">
        <v>179</v>
      </c>
      <c r="AV136" s="13" t="s">
        <v>179</v>
      </c>
      <c r="AW136" s="13" t="s">
        <v>32</v>
      </c>
      <c r="AX136" s="13" t="s">
        <v>77</v>
      </c>
      <c r="AY136" s="180" t="s">
        <v>173</v>
      </c>
    </row>
    <row r="137" spans="2:51" s="14" customFormat="1" ht="22.5" x14ac:dyDescent="0.2">
      <c r="B137" s="187"/>
      <c r="D137" s="175" t="s">
        <v>183</v>
      </c>
      <c r="E137" s="188" t="s">
        <v>1</v>
      </c>
      <c r="F137" s="189" t="s">
        <v>3029</v>
      </c>
      <c r="H137" s="188" t="s">
        <v>1</v>
      </c>
      <c r="I137" s="190"/>
      <c r="L137" s="187"/>
      <c r="M137" s="191"/>
      <c r="N137" s="192"/>
      <c r="O137" s="192"/>
      <c r="P137" s="192"/>
      <c r="Q137" s="192"/>
      <c r="R137" s="192"/>
      <c r="S137" s="192"/>
      <c r="T137" s="193"/>
      <c r="AT137" s="188" t="s">
        <v>183</v>
      </c>
      <c r="AU137" s="188" t="s">
        <v>179</v>
      </c>
      <c r="AV137" s="14" t="s">
        <v>85</v>
      </c>
      <c r="AW137" s="14" t="s">
        <v>32</v>
      </c>
      <c r="AX137" s="14" t="s">
        <v>77</v>
      </c>
      <c r="AY137" s="188" t="s">
        <v>173</v>
      </c>
    </row>
    <row r="138" spans="2:51" s="13" customFormat="1" x14ac:dyDescent="0.2">
      <c r="B138" s="179"/>
      <c r="D138" s="175" t="s">
        <v>183</v>
      </c>
      <c r="E138" s="180" t="s">
        <v>1</v>
      </c>
      <c r="F138" s="181" t="s">
        <v>3030</v>
      </c>
      <c r="H138" s="182">
        <v>4.4409999999999998</v>
      </c>
      <c r="I138" s="183"/>
      <c r="L138" s="179"/>
      <c r="M138" s="184"/>
      <c r="N138" s="185"/>
      <c r="O138" s="185"/>
      <c r="P138" s="185"/>
      <c r="Q138" s="185"/>
      <c r="R138" s="185"/>
      <c r="S138" s="185"/>
      <c r="T138" s="186"/>
      <c r="AT138" s="180" t="s">
        <v>183</v>
      </c>
      <c r="AU138" s="180" t="s">
        <v>179</v>
      </c>
      <c r="AV138" s="13" t="s">
        <v>179</v>
      </c>
      <c r="AW138" s="13" t="s">
        <v>32</v>
      </c>
      <c r="AX138" s="13" t="s">
        <v>77</v>
      </c>
      <c r="AY138" s="180" t="s">
        <v>173</v>
      </c>
    </row>
    <row r="139" spans="2:51" s="15" customFormat="1" x14ac:dyDescent="0.2">
      <c r="B139" s="194"/>
      <c r="D139" s="175" t="s">
        <v>183</v>
      </c>
      <c r="E139" s="195" t="s">
        <v>1</v>
      </c>
      <c r="F139" s="196" t="s">
        <v>190</v>
      </c>
      <c r="H139" s="197">
        <v>5.4239999999999995</v>
      </c>
      <c r="I139" s="198"/>
      <c r="L139" s="194"/>
      <c r="M139" s="199"/>
      <c r="N139" s="200"/>
      <c r="O139" s="200"/>
      <c r="P139" s="200"/>
      <c r="Q139" s="200"/>
      <c r="R139" s="200"/>
      <c r="S139" s="200"/>
      <c r="T139" s="201"/>
      <c r="AT139" s="195" t="s">
        <v>183</v>
      </c>
      <c r="AU139" s="195" t="s">
        <v>179</v>
      </c>
      <c r="AV139" s="15" t="s">
        <v>191</v>
      </c>
      <c r="AW139" s="15" t="s">
        <v>32</v>
      </c>
      <c r="AX139" s="15" t="s">
        <v>77</v>
      </c>
      <c r="AY139" s="195" t="s">
        <v>173</v>
      </c>
    </row>
    <row r="140" spans="2:51" s="14" customFormat="1" x14ac:dyDescent="0.2">
      <c r="B140" s="187"/>
      <c r="D140" s="175" t="s">
        <v>183</v>
      </c>
      <c r="E140" s="188" t="s">
        <v>1</v>
      </c>
      <c r="F140" s="189" t="s">
        <v>698</v>
      </c>
      <c r="H140" s="188" t="s">
        <v>1</v>
      </c>
      <c r="I140" s="190"/>
      <c r="L140" s="187"/>
      <c r="M140" s="191"/>
      <c r="N140" s="192"/>
      <c r="O140" s="192"/>
      <c r="P140" s="192"/>
      <c r="Q140" s="192"/>
      <c r="R140" s="192"/>
      <c r="S140" s="192"/>
      <c r="T140" s="193"/>
      <c r="AT140" s="188" t="s">
        <v>183</v>
      </c>
      <c r="AU140" s="188" t="s">
        <v>179</v>
      </c>
      <c r="AV140" s="14" t="s">
        <v>85</v>
      </c>
      <c r="AW140" s="14" t="s">
        <v>32</v>
      </c>
      <c r="AX140" s="14" t="s">
        <v>77</v>
      </c>
      <c r="AY140" s="188" t="s">
        <v>173</v>
      </c>
    </row>
    <row r="141" spans="2:51" s="14" customFormat="1" x14ac:dyDescent="0.2">
      <c r="B141" s="187"/>
      <c r="D141" s="175" t="s">
        <v>183</v>
      </c>
      <c r="E141" s="188" t="s">
        <v>1</v>
      </c>
      <c r="F141" s="189" t="s">
        <v>3031</v>
      </c>
      <c r="H141" s="188" t="s">
        <v>1</v>
      </c>
      <c r="I141" s="190"/>
      <c r="L141" s="187"/>
      <c r="M141" s="191"/>
      <c r="N141" s="192"/>
      <c r="O141" s="192"/>
      <c r="P141" s="192"/>
      <c r="Q141" s="192"/>
      <c r="R141" s="192"/>
      <c r="S141" s="192"/>
      <c r="T141" s="193"/>
      <c r="AT141" s="188" t="s">
        <v>183</v>
      </c>
      <c r="AU141" s="188" t="s">
        <v>179</v>
      </c>
      <c r="AV141" s="14" t="s">
        <v>85</v>
      </c>
      <c r="AW141" s="14" t="s">
        <v>32</v>
      </c>
      <c r="AX141" s="14" t="s">
        <v>77</v>
      </c>
      <c r="AY141" s="188" t="s">
        <v>173</v>
      </c>
    </row>
    <row r="142" spans="2:51" s="13" customFormat="1" x14ac:dyDescent="0.2">
      <c r="B142" s="179"/>
      <c r="D142" s="175" t="s">
        <v>183</v>
      </c>
      <c r="E142" s="180" t="s">
        <v>1</v>
      </c>
      <c r="F142" s="181" t="s">
        <v>3032</v>
      </c>
      <c r="H142" s="182">
        <v>1.528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183</v>
      </c>
      <c r="AU142" s="180" t="s">
        <v>179</v>
      </c>
      <c r="AV142" s="13" t="s">
        <v>179</v>
      </c>
      <c r="AW142" s="13" t="s">
        <v>32</v>
      </c>
      <c r="AX142" s="13" t="s">
        <v>77</v>
      </c>
      <c r="AY142" s="180" t="s">
        <v>173</v>
      </c>
    </row>
    <row r="143" spans="2:51" s="15" customFormat="1" x14ac:dyDescent="0.2">
      <c r="B143" s="194"/>
      <c r="D143" s="175" t="s">
        <v>183</v>
      </c>
      <c r="E143" s="195" t="s">
        <v>1</v>
      </c>
      <c r="F143" s="196" t="s">
        <v>190</v>
      </c>
      <c r="H143" s="197">
        <v>1.528</v>
      </c>
      <c r="I143" s="198"/>
      <c r="L143" s="194"/>
      <c r="M143" s="199"/>
      <c r="N143" s="200"/>
      <c r="O143" s="200"/>
      <c r="P143" s="200"/>
      <c r="Q143" s="200"/>
      <c r="R143" s="200"/>
      <c r="S143" s="200"/>
      <c r="T143" s="201"/>
      <c r="AT143" s="195" t="s">
        <v>183</v>
      </c>
      <c r="AU143" s="195" t="s">
        <v>179</v>
      </c>
      <c r="AV143" s="15" t="s">
        <v>191</v>
      </c>
      <c r="AW143" s="15" t="s">
        <v>32</v>
      </c>
      <c r="AX143" s="15" t="s">
        <v>77</v>
      </c>
      <c r="AY143" s="195" t="s">
        <v>173</v>
      </c>
    </row>
    <row r="144" spans="2:51" s="14" customFormat="1" x14ac:dyDescent="0.2">
      <c r="B144" s="187"/>
      <c r="D144" s="175" t="s">
        <v>183</v>
      </c>
      <c r="E144" s="188" t="s">
        <v>1</v>
      </c>
      <c r="F144" s="189" t="s">
        <v>2123</v>
      </c>
      <c r="H144" s="188" t="s">
        <v>1</v>
      </c>
      <c r="I144" s="190"/>
      <c r="L144" s="187"/>
      <c r="M144" s="191"/>
      <c r="N144" s="192"/>
      <c r="O144" s="192"/>
      <c r="P144" s="192"/>
      <c r="Q144" s="192"/>
      <c r="R144" s="192"/>
      <c r="S144" s="192"/>
      <c r="T144" s="193"/>
      <c r="AT144" s="188" t="s">
        <v>183</v>
      </c>
      <c r="AU144" s="188" t="s">
        <v>179</v>
      </c>
      <c r="AV144" s="14" t="s">
        <v>85</v>
      </c>
      <c r="AW144" s="14" t="s">
        <v>32</v>
      </c>
      <c r="AX144" s="14" t="s">
        <v>77</v>
      </c>
      <c r="AY144" s="188" t="s">
        <v>173</v>
      </c>
    </row>
    <row r="145" spans="1:65" s="13" customFormat="1" x14ac:dyDescent="0.2">
      <c r="B145" s="179"/>
      <c r="D145" s="175" t="s">
        <v>183</v>
      </c>
      <c r="E145" s="180" t="s">
        <v>1</v>
      </c>
      <c r="F145" s="181" t="s">
        <v>3033</v>
      </c>
      <c r="H145" s="182">
        <v>4.7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183</v>
      </c>
      <c r="AU145" s="180" t="s">
        <v>179</v>
      </c>
      <c r="AV145" s="13" t="s">
        <v>179</v>
      </c>
      <c r="AW145" s="13" t="s">
        <v>32</v>
      </c>
      <c r="AX145" s="13" t="s">
        <v>77</v>
      </c>
      <c r="AY145" s="180" t="s">
        <v>173</v>
      </c>
    </row>
    <row r="146" spans="1:65" s="16" customFormat="1" x14ac:dyDescent="0.2">
      <c r="B146" s="202"/>
      <c r="D146" s="175" t="s">
        <v>183</v>
      </c>
      <c r="E146" s="203" t="s">
        <v>1</v>
      </c>
      <c r="F146" s="204" t="s">
        <v>197</v>
      </c>
      <c r="H146" s="205">
        <v>11.652000000000001</v>
      </c>
      <c r="I146" s="206"/>
      <c r="L146" s="202"/>
      <c r="M146" s="207"/>
      <c r="N146" s="208"/>
      <c r="O146" s="208"/>
      <c r="P146" s="208"/>
      <c r="Q146" s="208"/>
      <c r="R146" s="208"/>
      <c r="S146" s="208"/>
      <c r="T146" s="209"/>
      <c r="AT146" s="203" t="s">
        <v>183</v>
      </c>
      <c r="AU146" s="203" t="s">
        <v>179</v>
      </c>
      <c r="AV146" s="16" t="s">
        <v>178</v>
      </c>
      <c r="AW146" s="16" t="s">
        <v>32</v>
      </c>
      <c r="AX146" s="16" t="s">
        <v>85</v>
      </c>
      <c r="AY146" s="203" t="s">
        <v>173</v>
      </c>
    </row>
    <row r="147" spans="1:65" s="2" customFormat="1" ht="36" customHeight="1" x14ac:dyDescent="0.2">
      <c r="A147" s="33"/>
      <c r="B147" s="162"/>
      <c r="C147" s="163" t="s">
        <v>179</v>
      </c>
      <c r="D147" s="264" t="s">
        <v>222</v>
      </c>
      <c r="E147" s="265"/>
      <c r="F147" s="266"/>
      <c r="G147" s="164" t="s">
        <v>185</v>
      </c>
      <c r="H147" s="165">
        <v>11.651999999999999</v>
      </c>
      <c r="I147" s="166"/>
      <c r="J147" s="165">
        <f>ROUND(I147*H147,3)</f>
        <v>0</v>
      </c>
      <c r="K147" s="167"/>
      <c r="L147" s="34"/>
      <c r="M147" s="168" t="s">
        <v>1</v>
      </c>
      <c r="N147" s="169" t="s">
        <v>43</v>
      </c>
      <c r="O147" s="59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2" t="s">
        <v>178</v>
      </c>
      <c r="AT147" s="172" t="s">
        <v>175</v>
      </c>
      <c r="AU147" s="172" t="s">
        <v>179</v>
      </c>
      <c r="AY147" s="18" t="s">
        <v>173</v>
      </c>
      <c r="BE147" s="173">
        <f>IF(N147="základná",J147,0)</f>
        <v>0</v>
      </c>
      <c r="BF147" s="173">
        <f>IF(N147="znížená",J147,0)</f>
        <v>0</v>
      </c>
      <c r="BG147" s="173">
        <f>IF(N147="zákl. prenesená",J147,0)</f>
        <v>0</v>
      </c>
      <c r="BH147" s="173">
        <f>IF(N147="zníž. prenesená",J147,0)</f>
        <v>0</v>
      </c>
      <c r="BI147" s="173">
        <f>IF(N147="nulová",J147,0)</f>
        <v>0</v>
      </c>
      <c r="BJ147" s="18" t="s">
        <v>179</v>
      </c>
      <c r="BK147" s="174">
        <f>ROUND(I147*H147,3)</f>
        <v>0</v>
      </c>
      <c r="BL147" s="18" t="s">
        <v>178</v>
      </c>
      <c r="BM147" s="172" t="s">
        <v>3034</v>
      </c>
    </row>
    <row r="148" spans="1:65" s="2" customFormat="1" ht="48.75" x14ac:dyDescent="0.2">
      <c r="A148" s="33"/>
      <c r="B148" s="34"/>
      <c r="C148" s="33"/>
      <c r="D148" s="175" t="s">
        <v>181</v>
      </c>
      <c r="E148" s="33"/>
      <c r="F148" s="176" t="s">
        <v>224</v>
      </c>
      <c r="G148" s="33"/>
      <c r="H148" s="33"/>
      <c r="I148" s="97"/>
      <c r="J148" s="33"/>
      <c r="K148" s="33"/>
      <c r="L148" s="34"/>
      <c r="M148" s="177"/>
      <c r="N148" s="178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181</v>
      </c>
      <c r="AU148" s="18" t="s">
        <v>179</v>
      </c>
    </row>
    <row r="149" spans="1:65" s="2" customFormat="1" ht="16.5" customHeight="1" x14ac:dyDescent="0.2">
      <c r="A149" s="33"/>
      <c r="B149" s="162"/>
      <c r="C149" s="163" t="s">
        <v>191</v>
      </c>
      <c r="D149" s="264" t="s">
        <v>1762</v>
      </c>
      <c r="E149" s="265"/>
      <c r="F149" s="266"/>
      <c r="G149" s="164" t="s">
        <v>185</v>
      </c>
      <c r="H149" s="165">
        <v>1.6559999999999999</v>
      </c>
      <c r="I149" s="166"/>
      <c r="J149" s="165">
        <f>ROUND(I149*H149,3)</f>
        <v>0</v>
      </c>
      <c r="K149" s="167"/>
      <c r="L149" s="34"/>
      <c r="M149" s="168" t="s">
        <v>1</v>
      </c>
      <c r="N149" s="169" t="s">
        <v>43</v>
      </c>
      <c r="O149" s="59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2" t="s">
        <v>178</v>
      </c>
      <c r="AT149" s="172" t="s">
        <v>175</v>
      </c>
      <c r="AU149" s="172" t="s">
        <v>179</v>
      </c>
      <c r="AY149" s="18" t="s">
        <v>173</v>
      </c>
      <c r="BE149" s="173">
        <f>IF(N149="základná",J149,0)</f>
        <v>0</v>
      </c>
      <c r="BF149" s="173">
        <f>IF(N149="znížená",J149,0)</f>
        <v>0</v>
      </c>
      <c r="BG149" s="173">
        <f>IF(N149="zákl. prenesená",J149,0)</f>
        <v>0</v>
      </c>
      <c r="BH149" s="173">
        <f>IF(N149="zníž. prenesená",J149,0)</f>
        <v>0</v>
      </c>
      <c r="BI149" s="173">
        <f>IF(N149="nulová",J149,0)</f>
        <v>0</v>
      </c>
      <c r="BJ149" s="18" t="s">
        <v>179</v>
      </c>
      <c r="BK149" s="174">
        <f>ROUND(I149*H149,3)</f>
        <v>0</v>
      </c>
      <c r="BL149" s="18" t="s">
        <v>178</v>
      </c>
      <c r="BM149" s="172" t="s">
        <v>3035</v>
      </c>
    </row>
    <row r="150" spans="1:65" s="2" customFormat="1" ht="39" x14ac:dyDescent="0.2">
      <c r="A150" s="33"/>
      <c r="B150" s="34"/>
      <c r="C150" s="33"/>
      <c r="D150" s="175" t="s">
        <v>181</v>
      </c>
      <c r="E150" s="33"/>
      <c r="F150" s="176" t="s">
        <v>1764</v>
      </c>
      <c r="G150" s="33"/>
      <c r="H150" s="33"/>
      <c r="I150" s="97"/>
      <c r="J150" s="33"/>
      <c r="K150" s="33"/>
      <c r="L150" s="34"/>
      <c r="M150" s="177"/>
      <c r="N150" s="178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181</v>
      </c>
      <c r="AU150" s="18" t="s">
        <v>179</v>
      </c>
    </row>
    <row r="151" spans="1:65" s="14" customFormat="1" x14ac:dyDescent="0.2">
      <c r="B151" s="187"/>
      <c r="D151" s="175" t="s">
        <v>183</v>
      </c>
      <c r="E151" s="188" t="s">
        <v>1</v>
      </c>
      <c r="F151" s="189" t="s">
        <v>698</v>
      </c>
      <c r="H151" s="188" t="s">
        <v>1</v>
      </c>
      <c r="I151" s="190"/>
      <c r="L151" s="187"/>
      <c r="M151" s="191"/>
      <c r="N151" s="192"/>
      <c r="O151" s="192"/>
      <c r="P151" s="192"/>
      <c r="Q151" s="192"/>
      <c r="R151" s="192"/>
      <c r="S151" s="192"/>
      <c r="T151" s="193"/>
      <c r="AT151" s="188" t="s">
        <v>183</v>
      </c>
      <c r="AU151" s="188" t="s">
        <v>179</v>
      </c>
      <c r="AV151" s="14" t="s">
        <v>85</v>
      </c>
      <c r="AW151" s="14" t="s">
        <v>32</v>
      </c>
      <c r="AX151" s="14" t="s">
        <v>77</v>
      </c>
      <c r="AY151" s="188" t="s">
        <v>173</v>
      </c>
    </row>
    <row r="152" spans="1:65" s="14" customFormat="1" x14ac:dyDescent="0.2">
      <c r="B152" s="187"/>
      <c r="D152" s="175" t="s">
        <v>183</v>
      </c>
      <c r="E152" s="188" t="s">
        <v>1</v>
      </c>
      <c r="F152" s="189" t="s">
        <v>3036</v>
      </c>
      <c r="H152" s="188" t="s">
        <v>1</v>
      </c>
      <c r="I152" s="190"/>
      <c r="L152" s="187"/>
      <c r="M152" s="191"/>
      <c r="N152" s="192"/>
      <c r="O152" s="192"/>
      <c r="P152" s="192"/>
      <c r="Q152" s="192"/>
      <c r="R152" s="192"/>
      <c r="S152" s="192"/>
      <c r="T152" s="193"/>
      <c r="AT152" s="188" t="s">
        <v>183</v>
      </c>
      <c r="AU152" s="188" t="s">
        <v>179</v>
      </c>
      <c r="AV152" s="14" t="s">
        <v>85</v>
      </c>
      <c r="AW152" s="14" t="s">
        <v>32</v>
      </c>
      <c r="AX152" s="14" t="s">
        <v>77</v>
      </c>
      <c r="AY152" s="188" t="s">
        <v>173</v>
      </c>
    </row>
    <row r="153" spans="1:65" s="13" customFormat="1" x14ac:dyDescent="0.2">
      <c r="B153" s="179"/>
      <c r="D153" s="175" t="s">
        <v>183</v>
      </c>
      <c r="E153" s="180" t="s">
        <v>1</v>
      </c>
      <c r="F153" s="181" t="s">
        <v>3037</v>
      </c>
      <c r="H153" s="182">
        <v>1.6559999999999999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183</v>
      </c>
      <c r="AU153" s="180" t="s">
        <v>179</v>
      </c>
      <c r="AV153" s="13" t="s">
        <v>179</v>
      </c>
      <c r="AW153" s="13" t="s">
        <v>32</v>
      </c>
      <c r="AX153" s="13" t="s">
        <v>85</v>
      </c>
      <c r="AY153" s="180" t="s">
        <v>173</v>
      </c>
    </row>
    <row r="154" spans="1:65" s="2" customFormat="1" ht="16.5" customHeight="1" x14ac:dyDescent="0.2">
      <c r="A154" s="33"/>
      <c r="B154" s="162"/>
      <c r="C154" s="163" t="s">
        <v>178</v>
      </c>
      <c r="D154" s="264" t="s">
        <v>1766</v>
      </c>
      <c r="E154" s="265"/>
      <c r="F154" s="266"/>
      <c r="G154" s="164" t="s">
        <v>185</v>
      </c>
      <c r="H154" s="165">
        <v>1.6559999999999999</v>
      </c>
      <c r="I154" s="166"/>
      <c r="J154" s="165">
        <f>ROUND(I154*H154,3)</f>
        <v>0</v>
      </c>
      <c r="K154" s="167"/>
      <c r="L154" s="34"/>
      <c r="M154" s="168" t="s">
        <v>1</v>
      </c>
      <c r="N154" s="169" t="s">
        <v>43</v>
      </c>
      <c r="O154" s="59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2" t="s">
        <v>178</v>
      </c>
      <c r="AT154" s="172" t="s">
        <v>175</v>
      </c>
      <c r="AU154" s="172" t="s">
        <v>179</v>
      </c>
      <c r="AY154" s="18" t="s">
        <v>173</v>
      </c>
      <c r="BE154" s="173">
        <f>IF(N154="základná",J154,0)</f>
        <v>0</v>
      </c>
      <c r="BF154" s="173">
        <f>IF(N154="znížená",J154,0)</f>
        <v>0</v>
      </c>
      <c r="BG154" s="173">
        <f>IF(N154="zákl. prenesená",J154,0)</f>
        <v>0</v>
      </c>
      <c r="BH154" s="173">
        <f>IF(N154="zníž. prenesená",J154,0)</f>
        <v>0</v>
      </c>
      <c r="BI154" s="173">
        <f>IF(N154="nulová",J154,0)</f>
        <v>0</v>
      </c>
      <c r="BJ154" s="18" t="s">
        <v>179</v>
      </c>
      <c r="BK154" s="174">
        <f>ROUND(I154*H154,3)</f>
        <v>0</v>
      </c>
      <c r="BL154" s="18" t="s">
        <v>178</v>
      </c>
      <c r="BM154" s="172" t="s">
        <v>3038</v>
      </c>
    </row>
    <row r="155" spans="1:65" s="2" customFormat="1" ht="39" x14ac:dyDescent="0.2">
      <c r="A155" s="33"/>
      <c r="B155" s="34"/>
      <c r="C155" s="33"/>
      <c r="D155" s="175" t="s">
        <v>181</v>
      </c>
      <c r="E155" s="33"/>
      <c r="F155" s="176" t="s">
        <v>1768</v>
      </c>
      <c r="G155" s="33"/>
      <c r="H155" s="33"/>
      <c r="I155" s="97"/>
      <c r="J155" s="33"/>
      <c r="K155" s="33"/>
      <c r="L155" s="34"/>
      <c r="M155" s="177"/>
      <c r="N155" s="178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181</v>
      </c>
      <c r="AU155" s="18" t="s">
        <v>179</v>
      </c>
    </row>
    <row r="156" spans="1:65" s="2" customFormat="1" ht="24" customHeight="1" x14ac:dyDescent="0.2">
      <c r="A156" s="33"/>
      <c r="B156" s="162"/>
      <c r="C156" s="163" t="s">
        <v>208</v>
      </c>
      <c r="D156" s="264" t="s">
        <v>3039</v>
      </c>
      <c r="E156" s="265"/>
      <c r="F156" s="266"/>
      <c r="G156" s="164" t="s">
        <v>185</v>
      </c>
      <c r="H156" s="165">
        <v>2.6320000000000001</v>
      </c>
      <c r="I156" s="166"/>
      <c r="J156" s="165">
        <f>ROUND(I156*H156,3)</f>
        <v>0</v>
      </c>
      <c r="K156" s="167"/>
      <c r="L156" s="34"/>
      <c r="M156" s="168" t="s">
        <v>1</v>
      </c>
      <c r="N156" s="169" t="s">
        <v>43</v>
      </c>
      <c r="O156" s="59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2" t="s">
        <v>178</v>
      </c>
      <c r="AT156" s="172" t="s">
        <v>175</v>
      </c>
      <c r="AU156" s="172" t="s">
        <v>179</v>
      </c>
      <c r="AY156" s="18" t="s">
        <v>173</v>
      </c>
      <c r="BE156" s="173">
        <f>IF(N156="základná",J156,0)</f>
        <v>0</v>
      </c>
      <c r="BF156" s="173">
        <f>IF(N156="znížená",J156,0)</f>
        <v>0</v>
      </c>
      <c r="BG156" s="173">
        <f>IF(N156="zákl. prenesená",J156,0)</f>
        <v>0</v>
      </c>
      <c r="BH156" s="173">
        <f>IF(N156="zníž. prenesená",J156,0)</f>
        <v>0</v>
      </c>
      <c r="BI156" s="173">
        <f>IF(N156="nulová",J156,0)</f>
        <v>0</v>
      </c>
      <c r="BJ156" s="18" t="s">
        <v>179</v>
      </c>
      <c r="BK156" s="174">
        <f>ROUND(I156*H156,3)</f>
        <v>0</v>
      </c>
      <c r="BL156" s="18" t="s">
        <v>178</v>
      </c>
      <c r="BM156" s="172" t="s">
        <v>3040</v>
      </c>
    </row>
    <row r="157" spans="1:65" s="2" customFormat="1" ht="39" x14ac:dyDescent="0.2">
      <c r="A157" s="33"/>
      <c r="B157" s="34"/>
      <c r="C157" s="33"/>
      <c r="D157" s="175" t="s">
        <v>181</v>
      </c>
      <c r="E157" s="33"/>
      <c r="F157" s="176" t="s">
        <v>1764</v>
      </c>
      <c r="G157" s="33"/>
      <c r="H157" s="33"/>
      <c r="I157" s="97"/>
      <c r="J157" s="33"/>
      <c r="K157" s="33"/>
      <c r="L157" s="34"/>
      <c r="M157" s="177"/>
      <c r="N157" s="178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181</v>
      </c>
      <c r="AU157" s="18" t="s">
        <v>179</v>
      </c>
    </row>
    <row r="158" spans="1:65" s="14" customFormat="1" x14ac:dyDescent="0.2">
      <c r="B158" s="187"/>
      <c r="D158" s="175" t="s">
        <v>183</v>
      </c>
      <c r="E158" s="188" t="s">
        <v>1</v>
      </c>
      <c r="F158" s="189" t="s">
        <v>2121</v>
      </c>
      <c r="H158" s="188" t="s">
        <v>1</v>
      </c>
      <c r="I158" s="190"/>
      <c r="L158" s="187"/>
      <c r="M158" s="191"/>
      <c r="N158" s="192"/>
      <c r="O158" s="192"/>
      <c r="P158" s="192"/>
      <c r="Q158" s="192"/>
      <c r="R158" s="192"/>
      <c r="S158" s="192"/>
      <c r="T158" s="193"/>
      <c r="AT158" s="188" t="s">
        <v>183</v>
      </c>
      <c r="AU158" s="188" t="s">
        <v>179</v>
      </c>
      <c r="AV158" s="14" t="s">
        <v>85</v>
      </c>
      <c r="AW158" s="14" t="s">
        <v>32</v>
      </c>
      <c r="AX158" s="14" t="s">
        <v>77</v>
      </c>
      <c r="AY158" s="188" t="s">
        <v>173</v>
      </c>
    </row>
    <row r="159" spans="1:65" s="14" customFormat="1" x14ac:dyDescent="0.2">
      <c r="B159" s="187"/>
      <c r="D159" s="175" t="s">
        <v>183</v>
      </c>
      <c r="E159" s="188" t="s">
        <v>1</v>
      </c>
      <c r="F159" s="189" t="s">
        <v>3041</v>
      </c>
      <c r="H159" s="188" t="s">
        <v>1</v>
      </c>
      <c r="I159" s="190"/>
      <c r="L159" s="187"/>
      <c r="M159" s="191"/>
      <c r="N159" s="192"/>
      <c r="O159" s="192"/>
      <c r="P159" s="192"/>
      <c r="Q159" s="192"/>
      <c r="R159" s="192"/>
      <c r="S159" s="192"/>
      <c r="T159" s="193"/>
      <c r="AT159" s="188" t="s">
        <v>183</v>
      </c>
      <c r="AU159" s="188" t="s">
        <v>179</v>
      </c>
      <c r="AV159" s="14" t="s">
        <v>85</v>
      </c>
      <c r="AW159" s="14" t="s">
        <v>32</v>
      </c>
      <c r="AX159" s="14" t="s">
        <v>77</v>
      </c>
      <c r="AY159" s="188" t="s">
        <v>173</v>
      </c>
    </row>
    <row r="160" spans="1:65" s="14" customFormat="1" x14ac:dyDescent="0.2">
      <c r="B160" s="187"/>
      <c r="D160" s="175" t="s">
        <v>183</v>
      </c>
      <c r="E160" s="188" t="s">
        <v>1</v>
      </c>
      <c r="F160" s="189" t="s">
        <v>3042</v>
      </c>
      <c r="H160" s="188" t="s">
        <v>1</v>
      </c>
      <c r="I160" s="190"/>
      <c r="L160" s="187"/>
      <c r="M160" s="191"/>
      <c r="N160" s="192"/>
      <c r="O160" s="192"/>
      <c r="P160" s="192"/>
      <c r="Q160" s="192"/>
      <c r="R160" s="192"/>
      <c r="S160" s="192"/>
      <c r="T160" s="193"/>
      <c r="AT160" s="188" t="s">
        <v>183</v>
      </c>
      <c r="AU160" s="188" t="s">
        <v>179</v>
      </c>
      <c r="AV160" s="14" t="s">
        <v>85</v>
      </c>
      <c r="AW160" s="14" t="s">
        <v>32</v>
      </c>
      <c r="AX160" s="14" t="s">
        <v>77</v>
      </c>
      <c r="AY160" s="188" t="s">
        <v>173</v>
      </c>
    </row>
    <row r="161" spans="2:51" s="13" customFormat="1" x14ac:dyDescent="0.2">
      <c r="B161" s="179"/>
      <c r="D161" s="175" t="s">
        <v>183</v>
      </c>
      <c r="E161" s="180" t="s">
        <v>1</v>
      </c>
      <c r="F161" s="181" t="s">
        <v>3043</v>
      </c>
      <c r="H161" s="182">
        <v>0.20599999999999999</v>
      </c>
      <c r="I161" s="183"/>
      <c r="L161" s="179"/>
      <c r="M161" s="184"/>
      <c r="N161" s="185"/>
      <c r="O161" s="185"/>
      <c r="P161" s="185"/>
      <c r="Q161" s="185"/>
      <c r="R161" s="185"/>
      <c r="S161" s="185"/>
      <c r="T161" s="186"/>
      <c r="AT161" s="180" t="s">
        <v>183</v>
      </c>
      <c r="AU161" s="180" t="s">
        <v>179</v>
      </c>
      <c r="AV161" s="13" t="s">
        <v>179</v>
      </c>
      <c r="AW161" s="13" t="s">
        <v>32</v>
      </c>
      <c r="AX161" s="13" t="s">
        <v>77</v>
      </c>
      <c r="AY161" s="180" t="s">
        <v>173</v>
      </c>
    </row>
    <row r="162" spans="2:51" s="14" customFormat="1" x14ac:dyDescent="0.2">
      <c r="B162" s="187"/>
      <c r="D162" s="175" t="s">
        <v>183</v>
      </c>
      <c r="E162" s="188" t="s">
        <v>1</v>
      </c>
      <c r="F162" s="189" t="s">
        <v>3044</v>
      </c>
      <c r="H162" s="188" t="s">
        <v>1</v>
      </c>
      <c r="I162" s="190"/>
      <c r="L162" s="187"/>
      <c r="M162" s="191"/>
      <c r="N162" s="192"/>
      <c r="O162" s="192"/>
      <c r="P162" s="192"/>
      <c r="Q162" s="192"/>
      <c r="R162" s="192"/>
      <c r="S162" s="192"/>
      <c r="T162" s="193"/>
      <c r="AT162" s="188" t="s">
        <v>183</v>
      </c>
      <c r="AU162" s="188" t="s">
        <v>179</v>
      </c>
      <c r="AV162" s="14" t="s">
        <v>85</v>
      </c>
      <c r="AW162" s="14" t="s">
        <v>32</v>
      </c>
      <c r="AX162" s="14" t="s">
        <v>77</v>
      </c>
      <c r="AY162" s="188" t="s">
        <v>173</v>
      </c>
    </row>
    <row r="163" spans="2:51" s="13" customFormat="1" x14ac:dyDescent="0.2">
      <c r="B163" s="179"/>
      <c r="D163" s="175" t="s">
        <v>183</v>
      </c>
      <c r="E163" s="180" t="s">
        <v>1</v>
      </c>
      <c r="F163" s="181" t="s">
        <v>3045</v>
      </c>
      <c r="H163" s="182">
        <v>0.84599999999999997</v>
      </c>
      <c r="I163" s="183"/>
      <c r="L163" s="179"/>
      <c r="M163" s="184"/>
      <c r="N163" s="185"/>
      <c r="O163" s="185"/>
      <c r="P163" s="185"/>
      <c r="Q163" s="185"/>
      <c r="R163" s="185"/>
      <c r="S163" s="185"/>
      <c r="T163" s="186"/>
      <c r="AT163" s="180" t="s">
        <v>183</v>
      </c>
      <c r="AU163" s="180" t="s">
        <v>179</v>
      </c>
      <c r="AV163" s="13" t="s">
        <v>179</v>
      </c>
      <c r="AW163" s="13" t="s">
        <v>32</v>
      </c>
      <c r="AX163" s="13" t="s">
        <v>77</v>
      </c>
      <c r="AY163" s="180" t="s">
        <v>173</v>
      </c>
    </row>
    <row r="164" spans="2:51" s="15" customFormat="1" x14ac:dyDescent="0.2">
      <c r="B164" s="194"/>
      <c r="D164" s="175" t="s">
        <v>183</v>
      </c>
      <c r="E164" s="195" t="s">
        <v>1</v>
      </c>
      <c r="F164" s="196" t="s">
        <v>190</v>
      </c>
      <c r="H164" s="197">
        <v>1.052</v>
      </c>
      <c r="I164" s="198"/>
      <c r="L164" s="194"/>
      <c r="M164" s="199"/>
      <c r="N164" s="200"/>
      <c r="O164" s="200"/>
      <c r="P164" s="200"/>
      <c r="Q164" s="200"/>
      <c r="R164" s="200"/>
      <c r="S164" s="200"/>
      <c r="T164" s="201"/>
      <c r="AT164" s="195" t="s">
        <v>183</v>
      </c>
      <c r="AU164" s="195" t="s">
        <v>179</v>
      </c>
      <c r="AV164" s="15" t="s">
        <v>191</v>
      </c>
      <c r="AW164" s="15" t="s">
        <v>32</v>
      </c>
      <c r="AX164" s="15" t="s">
        <v>77</v>
      </c>
      <c r="AY164" s="195" t="s">
        <v>173</v>
      </c>
    </row>
    <row r="165" spans="2:51" s="14" customFormat="1" x14ac:dyDescent="0.2">
      <c r="B165" s="187"/>
      <c r="D165" s="175" t="s">
        <v>183</v>
      </c>
      <c r="E165" s="188" t="s">
        <v>1</v>
      </c>
      <c r="F165" s="189" t="s">
        <v>698</v>
      </c>
      <c r="H165" s="188" t="s">
        <v>1</v>
      </c>
      <c r="I165" s="190"/>
      <c r="L165" s="187"/>
      <c r="M165" s="191"/>
      <c r="N165" s="192"/>
      <c r="O165" s="192"/>
      <c r="P165" s="192"/>
      <c r="Q165" s="192"/>
      <c r="R165" s="192"/>
      <c r="S165" s="192"/>
      <c r="T165" s="193"/>
      <c r="AT165" s="188" t="s">
        <v>183</v>
      </c>
      <c r="AU165" s="188" t="s">
        <v>179</v>
      </c>
      <c r="AV165" s="14" t="s">
        <v>85</v>
      </c>
      <c r="AW165" s="14" t="s">
        <v>32</v>
      </c>
      <c r="AX165" s="14" t="s">
        <v>77</v>
      </c>
      <c r="AY165" s="188" t="s">
        <v>173</v>
      </c>
    </row>
    <row r="166" spans="2:51" s="14" customFormat="1" x14ac:dyDescent="0.2">
      <c r="B166" s="187"/>
      <c r="D166" s="175" t="s">
        <v>183</v>
      </c>
      <c r="E166" s="188" t="s">
        <v>1</v>
      </c>
      <c r="F166" s="189" t="s">
        <v>3041</v>
      </c>
      <c r="H166" s="188" t="s">
        <v>1</v>
      </c>
      <c r="I166" s="190"/>
      <c r="L166" s="187"/>
      <c r="M166" s="191"/>
      <c r="N166" s="192"/>
      <c r="O166" s="192"/>
      <c r="P166" s="192"/>
      <c r="Q166" s="192"/>
      <c r="R166" s="192"/>
      <c r="S166" s="192"/>
      <c r="T166" s="193"/>
      <c r="AT166" s="188" t="s">
        <v>183</v>
      </c>
      <c r="AU166" s="188" t="s">
        <v>179</v>
      </c>
      <c r="AV166" s="14" t="s">
        <v>85</v>
      </c>
      <c r="AW166" s="14" t="s">
        <v>32</v>
      </c>
      <c r="AX166" s="14" t="s">
        <v>77</v>
      </c>
      <c r="AY166" s="188" t="s">
        <v>173</v>
      </c>
    </row>
    <row r="167" spans="2:51" s="14" customFormat="1" x14ac:dyDescent="0.2">
      <c r="B167" s="187"/>
      <c r="D167" s="175" t="s">
        <v>183</v>
      </c>
      <c r="E167" s="188" t="s">
        <v>1</v>
      </c>
      <c r="F167" s="189" t="s">
        <v>3046</v>
      </c>
      <c r="H167" s="188" t="s">
        <v>1</v>
      </c>
      <c r="I167" s="190"/>
      <c r="L167" s="187"/>
      <c r="M167" s="191"/>
      <c r="N167" s="192"/>
      <c r="O167" s="192"/>
      <c r="P167" s="192"/>
      <c r="Q167" s="192"/>
      <c r="R167" s="192"/>
      <c r="S167" s="192"/>
      <c r="T167" s="193"/>
      <c r="AT167" s="188" t="s">
        <v>183</v>
      </c>
      <c r="AU167" s="188" t="s">
        <v>179</v>
      </c>
      <c r="AV167" s="14" t="s">
        <v>85</v>
      </c>
      <c r="AW167" s="14" t="s">
        <v>32</v>
      </c>
      <c r="AX167" s="14" t="s">
        <v>77</v>
      </c>
      <c r="AY167" s="188" t="s">
        <v>173</v>
      </c>
    </row>
    <row r="168" spans="2:51" s="13" customFormat="1" x14ac:dyDescent="0.2">
      <c r="B168" s="179"/>
      <c r="D168" s="175" t="s">
        <v>183</v>
      </c>
      <c r="E168" s="180" t="s">
        <v>1</v>
      </c>
      <c r="F168" s="181" t="s">
        <v>3047</v>
      </c>
      <c r="H168" s="182">
        <v>0.45100000000000001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0" t="s">
        <v>183</v>
      </c>
      <c r="AU168" s="180" t="s">
        <v>179</v>
      </c>
      <c r="AV168" s="13" t="s">
        <v>179</v>
      </c>
      <c r="AW168" s="13" t="s">
        <v>32</v>
      </c>
      <c r="AX168" s="13" t="s">
        <v>77</v>
      </c>
      <c r="AY168" s="180" t="s">
        <v>173</v>
      </c>
    </row>
    <row r="169" spans="2:51" s="15" customFormat="1" x14ac:dyDescent="0.2">
      <c r="B169" s="194"/>
      <c r="D169" s="175" t="s">
        <v>183</v>
      </c>
      <c r="E169" s="195" t="s">
        <v>1</v>
      </c>
      <c r="F169" s="196" t="s">
        <v>190</v>
      </c>
      <c r="H169" s="197">
        <v>0.45100000000000001</v>
      </c>
      <c r="I169" s="198"/>
      <c r="L169" s="194"/>
      <c r="M169" s="199"/>
      <c r="N169" s="200"/>
      <c r="O169" s="200"/>
      <c r="P169" s="200"/>
      <c r="Q169" s="200"/>
      <c r="R169" s="200"/>
      <c r="S169" s="200"/>
      <c r="T169" s="201"/>
      <c r="AT169" s="195" t="s">
        <v>183</v>
      </c>
      <c r="AU169" s="195" t="s">
        <v>179</v>
      </c>
      <c r="AV169" s="15" t="s">
        <v>191</v>
      </c>
      <c r="AW169" s="15" t="s">
        <v>32</v>
      </c>
      <c r="AX169" s="15" t="s">
        <v>77</v>
      </c>
      <c r="AY169" s="195" t="s">
        <v>173</v>
      </c>
    </row>
    <row r="170" spans="2:51" s="14" customFormat="1" x14ac:dyDescent="0.2">
      <c r="B170" s="187"/>
      <c r="D170" s="175" t="s">
        <v>183</v>
      </c>
      <c r="E170" s="188" t="s">
        <v>1</v>
      </c>
      <c r="F170" s="189" t="s">
        <v>2123</v>
      </c>
      <c r="H170" s="188" t="s">
        <v>1</v>
      </c>
      <c r="I170" s="190"/>
      <c r="L170" s="187"/>
      <c r="M170" s="191"/>
      <c r="N170" s="192"/>
      <c r="O170" s="192"/>
      <c r="P170" s="192"/>
      <c r="Q170" s="192"/>
      <c r="R170" s="192"/>
      <c r="S170" s="192"/>
      <c r="T170" s="193"/>
      <c r="AT170" s="188" t="s">
        <v>183</v>
      </c>
      <c r="AU170" s="188" t="s">
        <v>179</v>
      </c>
      <c r="AV170" s="14" t="s">
        <v>85</v>
      </c>
      <c r="AW170" s="14" t="s">
        <v>32</v>
      </c>
      <c r="AX170" s="14" t="s">
        <v>77</v>
      </c>
      <c r="AY170" s="188" t="s">
        <v>173</v>
      </c>
    </row>
    <row r="171" spans="2:51" s="14" customFormat="1" x14ac:dyDescent="0.2">
      <c r="B171" s="187"/>
      <c r="D171" s="175" t="s">
        <v>183</v>
      </c>
      <c r="E171" s="188" t="s">
        <v>1</v>
      </c>
      <c r="F171" s="189" t="s">
        <v>3048</v>
      </c>
      <c r="H171" s="188" t="s">
        <v>1</v>
      </c>
      <c r="I171" s="190"/>
      <c r="L171" s="187"/>
      <c r="M171" s="191"/>
      <c r="N171" s="192"/>
      <c r="O171" s="192"/>
      <c r="P171" s="192"/>
      <c r="Q171" s="192"/>
      <c r="R171" s="192"/>
      <c r="S171" s="192"/>
      <c r="T171" s="193"/>
      <c r="AT171" s="188" t="s">
        <v>183</v>
      </c>
      <c r="AU171" s="188" t="s">
        <v>179</v>
      </c>
      <c r="AV171" s="14" t="s">
        <v>85</v>
      </c>
      <c r="AW171" s="14" t="s">
        <v>32</v>
      </c>
      <c r="AX171" s="14" t="s">
        <v>77</v>
      </c>
      <c r="AY171" s="188" t="s">
        <v>173</v>
      </c>
    </row>
    <row r="172" spans="2:51" s="14" customFormat="1" x14ac:dyDescent="0.2">
      <c r="B172" s="187"/>
      <c r="D172" s="175" t="s">
        <v>183</v>
      </c>
      <c r="E172" s="188" t="s">
        <v>1</v>
      </c>
      <c r="F172" s="189" t="s">
        <v>3049</v>
      </c>
      <c r="H172" s="188" t="s">
        <v>1</v>
      </c>
      <c r="I172" s="190"/>
      <c r="L172" s="187"/>
      <c r="M172" s="191"/>
      <c r="N172" s="192"/>
      <c r="O172" s="192"/>
      <c r="P172" s="192"/>
      <c r="Q172" s="192"/>
      <c r="R172" s="192"/>
      <c r="S172" s="192"/>
      <c r="T172" s="193"/>
      <c r="AT172" s="188" t="s">
        <v>183</v>
      </c>
      <c r="AU172" s="188" t="s">
        <v>179</v>
      </c>
      <c r="AV172" s="14" t="s">
        <v>85</v>
      </c>
      <c r="AW172" s="14" t="s">
        <v>32</v>
      </c>
      <c r="AX172" s="14" t="s">
        <v>77</v>
      </c>
      <c r="AY172" s="188" t="s">
        <v>173</v>
      </c>
    </row>
    <row r="173" spans="2:51" s="13" customFormat="1" x14ac:dyDescent="0.2">
      <c r="B173" s="179"/>
      <c r="D173" s="175" t="s">
        <v>183</v>
      </c>
      <c r="E173" s="180" t="s">
        <v>1</v>
      </c>
      <c r="F173" s="181" t="s">
        <v>3050</v>
      </c>
      <c r="H173" s="182">
        <v>9.8000000000000004E-2</v>
      </c>
      <c r="I173" s="183"/>
      <c r="L173" s="179"/>
      <c r="M173" s="184"/>
      <c r="N173" s="185"/>
      <c r="O173" s="185"/>
      <c r="P173" s="185"/>
      <c r="Q173" s="185"/>
      <c r="R173" s="185"/>
      <c r="S173" s="185"/>
      <c r="T173" s="186"/>
      <c r="AT173" s="180" t="s">
        <v>183</v>
      </c>
      <c r="AU173" s="180" t="s">
        <v>179</v>
      </c>
      <c r="AV173" s="13" t="s">
        <v>179</v>
      </c>
      <c r="AW173" s="13" t="s">
        <v>32</v>
      </c>
      <c r="AX173" s="13" t="s">
        <v>77</v>
      </c>
      <c r="AY173" s="180" t="s">
        <v>173</v>
      </c>
    </row>
    <row r="174" spans="2:51" s="14" customFormat="1" x14ac:dyDescent="0.2">
      <c r="B174" s="187"/>
      <c r="D174" s="175" t="s">
        <v>183</v>
      </c>
      <c r="E174" s="188" t="s">
        <v>1</v>
      </c>
      <c r="F174" s="189" t="s">
        <v>3051</v>
      </c>
      <c r="H174" s="188" t="s">
        <v>1</v>
      </c>
      <c r="I174" s="190"/>
      <c r="L174" s="187"/>
      <c r="M174" s="191"/>
      <c r="N174" s="192"/>
      <c r="O174" s="192"/>
      <c r="P174" s="192"/>
      <c r="Q174" s="192"/>
      <c r="R174" s="192"/>
      <c r="S174" s="192"/>
      <c r="T174" s="193"/>
      <c r="AT174" s="188" t="s">
        <v>183</v>
      </c>
      <c r="AU174" s="188" t="s">
        <v>179</v>
      </c>
      <c r="AV174" s="14" t="s">
        <v>85</v>
      </c>
      <c r="AW174" s="14" t="s">
        <v>32</v>
      </c>
      <c r="AX174" s="14" t="s">
        <v>77</v>
      </c>
      <c r="AY174" s="188" t="s">
        <v>173</v>
      </c>
    </row>
    <row r="175" spans="2:51" s="13" customFormat="1" x14ac:dyDescent="0.2">
      <c r="B175" s="179"/>
      <c r="D175" s="175" t="s">
        <v>183</v>
      </c>
      <c r="E175" s="180" t="s">
        <v>1</v>
      </c>
      <c r="F175" s="181" t="s">
        <v>3052</v>
      </c>
      <c r="H175" s="182">
        <v>0.58399999999999996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183</v>
      </c>
      <c r="AU175" s="180" t="s">
        <v>179</v>
      </c>
      <c r="AV175" s="13" t="s">
        <v>179</v>
      </c>
      <c r="AW175" s="13" t="s">
        <v>32</v>
      </c>
      <c r="AX175" s="13" t="s">
        <v>77</v>
      </c>
      <c r="AY175" s="180" t="s">
        <v>173</v>
      </c>
    </row>
    <row r="176" spans="2:51" s="14" customFormat="1" x14ac:dyDescent="0.2">
      <c r="B176" s="187"/>
      <c r="D176" s="175" t="s">
        <v>183</v>
      </c>
      <c r="E176" s="188" t="s">
        <v>1</v>
      </c>
      <c r="F176" s="189" t="s">
        <v>3053</v>
      </c>
      <c r="H176" s="188" t="s">
        <v>1</v>
      </c>
      <c r="I176" s="190"/>
      <c r="L176" s="187"/>
      <c r="M176" s="191"/>
      <c r="N176" s="192"/>
      <c r="O176" s="192"/>
      <c r="P176" s="192"/>
      <c r="Q176" s="192"/>
      <c r="R176" s="192"/>
      <c r="S176" s="192"/>
      <c r="T176" s="193"/>
      <c r="AT176" s="188" t="s">
        <v>183</v>
      </c>
      <c r="AU176" s="188" t="s">
        <v>179</v>
      </c>
      <c r="AV176" s="14" t="s">
        <v>85</v>
      </c>
      <c r="AW176" s="14" t="s">
        <v>32</v>
      </c>
      <c r="AX176" s="14" t="s">
        <v>77</v>
      </c>
      <c r="AY176" s="188" t="s">
        <v>173</v>
      </c>
    </row>
    <row r="177" spans="1:65" s="13" customFormat="1" x14ac:dyDescent="0.2">
      <c r="B177" s="179"/>
      <c r="D177" s="175" t="s">
        <v>183</v>
      </c>
      <c r="E177" s="180" t="s">
        <v>1</v>
      </c>
      <c r="F177" s="181" t="s">
        <v>3050</v>
      </c>
      <c r="H177" s="182">
        <v>9.8000000000000004E-2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183</v>
      </c>
      <c r="AU177" s="180" t="s">
        <v>179</v>
      </c>
      <c r="AV177" s="13" t="s">
        <v>179</v>
      </c>
      <c r="AW177" s="13" t="s">
        <v>32</v>
      </c>
      <c r="AX177" s="13" t="s">
        <v>77</v>
      </c>
      <c r="AY177" s="180" t="s">
        <v>173</v>
      </c>
    </row>
    <row r="178" spans="1:65" s="14" customFormat="1" x14ac:dyDescent="0.2">
      <c r="B178" s="187"/>
      <c r="D178" s="175" t="s">
        <v>183</v>
      </c>
      <c r="E178" s="188" t="s">
        <v>1</v>
      </c>
      <c r="F178" s="189" t="s">
        <v>3054</v>
      </c>
      <c r="H178" s="188" t="s">
        <v>1</v>
      </c>
      <c r="I178" s="190"/>
      <c r="L178" s="187"/>
      <c r="M178" s="191"/>
      <c r="N178" s="192"/>
      <c r="O178" s="192"/>
      <c r="P178" s="192"/>
      <c r="Q178" s="192"/>
      <c r="R178" s="192"/>
      <c r="S178" s="192"/>
      <c r="T178" s="193"/>
      <c r="AT178" s="188" t="s">
        <v>183</v>
      </c>
      <c r="AU178" s="188" t="s">
        <v>179</v>
      </c>
      <c r="AV178" s="14" t="s">
        <v>85</v>
      </c>
      <c r="AW178" s="14" t="s">
        <v>32</v>
      </c>
      <c r="AX178" s="14" t="s">
        <v>77</v>
      </c>
      <c r="AY178" s="188" t="s">
        <v>173</v>
      </c>
    </row>
    <row r="179" spans="1:65" s="13" customFormat="1" x14ac:dyDescent="0.2">
      <c r="B179" s="179"/>
      <c r="D179" s="175" t="s">
        <v>183</v>
      </c>
      <c r="E179" s="180" t="s">
        <v>1</v>
      </c>
      <c r="F179" s="181" t="s">
        <v>3055</v>
      </c>
      <c r="H179" s="182">
        <v>0.20899999999999999</v>
      </c>
      <c r="I179" s="183"/>
      <c r="L179" s="179"/>
      <c r="M179" s="184"/>
      <c r="N179" s="185"/>
      <c r="O179" s="185"/>
      <c r="P179" s="185"/>
      <c r="Q179" s="185"/>
      <c r="R179" s="185"/>
      <c r="S179" s="185"/>
      <c r="T179" s="186"/>
      <c r="AT179" s="180" t="s">
        <v>183</v>
      </c>
      <c r="AU179" s="180" t="s">
        <v>179</v>
      </c>
      <c r="AV179" s="13" t="s">
        <v>179</v>
      </c>
      <c r="AW179" s="13" t="s">
        <v>32</v>
      </c>
      <c r="AX179" s="13" t="s">
        <v>77</v>
      </c>
      <c r="AY179" s="180" t="s">
        <v>173</v>
      </c>
    </row>
    <row r="180" spans="1:65" s="14" customFormat="1" x14ac:dyDescent="0.2">
      <c r="B180" s="187"/>
      <c r="D180" s="175" t="s">
        <v>183</v>
      </c>
      <c r="E180" s="188" t="s">
        <v>1</v>
      </c>
      <c r="F180" s="189" t="s">
        <v>3056</v>
      </c>
      <c r="H180" s="188" t="s">
        <v>1</v>
      </c>
      <c r="I180" s="190"/>
      <c r="L180" s="187"/>
      <c r="M180" s="191"/>
      <c r="N180" s="192"/>
      <c r="O180" s="192"/>
      <c r="P180" s="192"/>
      <c r="Q180" s="192"/>
      <c r="R180" s="192"/>
      <c r="S180" s="192"/>
      <c r="T180" s="193"/>
      <c r="AT180" s="188" t="s">
        <v>183</v>
      </c>
      <c r="AU180" s="188" t="s">
        <v>179</v>
      </c>
      <c r="AV180" s="14" t="s">
        <v>85</v>
      </c>
      <c r="AW180" s="14" t="s">
        <v>32</v>
      </c>
      <c r="AX180" s="14" t="s">
        <v>77</v>
      </c>
      <c r="AY180" s="188" t="s">
        <v>173</v>
      </c>
    </row>
    <row r="181" spans="1:65" s="13" customFormat="1" x14ac:dyDescent="0.2">
      <c r="B181" s="179"/>
      <c r="D181" s="175" t="s">
        <v>183</v>
      </c>
      <c r="E181" s="180" t="s">
        <v>1</v>
      </c>
      <c r="F181" s="181" t="s">
        <v>3057</v>
      </c>
      <c r="H181" s="182">
        <v>0.14000000000000001</v>
      </c>
      <c r="I181" s="183"/>
      <c r="L181" s="179"/>
      <c r="M181" s="184"/>
      <c r="N181" s="185"/>
      <c r="O181" s="185"/>
      <c r="P181" s="185"/>
      <c r="Q181" s="185"/>
      <c r="R181" s="185"/>
      <c r="S181" s="185"/>
      <c r="T181" s="186"/>
      <c r="AT181" s="180" t="s">
        <v>183</v>
      </c>
      <c r="AU181" s="180" t="s">
        <v>179</v>
      </c>
      <c r="AV181" s="13" t="s">
        <v>179</v>
      </c>
      <c r="AW181" s="13" t="s">
        <v>32</v>
      </c>
      <c r="AX181" s="13" t="s">
        <v>77</v>
      </c>
      <c r="AY181" s="180" t="s">
        <v>173</v>
      </c>
    </row>
    <row r="182" spans="1:65" s="15" customFormat="1" x14ac:dyDescent="0.2">
      <c r="B182" s="194"/>
      <c r="D182" s="175" t="s">
        <v>183</v>
      </c>
      <c r="E182" s="195" t="s">
        <v>1</v>
      </c>
      <c r="F182" s="196" t="s">
        <v>190</v>
      </c>
      <c r="H182" s="197">
        <v>1.129</v>
      </c>
      <c r="I182" s="198"/>
      <c r="L182" s="194"/>
      <c r="M182" s="199"/>
      <c r="N182" s="200"/>
      <c r="O182" s="200"/>
      <c r="P182" s="200"/>
      <c r="Q182" s="200"/>
      <c r="R182" s="200"/>
      <c r="S182" s="200"/>
      <c r="T182" s="201"/>
      <c r="AT182" s="195" t="s">
        <v>183</v>
      </c>
      <c r="AU182" s="195" t="s">
        <v>179</v>
      </c>
      <c r="AV182" s="15" t="s">
        <v>191</v>
      </c>
      <c r="AW182" s="15" t="s">
        <v>32</v>
      </c>
      <c r="AX182" s="15" t="s">
        <v>77</v>
      </c>
      <c r="AY182" s="195" t="s">
        <v>173</v>
      </c>
    </row>
    <row r="183" spans="1:65" s="16" customFormat="1" x14ac:dyDescent="0.2">
      <c r="B183" s="202"/>
      <c r="D183" s="175" t="s">
        <v>183</v>
      </c>
      <c r="E183" s="203" t="s">
        <v>1</v>
      </c>
      <c r="F183" s="204" t="s">
        <v>197</v>
      </c>
      <c r="H183" s="205">
        <v>2.6320000000000001</v>
      </c>
      <c r="I183" s="206"/>
      <c r="L183" s="202"/>
      <c r="M183" s="207"/>
      <c r="N183" s="208"/>
      <c r="O183" s="208"/>
      <c r="P183" s="208"/>
      <c r="Q183" s="208"/>
      <c r="R183" s="208"/>
      <c r="S183" s="208"/>
      <c r="T183" s="209"/>
      <c r="AT183" s="203" t="s">
        <v>183</v>
      </c>
      <c r="AU183" s="203" t="s">
        <v>179</v>
      </c>
      <c r="AV183" s="16" t="s">
        <v>178</v>
      </c>
      <c r="AW183" s="16" t="s">
        <v>32</v>
      </c>
      <c r="AX183" s="16" t="s">
        <v>85</v>
      </c>
      <c r="AY183" s="203" t="s">
        <v>173</v>
      </c>
    </row>
    <row r="184" spans="1:65" s="2" customFormat="1" ht="16.5" customHeight="1" x14ac:dyDescent="0.2">
      <c r="A184" s="33"/>
      <c r="B184" s="162"/>
      <c r="C184" s="163" t="s">
        <v>221</v>
      </c>
      <c r="D184" s="264" t="s">
        <v>1766</v>
      </c>
      <c r="E184" s="265"/>
      <c r="F184" s="266"/>
      <c r="G184" s="164" t="s">
        <v>185</v>
      </c>
      <c r="H184" s="165">
        <v>2.6320000000000001</v>
      </c>
      <c r="I184" s="166"/>
      <c r="J184" s="165">
        <f>ROUND(I184*H184,3)</f>
        <v>0</v>
      </c>
      <c r="K184" s="167"/>
      <c r="L184" s="34"/>
      <c r="M184" s="168" t="s">
        <v>1</v>
      </c>
      <c r="N184" s="169" t="s">
        <v>43</v>
      </c>
      <c r="O184" s="59"/>
      <c r="P184" s="170">
        <f>O184*H184</f>
        <v>0</v>
      </c>
      <c r="Q184" s="170">
        <v>0</v>
      </c>
      <c r="R184" s="170">
        <f>Q184*H184</f>
        <v>0</v>
      </c>
      <c r="S184" s="170">
        <v>0</v>
      </c>
      <c r="T184" s="171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2" t="s">
        <v>178</v>
      </c>
      <c r="AT184" s="172" t="s">
        <v>175</v>
      </c>
      <c r="AU184" s="172" t="s">
        <v>179</v>
      </c>
      <c r="AY184" s="18" t="s">
        <v>173</v>
      </c>
      <c r="BE184" s="173">
        <f>IF(N184="základná",J184,0)</f>
        <v>0</v>
      </c>
      <c r="BF184" s="173">
        <f>IF(N184="znížená",J184,0)</f>
        <v>0</v>
      </c>
      <c r="BG184" s="173">
        <f>IF(N184="zákl. prenesená",J184,0)</f>
        <v>0</v>
      </c>
      <c r="BH184" s="173">
        <f>IF(N184="zníž. prenesená",J184,0)</f>
        <v>0</v>
      </c>
      <c r="BI184" s="173">
        <f>IF(N184="nulová",J184,0)</f>
        <v>0</v>
      </c>
      <c r="BJ184" s="18" t="s">
        <v>179</v>
      </c>
      <c r="BK184" s="174">
        <f>ROUND(I184*H184,3)</f>
        <v>0</v>
      </c>
      <c r="BL184" s="18" t="s">
        <v>178</v>
      </c>
      <c r="BM184" s="172" t="s">
        <v>3058</v>
      </c>
    </row>
    <row r="185" spans="1:65" s="2" customFormat="1" ht="39" x14ac:dyDescent="0.2">
      <c r="A185" s="33"/>
      <c r="B185" s="34"/>
      <c r="C185" s="33"/>
      <c r="D185" s="175" t="s">
        <v>181</v>
      </c>
      <c r="E185" s="33"/>
      <c r="F185" s="176" t="s">
        <v>1768</v>
      </c>
      <c r="G185" s="33"/>
      <c r="H185" s="33"/>
      <c r="I185" s="97"/>
      <c r="J185" s="33"/>
      <c r="K185" s="33"/>
      <c r="L185" s="34"/>
      <c r="M185" s="177"/>
      <c r="N185" s="178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181</v>
      </c>
      <c r="AU185" s="18" t="s">
        <v>179</v>
      </c>
    </row>
    <row r="186" spans="1:65" s="2" customFormat="1" ht="24" customHeight="1" x14ac:dyDescent="0.2">
      <c r="A186" s="33"/>
      <c r="B186" s="162"/>
      <c r="C186" s="163" t="s">
        <v>225</v>
      </c>
      <c r="D186" s="264" t="s">
        <v>261</v>
      </c>
      <c r="E186" s="265"/>
      <c r="F186" s="266"/>
      <c r="G186" s="164" t="s">
        <v>185</v>
      </c>
      <c r="H186" s="165">
        <v>16.462</v>
      </c>
      <c r="I186" s="166"/>
      <c r="J186" s="165">
        <f>ROUND(I186*H186,3)</f>
        <v>0</v>
      </c>
      <c r="K186" s="167"/>
      <c r="L186" s="34"/>
      <c r="M186" s="168" t="s">
        <v>1</v>
      </c>
      <c r="N186" s="169" t="s">
        <v>43</v>
      </c>
      <c r="O186" s="59"/>
      <c r="P186" s="170">
        <f>O186*H186</f>
        <v>0</v>
      </c>
      <c r="Q186" s="170">
        <v>0</v>
      </c>
      <c r="R186" s="170">
        <f>Q186*H186</f>
        <v>0</v>
      </c>
      <c r="S186" s="170">
        <v>0</v>
      </c>
      <c r="T186" s="171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2" t="s">
        <v>178</v>
      </c>
      <c r="AT186" s="172" t="s">
        <v>175</v>
      </c>
      <c r="AU186" s="172" t="s">
        <v>179</v>
      </c>
      <c r="AY186" s="18" t="s">
        <v>173</v>
      </c>
      <c r="BE186" s="173">
        <f>IF(N186="základná",J186,0)</f>
        <v>0</v>
      </c>
      <c r="BF186" s="173">
        <f>IF(N186="znížená",J186,0)</f>
        <v>0</v>
      </c>
      <c r="BG186" s="173">
        <f>IF(N186="zákl. prenesená",J186,0)</f>
        <v>0</v>
      </c>
      <c r="BH186" s="173">
        <f>IF(N186="zníž. prenesená",J186,0)</f>
        <v>0</v>
      </c>
      <c r="BI186" s="173">
        <f>IF(N186="nulová",J186,0)</f>
        <v>0</v>
      </c>
      <c r="BJ186" s="18" t="s">
        <v>179</v>
      </c>
      <c r="BK186" s="174">
        <f>ROUND(I186*H186,3)</f>
        <v>0</v>
      </c>
      <c r="BL186" s="18" t="s">
        <v>178</v>
      </c>
      <c r="BM186" s="172" t="s">
        <v>3059</v>
      </c>
    </row>
    <row r="187" spans="1:65" s="2" customFormat="1" ht="29.25" x14ac:dyDescent="0.2">
      <c r="A187" s="33"/>
      <c r="B187" s="34"/>
      <c r="C187" s="33"/>
      <c r="D187" s="175" t="s">
        <v>181</v>
      </c>
      <c r="E187" s="33"/>
      <c r="F187" s="176" t="s">
        <v>263</v>
      </c>
      <c r="G187" s="33"/>
      <c r="H187" s="33"/>
      <c r="I187" s="97"/>
      <c r="J187" s="33"/>
      <c r="K187" s="33"/>
      <c r="L187" s="34"/>
      <c r="M187" s="177"/>
      <c r="N187" s="178"/>
      <c r="O187" s="59"/>
      <c r="P187" s="59"/>
      <c r="Q187" s="59"/>
      <c r="R187" s="59"/>
      <c r="S187" s="59"/>
      <c r="T187" s="60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181</v>
      </c>
      <c r="AU187" s="18" t="s">
        <v>179</v>
      </c>
    </row>
    <row r="188" spans="1:65" s="14" customFormat="1" x14ac:dyDescent="0.2">
      <c r="B188" s="187"/>
      <c r="D188" s="175" t="s">
        <v>183</v>
      </c>
      <c r="E188" s="188" t="s">
        <v>1</v>
      </c>
      <c r="F188" s="189" t="s">
        <v>3060</v>
      </c>
      <c r="H188" s="188" t="s">
        <v>1</v>
      </c>
      <c r="I188" s="190"/>
      <c r="L188" s="187"/>
      <c r="M188" s="191"/>
      <c r="N188" s="192"/>
      <c r="O188" s="192"/>
      <c r="P188" s="192"/>
      <c r="Q188" s="192"/>
      <c r="R188" s="192"/>
      <c r="S188" s="192"/>
      <c r="T188" s="193"/>
      <c r="AT188" s="188" t="s">
        <v>183</v>
      </c>
      <c r="AU188" s="188" t="s">
        <v>179</v>
      </c>
      <c r="AV188" s="14" t="s">
        <v>85</v>
      </c>
      <c r="AW188" s="14" t="s">
        <v>32</v>
      </c>
      <c r="AX188" s="14" t="s">
        <v>77</v>
      </c>
      <c r="AY188" s="188" t="s">
        <v>173</v>
      </c>
    </row>
    <row r="189" spans="1:65" s="13" customFormat="1" x14ac:dyDescent="0.2">
      <c r="B189" s="179"/>
      <c r="D189" s="175" t="s">
        <v>183</v>
      </c>
      <c r="E189" s="180" t="s">
        <v>1</v>
      </c>
      <c r="F189" s="181" t="s">
        <v>3061</v>
      </c>
      <c r="H189" s="182">
        <v>7.5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0" t="s">
        <v>183</v>
      </c>
      <c r="AU189" s="180" t="s">
        <v>179</v>
      </c>
      <c r="AV189" s="13" t="s">
        <v>179</v>
      </c>
      <c r="AW189" s="13" t="s">
        <v>32</v>
      </c>
      <c r="AX189" s="13" t="s">
        <v>77</v>
      </c>
      <c r="AY189" s="180" t="s">
        <v>173</v>
      </c>
    </row>
    <row r="190" spans="1:65" s="14" customFormat="1" x14ac:dyDescent="0.2">
      <c r="B190" s="187"/>
      <c r="D190" s="175" t="s">
        <v>183</v>
      </c>
      <c r="E190" s="188" t="s">
        <v>1</v>
      </c>
      <c r="F190" s="189" t="s">
        <v>2121</v>
      </c>
      <c r="H190" s="188" t="s">
        <v>1</v>
      </c>
      <c r="I190" s="190"/>
      <c r="L190" s="187"/>
      <c r="M190" s="191"/>
      <c r="N190" s="192"/>
      <c r="O190" s="192"/>
      <c r="P190" s="192"/>
      <c r="Q190" s="192"/>
      <c r="R190" s="192"/>
      <c r="S190" s="192"/>
      <c r="T190" s="193"/>
      <c r="AT190" s="188" t="s">
        <v>183</v>
      </c>
      <c r="AU190" s="188" t="s">
        <v>179</v>
      </c>
      <c r="AV190" s="14" t="s">
        <v>85</v>
      </c>
      <c r="AW190" s="14" t="s">
        <v>32</v>
      </c>
      <c r="AX190" s="14" t="s">
        <v>77</v>
      </c>
      <c r="AY190" s="188" t="s">
        <v>173</v>
      </c>
    </row>
    <row r="191" spans="1:65" s="14" customFormat="1" x14ac:dyDescent="0.2">
      <c r="B191" s="187"/>
      <c r="D191" s="175" t="s">
        <v>183</v>
      </c>
      <c r="E191" s="188" t="s">
        <v>1</v>
      </c>
      <c r="F191" s="189" t="s">
        <v>3062</v>
      </c>
      <c r="H191" s="188" t="s">
        <v>1</v>
      </c>
      <c r="I191" s="190"/>
      <c r="L191" s="187"/>
      <c r="M191" s="191"/>
      <c r="N191" s="192"/>
      <c r="O191" s="192"/>
      <c r="P191" s="192"/>
      <c r="Q191" s="192"/>
      <c r="R191" s="192"/>
      <c r="S191" s="192"/>
      <c r="T191" s="193"/>
      <c r="AT191" s="188" t="s">
        <v>183</v>
      </c>
      <c r="AU191" s="188" t="s">
        <v>179</v>
      </c>
      <c r="AV191" s="14" t="s">
        <v>85</v>
      </c>
      <c r="AW191" s="14" t="s">
        <v>32</v>
      </c>
      <c r="AX191" s="14" t="s">
        <v>77</v>
      </c>
      <c r="AY191" s="188" t="s">
        <v>173</v>
      </c>
    </row>
    <row r="192" spans="1:65" s="13" customFormat="1" x14ac:dyDescent="0.2">
      <c r="B192" s="179"/>
      <c r="D192" s="175" t="s">
        <v>183</v>
      </c>
      <c r="E192" s="180" t="s">
        <v>1</v>
      </c>
      <c r="F192" s="181" t="s">
        <v>3063</v>
      </c>
      <c r="H192" s="182">
        <v>3.73</v>
      </c>
      <c r="I192" s="183"/>
      <c r="L192" s="179"/>
      <c r="M192" s="184"/>
      <c r="N192" s="185"/>
      <c r="O192" s="185"/>
      <c r="P192" s="185"/>
      <c r="Q192" s="185"/>
      <c r="R192" s="185"/>
      <c r="S192" s="185"/>
      <c r="T192" s="186"/>
      <c r="AT192" s="180" t="s">
        <v>183</v>
      </c>
      <c r="AU192" s="180" t="s">
        <v>179</v>
      </c>
      <c r="AV192" s="13" t="s">
        <v>179</v>
      </c>
      <c r="AW192" s="13" t="s">
        <v>32</v>
      </c>
      <c r="AX192" s="13" t="s">
        <v>77</v>
      </c>
      <c r="AY192" s="180" t="s">
        <v>173</v>
      </c>
    </row>
    <row r="193" spans="1:65" s="14" customFormat="1" x14ac:dyDescent="0.2">
      <c r="B193" s="187"/>
      <c r="D193" s="175" t="s">
        <v>183</v>
      </c>
      <c r="E193" s="188" t="s">
        <v>1</v>
      </c>
      <c r="F193" s="189" t="s">
        <v>698</v>
      </c>
      <c r="H193" s="188" t="s">
        <v>1</v>
      </c>
      <c r="I193" s="190"/>
      <c r="L193" s="187"/>
      <c r="M193" s="191"/>
      <c r="N193" s="192"/>
      <c r="O193" s="192"/>
      <c r="P193" s="192"/>
      <c r="Q193" s="192"/>
      <c r="R193" s="192"/>
      <c r="S193" s="192"/>
      <c r="T193" s="193"/>
      <c r="AT193" s="188" t="s">
        <v>183</v>
      </c>
      <c r="AU193" s="188" t="s">
        <v>179</v>
      </c>
      <c r="AV193" s="14" t="s">
        <v>85</v>
      </c>
      <c r="AW193" s="14" t="s">
        <v>32</v>
      </c>
      <c r="AX193" s="14" t="s">
        <v>77</v>
      </c>
      <c r="AY193" s="188" t="s">
        <v>173</v>
      </c>
    </row>
    <row r="194" spans="1:65" s="14" customFormat="1" x14ac:dyDescent="0.2">
      <c r="B194" s="187"/>
      <c r="D194" s="175" t="s">
        <v>183</v>
      </c>
      <c r="E194" s="188" t="s">
        <v>1</v>
      </c>
      <c r="F194" s="189" t="s">
        <v>3064</v>
      </c>
      <c r="H194" s="188" t="s">
        <v>1</v>
      </c>
      <c r="I194" s="190"/>
      <c r="L194" s="187"/>
      <c r="M194" s="191"/>
      <c r="N194" s="192"/>
      <c r="O194" s="192"/>
      <c r="P194" s="192"/>
      <c r="Q194" s="192"/>
      <c r="R194" s="192"/>
      <c r="S194" s="192"/>
      <c r="T194" s="193"/>
      <c r="AT194" s="188" t="s">
        <v>183</v>
      </c>
      <c r="AU194" s="188" t="s">
        <v>179</v>
      </c>
      <c r="AV194" s="14" t="s">
        <v>85</v>
      </c>
      <c r="AW194" s="14" t="s">
        <v>32</v>
      </c>
      <c r="AX194" s="14" t="s">
        <v>77</v>
      </c>
      <c r="AY194" s="188" t="s">
        <v>173</v>
      </c>
    </row>
    <row r="195" spans="1:65" s="13" customFormat="1" x14ac:dyDescent="0.2">
      <c r="B195" s="179"/>
      <c r="D195" s="175" t="s">
        <v>183</v>
      </c>
      <c r="E195" s="180" t="s">
        <v>1</v>
      </c>
      <c r="F195" s="181" t="s">
        <v>3065</v>
      </c>
      <c r="H195" s="182">
        <v>1.284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183</v>
      </c>
      <c r="AU195" s="180" t="s">
        <v>179</v>
      </c>
      <c r="AV195" s="13" t="s">
        <v>179</v>
      </c>
      <c r="AW195" s="13" t="s">
        <v>32</v>
      </c>
      <c r="AX195" s="13" t="s">
        <v>77</v>
      </c>
      <c r="AY195" s="180" t="s">
        <v>173</v>
      </c>
    </row>
    <row r="196" spans="1:65" s="14" customFormat="1" x14ac:dyDescent="0.2">
      <c r="B196" s="187"/>
      <c r="D196" s="175" t="s">
        <v>183</v>
      </c>
      <c r="E196" s="188" t="s">
        <v>1</v>
      </c>
      <c r="F196" s="189" t="s">
        <v>2123</v>
      </c>
      <c r="H196" s="188" t="s">
        <v>1</v>
      </c>
      <c r="I196" s="190"/>
      <c r="L196" s="187"/>
      <c r="M196" s="191"/>
      <c r="N196" s="192"/>
      <c r="O196" s="192"/>
      <c r="P196" s="192"/>
      <c r="Q196" s="192"/>
      <c r="R196" s="192"/>
      <c r="S196" s="192"/>
      <c r="T196" s="193"/>
      <c r="AT196" s="188" t="s">
        <v>183</v>
      </c>
      <c r="AU196" s="188" t="s">
        <v>179</v>
      </c>
      <c r="AV196" s="14" t="s">
        <v>85</v>
      </c>
      <c r="AW196" s="14" t="s">
        <v>32</v>
      </c>
      <c r="AX196" s="14" t="s">
        <v>77</v>
      </c>
      <c r="AY196" s="188" t="s">
        <v>173</v>
      </c>
    </row>
    <row r="197" spans="1:65" s="13" customFormat="1" x14ac:dyDescent="0.2">
      <c r="B197" s="179"/>
      <c r="D197" s="175" t="s">
        <v>183</v>
      </c>
      <c r="E197" s="180" t="s">
        <v>1</v>
      </c>
      <c r="F197" s="181" t="s">
        <v>3066</v>
      </c>
      <c r="H197" s="182">
        <v>3.948</v>
      </c>
      <c r="I197" s="183"/>
      <c r="L197" s="179"/>
      <c r="M197" s="184"/>
      <c r="N197" s="185"/>
      <c r="O197" s="185"/>
      <c r="P197" s="185"/>
      <c r="Q197" s="185"/>
      <c r="R197" s="185"/>
      <c r="S197" s="185"/>
      <c r="T197" s="186"/>
      <c r="AT197" s="180" t="s">
        <v>183</v>
      </c>
      <c r="AU197" s="180" t="s">
        <v>179</v>
      </c>
      <c r="AV197" s="13" t="s">
        <v>179</v>
      </c>
      <c r="AW197" s="13" t="s">
        <v>32</v>
      </c>
      <c r="AX197" s="13" t="s">
        <v>77</v>
      </c>
      <c r="AY197" s="180" t="s">
        <v>173</v>
      </c>
    </row>
    <row r="198" spans="1:65" s="16" customFormat="1" x14ac:dyDescent="0.2">
      <c r="B198" s="202"/>
      <c r="D198" s="175" t="s">
        <v>183</v>
      </c>
      <c r="E198" s="203" t="s">
        <v>1</v>
      </c>
      <c r="F198" s="204" t="s">
        <v>197</v>
      </c>
      <c r="H198" s="205">
        <v>16.462</v>
      </c>
      <c r="I198" s="206"/>
      <c r="L198" s="202"/>
      <c r="M198" s="207"/>
      <c r="N198" s="208"/>
      <c r="O198" s="208"/>
      <c r="P198" s="208"/>
      <c r="Q198" s="208"/>
      <c r="R198" s="208"/>
      <c r="S198" s="208"/>
      <c r="T198" s="209"/>
      <c r="AT198" s="203" t="s">
        <v>183</v>
      </c>
      <c r="AU198" s="203" t="s">
        <v>179</v>
      </c>
      <c r="AV198" s="16" t="s">
        <v>178</v>
      </c>
      <c r="AW198" s="16" t="s">
        <v>32</v>
      </c>
      <c r="AX198" s="16" t="s">
        <v>85</v>
      </c>
      <c r="AY198" s="203" t="s">
        <v>173</v>
      </c>
    </row>
    <row r="199" spans="1:65" s="12" customFormat="1" ht="22.9" customHeight="1" x14ac:dyDescent="0.2">
      <c r="B199" s="149"/>
      <c r="D199" s="150" t="s">
        <v>76</v>
      </c>
      <c r="E199" s="160" t="s">
        <v>179</v>
      </c>
      <c r="F199" s="160" t="s">
        <v>294</v>
      </c>
      <c r="I199" s="152"/>
      <c r="J199" s="161">
        <f>BK199</f>
        <v>0</v>
      </c>
      <c r="L199" s="149"/>
      <c r="M199" s="154"/>
      <c r="N199" s="155"/>
      <c r="O199" s="155"/>
      <c r="P199" s="156">
        <f>SUM(P200:P216)</f>
        <v>0</v>
      </c>
      <c r="Q199" s="155"/>
      <c r="R199" s="156">
        <f>SUM(R200:R216)</f>
        <v>5.6821024700000002</v>
      </c>
      <c r="S199" s="155"/>
      <c r="T199" s="157">
        <f>SUM(T200:T216)</f>
        <v>0</v>
      </c>
      <c r="AR199" s="150" t="s">
        <v>85</v>
      </c>
      <c r="AT199" s="158" t="s">
        <v>76</v>
      </c>
      <c r="AU199" s="158" t="s">
        <v>85</v>
      </c>
      <c r="AY199" s="150" t="s">
        <v>173</v>
      </c>
      <c r="BK199" s="159">
        <f>SUM(BK200:BK216)</f>
        <v>0</v>
      </c>
    </row>
    <row r="200" spans="1:65" s="2" customFormat="1" ht="16.5" customHeight="1" x14ac:dyDescent="0.2">
      <c r="A200" s="33"/>
      <c r="B200" s="162"/>
      <c r="C200" s="163" t="s">
        <v>232</v>
      </c>
      <c r="D200" s="264" t="s">
        <v>3067</v>
      </c>
      <c r="E200" s="265"/>
      <c r="F200" s="266"/>
      <c r="G200" s="164" t="s">
        <v>185</v>
      </c>
      <c r="H200" s="165">
        <v>1.052</v>
      </c>
      <c r="I200" s="166"/>
      <c r="J200" s="165">
        <f>ROUND(I200*H200,3)</f>
        <v>0</v>
      </c>
      <c r="K200" s="167"/>
      <c r="L200" s="34"/>
      <c r="M200" s="168" t="s">
        <v>1</v>
      </c>
      <c r="N200" s="169" t="s">
        <v>43</v>
      </c>
      <c r="O200" s="59"/>
      <c r="P200" s="170">
        <f>O200*H200</f>
        <v>0</v>
      </c>
      <c r="Q200" s="170">
        <v>2.2151299999999998</v>
      </c>
      <c r="R200" s="170">
        <f>Q200*H200</f>
        <v>2.3303167600000001</v>
      </c>
      <c r="S200" s="170">
        <v>0</v>
      </c>
      <c r="T200" s="171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2" t="s">
        <v>178</v>
      </c>
      <c r="AT200" s="172" t="s">
        <v>175</v>
      </c>
      <c r="AU200" s="172" t="s">
        <v>179</v>
      </c>
      <c r="AY200" s="18" t="s">
        <v>173</v>
      </c>
      <c r="BE200" s="173">
        <f>IF(N200="základná",J200,0)</f>
        <v>0</v>
      </c>
      <c r="BF200" s="173">
        <f>IF(N200="znížená",J200,0)</f>
        <v>0</v>
      </c>
      <c r="BG200" s="173">
        <f>IF(N200="zákl. prenesená",J200,0)</f>
        <v>0</v>
      </c>
      <c r="BH200" s="173">
        <f>IF(N200="zníž. prenesená",J200,0)</f>
        <v>0</v>
      </c>
      <c r="BI200" s="173">
        <f>IF(N200="nulová",J200,0)</f>
        <v>0</v>
      </c>
      <c r="BJ200" s="18" t="s">
        <v>179</v>
      </c>
      <c r="BK200" s="174">
        <f>ROUND(I200*H200,3)</f>
        <v>0</v>
      </c>
      <c r="BL200" s="18" t="s">
        <v>178</v>
      </c>
      <c r="BM200" s="172" t="s">
        <v>3068</v>
      </c>
    </row>
    <row r="201" spans="1:65" s="2" customFormat="1" x14ac:dyDescent="0.2">
      <c r="A201" s="33"/>
      <c r="B201" s="34"/>
      <c r="C201" s="33"/>
      <c r="D201" s="175" t="s">
        <v>181</v>
      </c>
      <c r="E201" s="33"/>
      <c r="F201" s="176" t="s">
        <v>1790</v>
      </c>
      <c r="G201" s="33"/>
      <c r="H201" s="33"/>
      <c r="I201" s="97"/>
      <c r="J201" s="33"/>
      <c r="K201" s="33"/>
      <c r="L201" s="34"/>
      <c r="M201" s="177"/>
      <c r="N201" s="178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181</v>
      </c>
      <c r="AU201" s="18" t="s">
        <v>179</v>
      </c>
    </row>
    <row r="202" spans="1:65" s="14" customFormat="1" x14ac:dyDescent="0.2">
      <c r="B202" s="187"/>
      <c r="D202" s="175" t="s">
        <v>183</v>
      </c>
      <c r="E202" s="188" t="s">
        <v>1</v>
      </c>
      <c r="F202" s="189" t="s">
        <v>3069</v>
      </c>
      <c r="H202" s="188" t="s">
        <v>1</v>
      </c>
      <c r="I202" s="190"/>
      <c r="L202" s="187"/>
      <c r="M202" s="191"/>
      <c r="N202" s="192"/>
      <c r="O202" s="192"/>
      <c r="P202" s="192"/>
      <c r="Q202" s="192"/>
      <c r="R202" s="192"/>
      <c r="S202" s="192"/>
      <c r="T202" s="193"/>
      <c r="AT202" s="188" t="s">
        <v>183</v>
      </c>
      <c r="AU202" s="188" t="s">
        <v>179</v>
      </c>
      <c r="AV202" s="14" t="s">
        <v>85</v>
      </c>
      <c r="AW202" s="14" t="s">
        <v>32</v>
      </c>
      <c r="AX202" s="14" t="s">
        <v>77</v>
      </c>
      <c r="AY202" s="188" t="s">
        <v>173</v>
      </c>
    </row>
    <row r="203" spans="1:65" s="13" customFormat="1" x14ac:dyDescent="0.2">
      <c r="B203" s="179"/>
      <c r="D203" s="175" t="s">
        <v>183</v>
      </c>
      <c r="E203" s="180" t="s">
        <v>1</v>
      </c>
      <c r="F203" s="181" t="s">
        <v>3070</v>
      </c>
      <c r="H203" s="182">
        <v>1.052</v>
      </c>
      <c r="I203" s="183"/>
      <c r="L203" s="179"/>
      <c r="M203" s="184"/>
      <c r="N203" s="185"/>
      <c r="O203" s="185"/>
      <c r="P203" s="185"/>
      <c r="Q203" s="185"/>
      <c r="R203" s="185"/>
      <c r="S203" s="185"/>
      <c r="T203" s="186"/>
      <c r="AT203" s="180" t="s">
        <v>183</v>
      </c>
      <c r="AU203" s="180" t="s">
        <v>179</v>
      </c>
      <c r="AV203" s="13" t="s">
        <v>179</v>
      </c>
      <c r="AW203" s="13" t="s">
        <v>32</v>
      </c>
      <c r="AX203" s="13" t="s">
        <v>77</v>
      </c>
      <c r="AY203" s="180" t="s">
        <v>173</v>
      </c>
    </row>
    <row r="204" spans="1:65" s="16" customFormat="1" x14ac:dyDescent="0.2">
      <c r="B204" s="202"/>
      <c r="D204" s="175" t="s">
        <v>183</v>
      </c>
      <c r="E204" s="203" t="s">
        <v>1</v>
      </c>
      <c r="F204" s="204" t="s">
        <v>197</v>
      </c>
      <c r="H204" s="205">
        <v>1.052</v>
      </c>
      <c r="I204" s="206"/>
      <c r="L204" s="202"/>
      <c r="M204" s="207"/>
      <c r="N204" s="208"/>
      <c r="O204" s="208"/>
      <c r="P204" s="208"/>
      <c r="Q204" s="208"/>
      <c r="R204" s="208"/>
      <c r="S204" s="208"/>
      <c r="T204" s="209"/>
      <c r="AT204" s="203" t="s">
        <v>183</v>
      </c>
      <c r="AU204" s="203" t="s">
        <v>179</v>
      </c>
      <c r="AV204" s="16" t="s">
        <v>178</v>
      </c>
      <c r="AW204" s="16" t="s">
        <v>32</v>
      </c>
      <c r="AX204" s="16" t="s">
        <v>85</v>
      </c>
      <c r="AY204" s="203" t="s">
        <v>173</v>
      </c>
    </row>
    <row r="205" spans="1:65" s="2" customFormat="1" ht="16.5" customHeight="1" x14ac:dyDescent="0.2">
      <c r="A205" s="33"/>
      <c r="B205" s="162"/>
      <c r="C205" s="163" t="s">
        <v>239</v>
      </c>
      <c r="D205" s="264" t="s">
        <v>1803</v>
      </c>
      <c r="E205" s="265"/>
      <c r="F205" s="266"/>
      <c r="G205" s="164" t="s">
        <v>271</v>
      </c>
      <c r="H205" s="165">
        <v>3.7450000000000001</v>
      </c>
      <c r="I205" s="166"/>
      <c r="J205" s="165">
        <f>ROUND(I205*H205,3)</f>
        <v>0</v>
      </c>
      <c r="K205" s="167"/>
      <c r="L205" s="34"/>
      <c r="M205" s="168" t="s">
        <v>1</v>
      </c>
      <c r="N205" s="169" t="s">
        <v>43</v>
      </c>
      <c r="O205" s="59"/>
      <c r="P205" s="170">
        <f>O205*H205</f>
        <v>0</v>
      </c>
      <c r="Q205" s="170">
        <v>6.7000000000000002E-4</v>
      </c>
      <c r="R205" s="170">
        <f>Q205*H205</f>
        <v>2.5091500000000004E-3</v>
      </c>
      <c r="S205" s="170">
        <v>0</v>
      </c>
      <c r="T205" s="17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2" t="s">
        <v>178</v>
      </c>
      <c r="AT205" s="172" t="s">
        <v>175</v>
      </c>
      <c r="AU205" s="172" t="s">
        <v>179</v>
      </c>
      <c r="AY205" s="18" t="s">
        <v>173</v>
      </c>
      <c r="BE205" s="173">
        <f>IF(N205="základná",J205,0)</f>
        <v>0</v>
      </c>
      <c r="BF205" s="173">
        <f>IF(N205="znížená",J205,0)</f>
        <v>0</v>
      </c>
      <c r="BG205" s="173">
        <f>IF(N205="zákl. prenesená",J205,0)</f>
        <v>0</v>
      </c>
      <c r="BH205" s="173">
        <f>IF(N205="zníž. prenesená",J205,0)</f>
        <v>0</v>
      </c>
      <c r="BI205" s="173">
        <f>IF(N205="nulová",J205,0)</f>
        <v>0</v>
      </c>
      <c r="BJ205" s="18" t="s">
        <v>179</v>
      </c>
      <c r="BK205" s="174">
        <f>ROUND(I205*H205,3)</f>
        <v>0</v>
      </c>
      <c r="BL205" s="18" t="s">
        <v>178</v>
      </c>
      <c r="BM205" s="172" t="s">
        <v>3071</v>
      </c>
    </row>
    <row r="206" spans="1:65" s="2" customFormat="1" ht="29.25" x14ac:dyDescent="0.2">
      <c r="A206" s="33"/>
      <c r="B206" s="34"/>
      <c r="C206" s="33"/>
      <c r="D206" s="175" t="s">
        <v>181</v>
      </c>
      <c r="E206" s="33"/>
      <c r="F206" s="176" t="s">
        <v>1805</v>
      </c>
      <c r="G206" s="33"/>
      <c r="H206" s="33"/>
      <c r="I206" s="97"/>
      <c r="J206" s="33"/>
      <c r="K206" s="33"/>
      <c r="L206" s="34"/>
      <c r="M206" s="177"/>
      <c r="N206" s="178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181</v>
      </c>
      <c r="AU206" s="18" t="s">
        <v>179</v>
      </c>
    </row>
    <row r="207" spans="1:65" s="14" customFormat="1" x14ac:dyDescent="0.2">
      <c r="B207" s="187"/>
      <c r="D207" s="175" t="s">
        <v>183</v>
      </c>
      <c r="E207" s="188" t="s">
        <v>1</v>
      </c>
      <c r="F207" s="189" t="s">
        <v>3069</v>
      </c>
      <c r="H207" s="188" t="s">
        <v>1</v>
      </c>
      <c r="I207" s="190"/>
      <c r="L207" s="187"/>
      <c r="M207" s="191"/>
      <c r="N207" s="192"/>
      <c r="O207" s="192"/>
      <c r="P207" s="192"/>
      <c r="Q207" s="192"/>
      <c r="R207" s="192"/>
      <c r="S207" s="192"/>
      <c r="T207" s="193"/>
      <c r="AT207" s="188" t="s">
        <v>183</v>
      </c>
      <c r="AU207" s="188" t="s">
        <v>179</v>
      </c>
      <c r="AV207" s="14" t="s">
        <v>85</v>
      </c>
      <c r="AW207" s="14" t="s">
        <v>32</v>
      </c>
      <c r="AX207" s="14" t="s">
        <v>77</v>
      </c>
      <c r="AY207" s="188" t="s">
        <v>173</v>
      </c>
    </row>
    <row r="208" spans="1:65" s="13" customFormat="1" x14ac:dyDescent="0.2">
      <c r="B208" s="179"/>
      <c r="D208" s="175" t="s">
        <v>183</v>
      </c>
      <c r="E208" s="180" t="s">
        <v>1</v>
      </c>
      <c r="F208" s="181" t="s">
        <v>3072</v>
      </c>
      <c r="H208" s="182">
        <v>3.7450000000000001</v>
      </c>
      <c r="I208" s="183"/>
      <c r="L208" s="179"/>
      <c r="M208" s="184"/>
      <c r="N208" s="185"/>
      <c r="O208" s="185"/>
      <c r="P208" s="185"/>
      <c r="Q208" s="185"/>
      <c r="R208" s="185"/>
      <c r="S208" s="185"/>
      <c r="T208" s="186"/>
      <c r="AT208" s="180" t="s">
        <v>183</v>
      </c>
      <c r="AU208" s="180" t="s">
        <v>179</v>
      </c>
      <c r="AV208" s="13" t="s">
        <v>179</v>
      </c>
      <c r="AW208" s="13" t="s">
        <v>32</v>
      </c>
      <c r="AX208" s="13" t="s">
        <v>77</v>
      </c>
      <c r="AY208" s="180" t="s">
        <v>173</v>
      </c>
    </row>
    <row r="209" spans="1:65" s="16" customFormat="1" x14ac:dyDescent="0.2">
      <c r="B209" s="202"/>
      <c r="D209" s="175" t="s">
        <v>183</v>
      </c>
      <c r="E209" s="203" t="s">
        <v>1</v>
      </c>
      <c r="F209" s="204" t="s">
        <v>197</v>
      </c>
      <c r="H209" s="205">
        <v>3.7450000000000001</v>
      </c>
      <c r="I209" s="206"/>
      <c r="L209" s="202"/>
      <c r="M209" s="207"/>
      <c r="N209" s="208"/>
      <c r="O209" s="208"/>
      <c r="P209" s="208"/>
      <c r="Q209" s="208"/>
      <c r="R209" s="208"/>
      <c r="S209" s="208"/>
      <c r="T209" s="209"/>
      <c r="AT209" s="203" t="s">
        <v>183</v>
      </c>
      <c r="AU209" s="203" t="s">
        <v>179</v>
      </c>
      <c r="AV209" s="16" t="s">
        <v>178</v>
      </c>
      <c r="AW209" s="16" t="s">
        <v>32</v>
      </c>
      <c r="AX209" s="16" t="s">
        <v>85</v>
      </c>
      <c r="AY209" s="203" t="s">
        <v>173</v>
      </c>
    </row>
    <row r="210" spans="1:65" s="2" customFormat="1" ht="16.5" customHeight="1" x14ac:dyDescent="0.2">
      <c r="A210" s="33"/>
      <c r="B210" s="162"/>
      <c r="C210" s="163" t="s">
        <v>245</v>
      </c>
      <c r="D210" s="264" t="s">
        <v>1808</v>
      </c>
      <c r="E210" s="265"/>
      <c r="F210" s="266"/>
      <c r="G210" s="164" t="s">
        <v>271</v>
      </c>
      <c r="H210" s="165">
        <v>3.7450000000000001</v>
      </c>
      <c r="I210" s="166"/>
      <c r="J210" s="165">
        <f>ROUND(I210*H210,3)</f>
        <v>0</v>
      </c>
      <c r="K210" s="167"/>
      <c r="L210" s="34"/>
      <c r="M210" s="168" t="s">
        <v>1</v>
      </c>
      <c r="N210" s="169" t="s">
        <v>43</v>
      </c>
      <c r="O210" s="59"/>
      <c r="P210" s="170">
        <f>O210*H210</f>
        <v>0</v>
      </c>
      <c r="Q210" s="170">
        <v>0</v>
      </c>
      <c r="R210" s="170">
        <f>Q210*H210</f>
        <v>0</v>
      </c>
      <c r="S210" s="170">
        <v>0</v>
      </c>
      <c r="T210" s="171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2" t="s">
        <v>178</v>
      </c>
      <c r="AT210" s="172" t="s">
        <v>175</v>
      </c>
      <c r="AU210" s="172" t="s">
        <v>179</v>
      </c>
      <c r="AY210" s="18" t="s">
        <v>173</v>
      </c>
      <c r="BE210" s="173">
        <f>IF(N210="základná",J210,0)</f>
        <v>0</v>
      </c>
      <c r="BF210" s="173">
        <f>IF(N210="znížená",J210,0)</f>
        <v>0</v>
      </c>
      <c r="BG210" s="173">
        <f>IF(N210="zákl. prenesená",J210,0)</f>
        <v>0</v>
      </c>
      <c r="BH210" s="173">
        <f>IF(N210="zníž. prenesená",J210,0)</f>
        <v>0</v>
      </c>
      <c r="BI210" s="173">
        <f>IF(N210="nulová",J210,0)</f>
        <v>0</v>
      </c>
      <c r="BJ210" s="18" t="s">
        <v>179</v>
      </c>
      <c r="BK210" s="174">
        <f>ROUND(I210*H210,3)</f>
        <v>0</v>
      </c>
      <c r="BL210" s="18" t="s">
        <v>178</v>
      </c>
      <c r="BM210" s="172" t="s">
        <v>3073</v>
      </c>
    </row>
    <row r="211" spans="1:65" s="2" customFormat="1" ht="29.25" x14ac:dyDescent="0.2">
      <c r="A211" s="33"/>
      <c r="B211" s="34"/>
      <c r="C211" s="33"/>
      <c r="D211" s="175" t="s">
        <v>181</v>
      </c>
      <c r="E211" s="33"/>
      <c r="F211" s="176" t="s">
        <v>1810</v>
      </c>
      <c r="G211" s="33"/>
      <c r="H211" s="33"/>
      <c r="I211" s="97"/>
      <c r="J211" s="33"/>
      <c r="K211" s="33"/>
      <c r="L211" s="34"/>
      <c r="M211" s="177"/>
      <c r="N211" s="178"/>
      <c r="O211" s="59"/>
      <c r="P211" s="59"/>
      <c r="Q211" s="59"/>
      <c r="R211" s="59"/>
      <c r="S211" s="59"/>
      <c r="T211" s="60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181</v>
      </c>
      <c r="AU211" s="18" t="s">
        <v>179</v>
      </c>
    </row>
    <row r="212" spans="1:65" s="2" customFormat="1" ht="16.5" customHeight="1" x14ac:dyDescent="0.2">
      <c r="A212" s="33"/>
      <c r="B212" s="162"/>
      <c r="C212" s="163" t="s">
        <v>250</v>
      </c>
      <c r="D212" s="264" t="s">
        <v>3074</v>
      </c>
      <c r="E212" s="265"/>
      <c r="F212" s="266"/>
      <c r="G212" s="164" t="s">
        <v>185</v>
      </c>
      <c r="H212" s="165">
        <v>1.512</v>
      </c>
      <c r="I212" s="166"/>
      <c r="J212" s="165">
        <f>ROUND(I212*H212,3)</f>
        <v>0</v>
      </c>
      <c r="K212" s="167"/>
      <c r="L212" s="34"/>
      <c r="M212" s="168" t="s">
        <v>1</v>
      </c>
      <c r="N212" s="169" t="s">
        <v>43</v>
      </c>
      <c r="O212" s="59"/>
      <c r="P212" s="170">
        <f>O212*H212</f>
        <v>0</v>
      </c>
      <c r="Q212" s="170">
        <v>2.2151299999999998</v>
      </c>
      <c r="R212" s="170">
        <f>Q212*H212</f>
        <v>3.3492765599999998</v>
      </c>
      <c r="S212" s="170">
        <v>0</v>
      </c>
      <c r="T212" s="17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2" t="s">
        <v>178</v>
      </c>
      <c r="AT212" s="172" t="s">
        <v>175</v>
      </c>
      <c r="AU212" s="172" t="s">
        <v>179</v>
      </c>
      <c r="AY212" s="18" t="s">
        <v>173</v>
      </c>
      <c r="BE212" s="173">
        <f>IF(N212="základná",J212,0)</f>
        <v>0</v>
      </c>
      <c r="BF212" s="173">
        <f>IF(N212="znížená",J212,0)</f>
        <v>0</v>
      </c>
      <c r="BG212" s="173">
        <f>IF(N212="zákl. prenesená",J212,0)</f>
        <v>0</v>
      </c>
      <c r="BH212" s="173">
        <f>IF(N212="zníž. prenesená",J212,0)</f>
        <v>0</v>
      </c>
      <c r="BI212" s="173">
        <f>IF(N212="nulová",J212,0)</f>
        <v>0</v>
      </c>
      <c r="BJ212" s="18" t="s">
        <v>179</v>
      </c>
      <c r="BK212" s="174">
        <f>ROUND(I212*H212,3)</f>
        <v>0</v>
      </c>
      <c r="BL212" s="18" t="s">
        <v>178</v>
      </c>
      <c r="BM212" s="172" t="s">
        <v>3075</v>
      </c>
    </row>
    <row r="213" spans="1:65" s="2" customFormat="1" x14ac:dyDescent="0.2">
      <c r="A213" s="33"/>
      <c r="B213" s="34"/>
      <c r="C213" s="33"/>
      <c r="D213" s="175" t="s">
        <v>181</v>
      </c>
      <c r="E213" s="33"/>
      <c r="F213" s="176" t="s">
        <v>1815</v>
      </c>
      <c r="G213" s="33"/>
      <c r="H213" s="33"/>
      <c r="I213" s="97"/>
      <c r="J213" s="33"/>
      <c r="K213" s="33"/>
      <c r="L213" s="34"/>
      <c r="M213" s="177"/>
      <c r="N213" s="178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181</v>
      </c>
      <c r="AU213" s="18" t="s">
        <v>179</v>
      </c>
    </row>
    <row r="214" spans="1:65" s="14" customFormat="1" x14ac:dyDescent="0.2">
      <c r="B214" s="187"/>
      <c r="D214" s="175" t="s">
        <v>183</v>
      </c>
      <c r="E214" s="188" t="s">
        <v>1</v>
      </c>
      <c r="F214" s="189" t="s">
        <v>698</v>
      </c>
      <c r="H214" s="188" t="s">
        <v>1</v>
      </c>
      <c r="I214" s="190"/>
      <c r="L214" s="187"/>
      <c r="M214" s="191"/>
      <c r="N214" s="192"/>
      <c r="O214" s="192"/>
      <c r="P214" s="192"/>
      <c r="Q214" s="192"/>
      <c r="R214" s="192"/>
      <c r="S214" s="192"/>
      <c r="T214" s="193"/>
      <c r="AT214" s="188" t="s">
        <v>183</v>
      </c>
      <c r="AU214" s="188" t="s">
        <v>179</v>
      </c>
      <c r="AV214" s="14" t="s">
        <v>85</v>
      </c>
      <c r="AW214" s="14" t="s">
        <v>32</v>
      </c>
      <c r="AX214" s="14" t="s">
        <v>77</v>
      </c>
      <c r="AY214" s="188" t="s">
        <v>173</v>
      </c>
    </row>
    <row r="215" spans="1:65" s="14" customFormat="1" x14ac:dyDescent="0.2">
      <c r="B215" s="187"/>
      <c r="D215" s="175" t="s">
        <v>183</v>
      </c>
      <c r="E215" s="188" t="s">
        <v>1</v>
      </c>
      <c r="F215" s="189" t="s">
        <v>3036</v>
      </c>
      <c r="H215" s="188" t="s">
        <v>1</v>
      </c>
      <c r="I215" s="190"/>
      <c r="L215" s="187"/>
      <c r="M215" s="191"/>
      <c r="N215" s="192"/>
      <c r="O215" s="192"/>
      <c r="P215" s="192"/>
      <c r="Q215" s="192"/>
      <c r="R215" s="192"/>
      <c r="S215" s="192"/>
      <c r="T215" s="193"/>
      <c r="AT215" s="188" t="s">
        <v>183</v>
      </c>
      <c r="AU215" s="188" t="s">
        <v>179</v>
      </c>
      <c r="AV215" s="14" t="s">
        <v>85</v>
      </c>
      <c r="AW215" s="14" t="s">
        <v>32</v>
      </c>
      <c r="AX215" s="14" t="s">
        <v>77</v>
      </c>
      <c r="AY215" s="188" t="s">
        <v>173</v>
      </c>
    </row>
    <row r="216" spans="1:65" s="13" customFormat="1" x14ac:dyDescent="0.2">
      <c r="B216" s="179"/>
      <c r="D216" s="175" t="s">
        <v>183</v>
      </c>
      <c r="E216" s="180" t="s">
        <v>1</v>
      </c>
      <c r="F216" s="181" t="s">
        <v>3076</v>
      </c>
      <c r="H216" s="182">
        <v>1.512</v>
      </c>
      <c r="I216" s="183"/>
      <c r="L216" s="179"/>
      <c r="M216" s="184"/>
      <c r="N216" s="185"/>
      <c r="O216" s="185"/>
      <c r="P216" s="185"/>
      <c r="Q216" s="185"/>
      <c r="R216" s="185"/>
      <c r="S216" s="185"/>
      <c r="T216" s="186"/>
      <c r="AT216" s="180" t="s">
        <v>183</v>
      </c>
      <c r="AU216" s="180" t="s">
        <v>179</v>
      </c>
      <c r="AV216" s="13" t="s">
        <v>179</v>
      </c>
      <c r="AW216" s="13" t="s">
        <v>32</v>
      </c>
      <c r="AX216" s="13" t="s">
        <v>85</v>
      </c>
      <c r="AY216" s="180" t="s">
        <v>173</v>
      </c>
    </row>
    <row r="217" spans="1:65" s="12" customFormat="1" ht="22.9" customHeight="1" x14ac:dyDescent="0.2">
      <c r="B217" s="149"/>
      <c r="D217" s="150" t="s">
        <v>76</v>
      </c>
      <c r="E217" s="160" t="s">
        <v>191</v>
      </c>
      <c r="F217" s="160" t="s">
        <v>339</v>
      </c>
      <c r="I217" s="152"/>
      <c r="J217" s="161">
        <f>BK217</f>
        <v>0</v>
      </c>
      <c r="L217" s="149"/>
      <c r="M217" s="154"/>
      <c r="N217" s="155"/>
      <c r="O217" s="155"/>
      <c r="P217" s="156">
        <f>SUM(P218:P241)</f>
        <v>0</v>
      </c>
      <c r="Q217" s="155"/>
      <c r="R217" s="156">
        <f>SUM(R218:R241)</f>
        <v>11.75287</v>
      </c>
      <c r="S217" s="155"/>
      <c r="T217" s="157">
        <f>SUM(T218:T241)</f>
        <v>0</v>
      </c>
      <c r="AR217" s="150" t="s">
        <v>85</v>
      </c>
      <c r="AT217" s="158" t="s">
        <v>76</v>
      </c>
      <c r="AU217" s="158" t="s">
        <v>85</v>
      </c>
      <c r="AY217" s="150" t="s">
        <v>173</v>
      </c>
      <c r="BK217" s="159">
        <f>SUM(BK218:BK241)</f>
        <v>0</v>
      </c>
    </row>
    <row r="218" spans="1:65" s="2" customFormat="1" ht="36" customHeight="1" x14ac:dyDescent="0.2">
      <c r="A218" s="33"/>
      <c r="B218" s="162"/>
      <c r="C218" s="163" t="s">
        <v>254</v>
      </c>
      <c r="D218" s="264" t="s">
        <v>3077</v>
      </c>
      <c r="E218" s="265"/>
      <c r="F218" s="266"/>
      <c r="G218" s="164" t="s">
        <v>370</v>
      </c>
      <c r="H218" s="165">
        <v>4</v>
      </c>
      <c r="I218" s="166"/>
      <c r="J218" s="165">
        <f>ROUND(I218*H218,3)</f>
        <v>0</v>
      </c>
      <c r="K218" s="167"/>
      <c r="L218" s="34"/>
      <c r="M218" s="168" t="s">
        <v>1</v>
      </c>
      <c r="N218" s="169" t="s">
        <v>43</v>
      </c>
      <c r="O218" s="59"/>
      <c r="P218" s="170">
        <f>O218*H218</f>
        <v>0</v>
      </c>
      <c r="Q218" s="170">
        <v>0.10958</v>
      </c>
      <c r="R218" s="170">
        <f>Q218*H218</f>
        <v>0.43831999999999999</v>
      </c>
      <c r="S218" s="170">
        <v>0</v>
      </c>
      <c r="T218" s="171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2" t="s">
        <v>178</v>
      </c>
      <c r="AT218" s="172" t="s">
        <v>175</v>
      </c>
      <c r="AU218" s="172" t="s">
        <v>179</v>
      </c>
      <c r="AY218" s="18" t="s">
        <v>173</v>
      </c>
      <c r="BE218" s="173">
        <f>IF(N218="základná",J218,0)</f>
        <v>0</v>
      </c>
      <c r="BF218" s="173">
        <f>IF(N218="znížená",J218,0)</f>
        <v>0</v>
      </c>
      <c r="BG218" s="173">
        <f>IF(N218="zákl. prenesená",J218,0)</f>
        <v>0</v>
      </c>
      <c r="BH218" s="173">
        <f>IF(N218="zníž. prenesená",J218,0)</f>
        <v>0</v>
      </c>
      <c r="BI218" s="173">
        <f>IF(N218="nulová",J218,0)</f>
        <v>0</v>
      </c>
      <c r="BJ218" s="18" t="s">
        <v>179</v>
      </c>
      <c r="BK218" s="174">
        <f>ROUND(I218*H218,3)</f>
        <v>0</v>
      </c>
      <c r="BL218" s="18" t="s">
        <v>178</v>
      </c>
      <c r="BM218" s="172" t="s">
        <v>3078</v>
      </c>
    </row>
    <row r="219" spans="1:65" s="2" customFormat="1" ht="39" x14ac:dyDescent="0.2">
      <c r="A219" s="33"/>
      <c r="B219" s="34"/>
      <c r="C219" s="33"/>
      <c r="D219" s="175" t="s">
        <v>181</v>
      </c>
      <c r="E219" s="33"/>
      <c r="F219" s="176" t="s">
        <v>3079</v>
      </c>
      <c r="G219" s="33"/>
      <c r="H219" s="33"/>
      <c r="I219" s="97"/>
      <c r="J219" s="33"/>
      <c r="K219" s="33"/>
      <c r="L219" s="34"/>
      <c r="M219" s="177"/>
      <c r="N219" s="178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181</v>
      </c>
      <c r="AU219" s="18" t="s">
        <v>179</v>
      </c>
    </row>
    <row r="220" spans="1:65" s="13" customFormat="1" x14ac:dyDescent="0.2">
      <c r="B220" s="179"/>
      <c r="D220" s="175" t="s">
        <v>183</v>
      </c>
      <c r="E220" s="180" t="s">
        <v>1</v>
      </c>
      <c r="F220" s="181" t="s">
        <v>3080</v>
      </c>
      <c r="H220" s="182">
        <v>4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183</v>
      </c>
      <c r="AU220" s="180" t="s">
        <v>179</v>
      </c>
      <c r="AV220" s="13" t="s">
        <v>179</v>
      </c>
      <c r="AW220" s="13" t="s">
        <v>32</v>
      </c>
      <c r="AX220" s="13" t="s">
        <v>85</v>
      </c>
      <c r="AY220" s="180" t="s">
        <v>173</v>
      </c>
    </row>
    <row r="221" spans="1:65" s="2" customFormat="1" ht="24" customHeight="1" x14ac:dyDescent="0.2">
      <c r="A221" s="33"/>
      <c r="B221" s="162"/>
      <c r="C221" s="163" t="s">
        <v>260</v>
      </c>
      <c r="D221" s="264" t="s">
        <v>3081</v>
      </c>
      <c r="E221" s="265"/>
      <c r="F221" s="266"/>
      <c r="G221" s="164" t="s">
        <v>370</v>
      </c>
      <c r="H221" s="165">
        <v>27</v>
      </c>
      <c r="I221" s="166"/>
      <c r="J221" s="165">
        <f>ROUND(I221*H221,3)</f>
        <v>0</v>
      </c>
      <c r="K221" s="167"/>
      <c r="L221" s="34"/>
      <c r="M221" s="168" t="s">
        <v>1</v>
      </c>
      <c r="N221" s="169" t="s">
        <v>43</v>
      </c>
      <c r="O221" s="59"/>
      <c r="P221" s="170">
        <f>O221*H221</f>
        <v>0</v>
      </c>
      <c r="Q221" s="170">
        <v>9.3829999999999997E-2</v>
      </c>
      <c r="R221" s="170">
        <f>Q221*H221</f>
        <v>2.5334099999999999</v>
      </c>
      <c r="S221" s="170">
        <v>0</v>
      </c>
      <c r="T221" s="17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2" t="s">
        <v>178</v>
      </c>
      <c r="AT221" s="172" t="s">
        <v>175</v>
      </c>
      <c r="AU221" s="172" t="s">
        <v>179</v>
      </c>
      <c r="AY221" s="18" t="s">
        <v>173</v>
      </c>
      <c r="BE221" s="173">
        <f>IF(N221="základná",J221,0)</f>
        <v>0</v>
      </c>
      <c r="BF221" s="173">
        <f>IF(N221="znížená",J221,0)</f>
        <v>0</v>
      </c>
      <c r="BG221" s="173">
        <f>IF(N221="zákl. prenesená",J221,0)</f>
        <v>0</v>
      </c>
      <c r="BH221" s="173">
        <f>IF(N221="zníž. prenesená",J221,0)</f>
        <v>0</v>
      </c>
      <c r="BI221" s="173">
        <f>IF(N221="nulová",J221,0)</f>
        <v>0</v>
      </c>
      <c r="BJ221" s="18" t="s">
        <v>179</v>
      </c>
      <c r="BK221" s="174">
        <f>ROUND(I221*H221,3)</f>
        <v>0</v>
      </c>
      <c r="BL221" s="18" t="s">
        <v>178</v>
      </c>
      <c r="BM221" s="172" t="s">
        <v>3082</v>
      </c>
    </row>
    <row r="222" spans="1:65" s="2" customFormat="1" ht="29.25" x14ac:dyDescent="0.2">
      <c r="A222" s="33"/>
      <c r="B222" s="34"/>
      <c r="C222" s="33"/>
      <c r="D222" s="175" t="s">
        <v>181</v>
      </c>
      <c r="E222" s="33"/>
      <c r="F222" s="176" t="s">
        <v>3083</v>
      </c>
      <c r="G222" s="33"/>
      <c r="H222" s="33"/>
      <c r="I222" s="97"/>
      <c r="J222" s="33"/>
      <c r="K222" s="33"/>
      <c r="L222" s="34"/>
      <c r="M222" s="177"/>
      <c r="N222" s="178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181</v>
      </c>
      <c r="AU222" s="18" t="s">
        <v>179</v>
      </c>
    </row>
    <row r="223" spans="1:65" s="14" customFormat="1" x14ac:dyDescent="0.2">
      <c r="B223" s="187"/>
      <c r="D223" s="175" t="s">
        <v>183</v>
      </c>
      <c r="E223" s="188" t="s">
        <v>1</v>
      </c>
      <c r="F223" s="189" t="s">
        <v>3084</v>
      </c>
      <c r="H223" s="188" t="s">
        <v>1</v>
      </c>
      <c r="I223" s="190"/>
      <c r="L223" s="187"/>
      <c r="M223" s="191"/>
      <c r="N223" s="192"/>
      <c r="O223" s="192"/>
      <c r="P223" s="192"/>
      <c r="Q223" s="192"/>
      <c r="R223" s="192"/>
      <c r="S223" s="192"/>
      <c r="T223" s="193"/>
      <c r="AT223" s="188" t="s">
        <v>183</v>
      </c>
      <c r="AU223" s="188" t="s">
        <v>179</v>
      </c>
      <c r="AV223" s="14" t="s">
        <v>85</v>
      </c>
      <c r="AW223" s="14" t="s">
        <v>32</v>
      </c>
      <c r="AX223" s="14" t="s">
        <v>77</v>
      </c>
      <c r="AY223" s="188" t="s">
        <v>173</v>
      </c>
    </row>
    <row r="224" spans="1:65" s="13" customFormat="1" x14ac:dyDescent="0.2">
      <c r="B224" s="179"/>
      <c r="D224" s="175" t="s">
        <v>183</v>
      </c>
      <c r="E224" s="180" t="s">
        <v>1</v>
      </c>
      <c r="F224" s="181" t="s">
        <v>3085</v>
      </c>
      <c r="H224" s="182">
        <v>27</v>
      </c>
      <c r="I224" s="183"/>
      <c r="L224" s="179"/>
      <c r="M224" s="184"/>
      <c r="N224" s="185"/>
      <c r="O224" s="185"/>
      <c r="P224" s="185"/>
      <c r="Q224" s="185"/>
      <c r="R224" s="185"/>
      <c r="S224" s="185"/>
      <c r="T224" s="186"/>
      <c r="AT224" s="180" t="s">
        <v>183</v>
      </c>
      <c r="AU224" s="180" t="s">
        <v>179</v>
      </c>
      <c r="AV224" s="13" t="s">
        <v>179</v>
      </c>
      <c r="AW224" s="13" t="s">
        <v>32</v>
      </c>
      <c r="AX224" s="13" t="s">
        <v>85</v>
      </c>
      <c r="AY224" s="180" t="s">
        <v>173</v>
      </c>
    </row>
    <row r="225" spans="1:65" s="2" customFormat="1" ht="36" customHeight="1" x14ac:dyDescent="0.2">
      <c r="A225" s="33"/>
      <c r="B225" s="162"/>
      <c r="C225" s="210" t="s">
        <v>269</v>
      </c>
      <c r="D225" s="267" t="s">
        <v>3327</v>
      </c>
      <c r="E225" s="268"/>
      <c r="F225" s="269"/>
      <c r="G225" s="211" t="s">
        <v>370</v>
      </c>
      <c r="H225" s="212">
        <v>27</v>
      </c>
      <c r="I225" s="213"/>
      <c r="J225" s="212">
        <f>ROUND(I225*H225,3)</f>
        <v>0</v>
      </c>
      <c r="K225" s="214"/>
      <c r="L225" s="215"/>
      <c r="M225" s="216" t="s">
        <v>1</v>
      </c>
      <c r="N225" s="217" t="s">
        <v>43</v>
      </c>
      <c r="O225" s="59"/>
      <c r="P225" s="170">
        <f>O225*H225</f>
        <v>0</v>
      </c>
      <c r="Q225" s="170">
        <v>1.0200000000000001E-2</v>
      </c>
      <c r="R225" s="170">
        <f>Q225*H225</f>
        <v>0.27540000000000003</v>
      </c>
      <c r="S225" s="170">
        <v>0</v>
      </c>
      <c r="T225" s="171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2" t="s">
        <v>232</v>
      </c>
      <c r="AT225" s="172" t="s">
        <v>335</v>
      </c>
      <c r="AU225" s="172" t="s">
        <v>179</v>
      </c>
      <c r="AY225" s="18" t="s">
        <v>173</v>
      </c>
      <c r="BE225" s="173">
        <f>IF(N225="základná",J225,0)</f>
        <v>0</v>
      </c>
      <c r="BF225" s="173">
        <f>IF(N225="znížená",J225,0)</f>
        <v>0</v>
      </c>
      <c r="BG225" s="173">
        <f>IF(N225="zákl. prenesená",J225,0)</f>
        <v>0</v>
      </c>
      <c r="BH225" s="173">
        <f>IF(N225="zníž. prenesená",J225,0)</f>
        <v>0</v>
      </c>
      <c r="BI225" s="173">
        <f>IF(N225="nulová",J225,0)</f>
        <v>0</v>
      </c>
      <c r="BJ225" s="18" t="s">
        <v>179</v>
      </c>
      <c r="BK225" s="174">
        <f>ROUND(I225*H225,3)</f>
        <v>0</v>
      </c>
      <c r="BL225" s="18" t="s">
        <v>178</v>
      </c>
      <c r="BM225" s="172" t="s">
        <v>3086</v>
      </c>
    </row>
    <row r="226" spans="1:65" s="2" customFormat="1" ht="19.5" x14ac:dyDescent="0.2">
      <c r="A226" s="33"/>
      <c r="B226" s="34"/>
      <c r="C226" s="33"/>
      <c r="D226" s="175" t="s">
        <v>181</v>
      </c>
      <c r="E226" s="33"/>
      <c r="F226" s="176" t="s">
        <v>3328</v>
      </c>
      <c r="G226" s="33"/>
      <c r="H226" s="33"/>
      <c r="I226" s="97"/>
      <c r="J226" s="33"/>
      <c r="K226" s="33"/>
      <c r="L226" s="34"/>
      <c r="M226" s="177"/>
      <c r="N226" s="178"/>
      <c r="O226" s="59"/>
      <c r="P226" s="59"/>
      <c r="Q226" s="59"/>
      <c r="R226" s="59"/>
      <c r="S226" s="59"/>
      <c r="T226" s="6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181</v>
      </c>
      <c r="AU226" s="18" t="s">
        <v>179</v>
      </c>
    </row>
    <row r="227" spans="1:65" s="2" customFormat="1" ht="16.5" customHeight="1" x14ac:dyDescent="0.2">
      <c r="A227" s="33"/>
      <c r="B227" s="162"/>
      <c r="C227" s="210" t="s">
        <v>278</v>
      </c>
      <c r="D227" s="267" t="s">
        <v>3087</v>
      </c>
      <c r="E227" s="268"/>
      <c r="F227" s="269"/>
      <c r="G227" s="211" t="s">
        <v>370</v>
      </c>
      <c r="H227" s="212">
        <v>83</v>
      </c>
      <c r="I227" s="213"/>
      <c r="J227" s="212">
        <f>ROUND(I227*H227,3)</f>
        <v>0</v>
      </c>
      <c r="K227" s="214"/>
      <c r="L227" s="215"/>
      <c r="M227" s="216" t="s">
        <v>1</v>
      </c>
      <c r="N227" s="217" t="s">
        <v>43</v>
      </c>
      <c r="O227" s="59"/>
      <c r="P227" s="170">
        <f>O227*H227</f>
        <v>0</v>
      </c>
      <c r="Q227" s="170">
        <v>1.47E-2</v>
      </c>
      <c r="R227" s="170">
        <f>Q227*H227</f>
        <v>1.2201</v>
      </c>
      <c r="S227" s="170">
        <v>0</v>
      </c>
      <c r="T227" s="171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2" t="s">
        <v>232</v>
      </c>
      <c r="AT227" s="172" t="s">
        <v>335</v>
      </c>
      <c r="AU227" s="172" t="s">
        <v>179</v>
      </c>
      <c r="AY227" s="18" t="s">
        <v>173</v>
      </c>
      <c r="BE227" s="173">
        <f>IF(N227="základná",J227,0)</f>
        <v>0</v>
      </c>
      <c r="BF227" s="173">
        <f>IF(N227="znížená",J227,0)</f>
        <v>0</v>
      </c>
      <c r="BG227" s="173">
        <f>IF(N227="zákl. prenesená",J227,0)</f>
        <v>0</v>
      </c>
      <c r="BH227" s="173">
        <f>IF(N227="zníž. prenesená",J227,0)</f>
        <v>0</v>
      </c>
      <c r="BI227" s="173">
        <f>IF(N227="nulová",J227,0)</f>
        <v>0</v>
      </c>
      <c r="BJ227" s="18" t="s">
        <v>179</v>
      </c>
      <c r="BK227" s="174">
        <f>ROUND(I227*H227,3)</f>
        <v>0</v>
      </c>
      <c r="BL227" s="18" t="s">
        <v>178</v>
      </c>
      <c r="BM227" s="172" t="s">
        <v>3088</v>
      </c>
    </row>
    <row r="228" spans="1:65" s="2" customFormat="1" ht="19.5" x14ac:dyDescent="0.2">
      <c r="A228" s="33"/>
      <c r="B228" s="34"/>
      <c r="C228" s="33"/>
      <c r="D228" s="175" t="s">
        <v>181</v>
      </c>
      <c r="E228" s="33"/>
      <c r="F228" s="176" t="s">
        <v>3329</v>
      </c>
      <c r="G228" s="33"/>
      <c r="H228" s="33"/>
      <c r="I228" s="97"/>
      <c r="J228" s="33"/>
      <c r="K228" s="33"/>
      <c r="L228" s="34"/>
      <c r="M228" s="177"/>
      <c r="N228" s="178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181</v>
      </c>
      <c r="AU228" s="18" t="s">
        <v>179</v>
      </c>
    </row>
    <row r="229" spans="1:65" s="13" customFormat="1" x14ac:dyDescent="0.2">
      <c r="B229" s="179"/>
      <c r="D229" s="175" t="s">
        <v>183</v>
      </c>
      <c r="E229" s="180" t="s">
        <v>1</v>
      </c>
      <c r="F229" s="181" t="s">
        <v>3089</v>
      </c>
      <c r="H229" s="182">
        <v>27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183</v>
      </c>
      <c r="AU229" s="180" t="s">
        <v>179</v>
      </c>
      <c r="AV229" s="13" t="s">
        <v>179</v>
      </c>
      <c r="AW229" s="13" t="s">
        <v>32</v>
      </c>
      <c r="AX229" s="13" t="s">
        <v>77</v>
      </c>
      <c r="AY229" s="180" t="s">
        <v>173</v>
      </c>
    </row>
    <row r="230" spans="1:65" s="13" customFormat="1" x14ac:dyDescent="0.2">
      <c r="B230" s="179"/>
      <c r="D230" s="175" t="s">
        <v>183</v>
      </c>
      <c r="E230" s="180" t="s">
        <v>1</v>
      </c>
      <c r="F230" s="181" t="s">
        <v>3090</v>
      </c>
      <c r="H230" s="182">
        <v>56</v>
      </c>
      <c r="I230" s="18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0" t="s">
        <v>183</v>
      </c>
      <c r="AU230" s="180" t="s">
        <v>179</v>
      </c>
      <c r="AV230" s="13" t="s">
        <v>179</v>
      </c>
      <c r="AW230" s="13" t="s">
        <v>32</v>
      </c>
      <c r="AX230" s="13" t="s">
        <v>77</v>
      </c>
      <c r="AY230" s="180" t="s">
        <v>173</v>
      </c>
    </row>
    <row r="231" spans="1:65" s="16" customFormat="1" x14ac:dyDescent="0.2">
      <c r="B231" s="202"/>
      <c r="D231" s="175" t="s">
        <v>183</v>
      </c>
      <c r="E231" s="203" t="s">
        <v>1</v>
      </c>
      <c r="F231" s="204" t="s">
        <v>197</v>
      </c>
      <c r="H231" s="205">
        <v>83</v>
      </c>
      <c r="I231" s="206"/>
      <c r="L231" s="202"/>
      <c r="M231" s="207"/>
      <c r="N231" s="208"/>
      <c r="O231" s="208"/>
      <c r="P231" s="208"/>
      <c r="Q231" s="208"/>
      <c r="R231" s="208"/>
      <c r="S231" s="208"/>
      <c r="T231" s="209"/>
      <c r="AT231" s="203" t="s">
        <v>183</v>
      </c>
      <c r="AU231" s="203" t="s">
        <v>179</v>
      </c>
      <c r="AV231" s="16" t="s">
        <v>178</v>
      </c>
      <c r="AW231" s="16" t="s">
        <v>32</v>
      </c>
      <c r="AX231" s="16" t="s">
        <v>85</v>
      </c>
      <c r="AY231" s="203" t="s">
        <v>173</v>
      </c>
    </row>
    <row r="232" spans="1:65" s="2" customFormat="1" ht="24" customHeight="1" x14ac:dyDescent="0.2">
      <c r="A232" s="33"/>
      <c r="B232" s="162"/>
      <c r="C232" s="210" t="s">
        <v>283</v>
      </c>
      <c r="D232" s="267" t="s">
        <v>3330</v>
      </c>
      <c r="E232" s="268"/>
      <c r="F232" s="269"/>
      <c r="G232" s="211" t="s">
        <v>370</v>
      </c>
      <c r="H232" s="212">
        <v>27</v>
      </c>
      <c r="I232" s="213"/>
      <c r="J232" s="212">
        <f>ROUND(I232*H232,3)</f>
        <v>0</v>
      </c>
      <c r="K232" s="214"/>
      <c r="L232" s="215"/>
      <c r="M232" s="216" t="s">
        <v>1</v>
      </c>
      <c r="N232" s="217" t="s">
        <v>43</v>
      </c>
      <c r="O232" s="59"/>
      <c r="P232" s="170">
        <f>O232*H232</f>
        <v>0</v>
      </c>
      <c r="Q232" s="170">
        <v>5.5E-2</v>
      </c>
      <c r="R232" s="170">
        <f>Q232*H232</f>
        <v>1.4850000000000001</v>
      </c>
      <c r="S232" s="170">
        <v>0</v>
      </c>
      <c r="T232" s="171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2" t="s">
        <v>232</v>
      </c>
      <c r="AT232" s="172" t="s">
        <v>335</v>
      </c>
      <c r="AU232" s="172" t="s">
        <v>179</v>
      </c>
      <c r="AY232" s="18" t="s">
        <v>173</v>
      </c>
      <c r="BE232" s="173">
        <f>IF(N232="základná",J232,0)</f>
        <v>0</v>
      </c>
      <c r="BF232" s="173">
        <f>IF(N232="znížená",J232,0)</f>
        <v>0</v>
      </c>
      <c r="BG232" s="173">
        <f>IF(N232="zákl. prenesená",J232,0)</f>
        <v>0</v>
      </c>
      <c r="BH232" s="173">
        <f>IF(N232="zníž. prenesená",J232,0)</f>
        <v>0</v>
      </c>
      <c r="BI232" s="173">
        <f>IF(N232="nulová",J232,0)</f>
        <v>0</v>
      </c>
      <c r="BJ232" s="18" t="s">
        <v>179</v>
      </c>
      <c r="BK232" s="174">
        <f>ROUND(I232*H232,3)</f>
        <v>0</v>
      </c>
      <c r="BL232" s="18" t="s">
        <v>178</v>
      </c>
      <c r="BM232" s="172" t="s">
        <v>3091</v>
      </c>
    </row>
    <row r="233" spans="1:65" s="2" customFormat="1" ht="19.5" x14ac:dyDescent="0.2">
      <c r="A233" s="33"/>
      <c r="B233" s="34"/>
      <c r="C233" s="33"/>
      <c r="D233" s="175" t="s">
        <v>181</v>
      </c>
      <c r="E233" s="33"/>
      <c r="F233" s="176" t="s">
        <v>3331</v>
      </c>
      <c r="G233" s="33"/>
      <c r="H233" s="33"/>
      <c r="I233" s="97"/>
      <c r="J233" s="33"/>
      <c r="K233" s="33"/>
      <c r="L233" s="34"/>
      <c r="M233" s="177"/>
      <c r="N233" s="178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181</v>
      </c>
      <c r="AU233" s="18" t="s">
        <v>179</v>
      </c>
    </row>
    <row r="234" spans="1:65" s="2" customFormat="1" ht="24" customHeight="1" x14ac:dyDescent="0.2">
      <c r="A234" s="33"/>
      <c r="B234" s="162"/>
      <c r="C234" s="163" t="s">
        <v>290</v>
      </c>
      <c r="D234" s="264" t="s">
        <v>3092</v>
      </c>
      <c r="E234" s="265"/>
      <c r="F234" s="266"/>
      <c r="G234" s="164" t="s">
        <v>370</v>
      </c>
      <c r="H234" s="165">
        <v>28</v>
      </c>
      <c r="I234" s="166"/>
      <c r="J234" s="165">
        <f>ROUND(I234*H234,3)</f>
        <v>0</v>
      </c>
      <c r="K234" s="167"/>
      <c r="L234" s="34"/>
      <c r="M234" s="168" t="s">
        <v>1</v>
      </c>
      <c r="N234" s="169" t="s">
        <v>43</v>
      </c>
      <c r="O234" s="59"/>
      <c r="P234" s="170">
        <f>O234*H234</f>
        <v>0</v>
      </c>
      <c r="Q234" s="170">
        <v>0.10958</v>
      </c>
      <c r="R234" s="170">
        <f>Q234*H234</f>
        <v>3.0682399999999999</v>
      </c>
      <c r="S234" s="170">
        <v>0</v>
      </c>
      <c r="T234" s="171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2" t="s">
        <v>178</v>
      </c>
      <c r="AT234" s="172" t="s">
        <v>175</v>
      </c>
      <c r="AU234" s="172" t="s">
        <v>179</v>
      </c>
      <c r="AY234" s="18" t="s">
        <v>173</v>
      </c>
      <c r="BE234" s="173">
        <f>IF(N234="základná",J234,0)</f>
        <v>0</v>
      </c>
      <c r="BF234" s="173">
        <f>IF(N234="znížená",J234,0)</f>
        <v>0</v>
      </c>
      <c r="BG234" s="173">
        <f>IF(N234="zákl. prenesená",J234,0)</f>
        <v>0</v>
      </c>
      <c r="BH234" s="173">
        <f>IF(N234="zníž. prenesená",J234,0)</f>
        <v>0</v>
      </c>
      <c r="BI234" s="173">
        <f>IF(N234="nulová",J234,0)</f>
        <v>0</v>
      </c>
      <c r="BJ234" s="18" t="s">
        <v>179</v>
      </c>
      <c r="BK234" s="174">
        <f>ROUND(I234*H234,3)</f>
        <v>0</v>
      </c>
      <c r="BL234" s="18" t="s">
        <v>178</v>
      </c>
      <c r="BM234" s="172" t="s">
        <v>3093</v>
      </c>
    </row>
    <row r="235" spans="1:65" s="2" customFormat="1" ht="29.25" x14ac:dyDescent="0.2">
      <c r="A235" s="33"/>
      <c r="B235" s="34"/>
      <c r="C235" s="33"/>
      <c r="D235" s="175" t="s">
        <v>181</v>
      </c>
      <c r="E235" s="33"/>
      <c r="F235" s="176" t="s">
        <v>3094</v>
      </c>
      <c r="G235" s="33"/>
      <c r="H235" s="33"/>
      <c r="I235" s="97"/>
      <c r="J235" s="33"/>
      <c r="K235" s="33"/>
      <c r="L235" s="34"/>
      <c r="M235" s="177"/>
      <c r="N235" s="178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181</v>
      </c>
      <c r="AU235" s="18" t="s">
        <v>179</v>
      </c>
    </row>
    <row r="236" spans="1:65" s="14" customFormat="1" x14ac:dyDescent="0.2">
      <c r="B236" s="187"/>
      <c r="D236" s="175" t="s">
        <v>183</v>
      </c>
      <c r="E236" s="188" t="s">
        <v>1</v>
      </c>
      <c r="F236" s="189" t="s">
        <v>3084</v>
      </c>
      <c r="H236" s="188" t="s">
        <v>1</v>
      </c>
      <c r="I236" s="190"/>
      <c r="L236" s="187"/>
      <c r="M236" s="191"/>
      <c r="N236" s="192"/>
      <c r="O236" s="192"/>
      <c r="P236" s="192"/>
      <c r="Q236" s="192"/>
      <c r="R236" s="192"/>
      <c r="S236" s="192"/>
      <c r="T236" s="193"/>
      <c r="AT236" s="188" t="s">
        <v>183</v>
      </c>
      <c r="AU236" s="188" t="s">
        <v>179</v>
      </c>
      <c r="AV236" s="14" t="s">
        <v>85</v>
      </c>
      <c r="AW236" s="14" t="s">
        <v>32</v>
      </c>
      <c r="AX236" s="14" t="s">
        <v>77</v>
      </c>
      <c r="AY236" s="188" t="s">
        <v>173</v>
      </c>
    </row>
    <row r="237" spans="1:65" s="13" customFormat="1" x14ac:dyDescent="0.2">
      <c r="B237" s="179"/>
      <c r="D237" s="175" t="s">
        <v>183</v>
      </c>
      <c r="E237" s="180" t="s">
        <v>1</v>
      </c>
      <c r="F237" s="181" t="s">
        <v>3095</v>
      </c>
      <c r="H237" s="182">
        <v>28</v>
      </c>
      <c r="I237" s="18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0" t="s">
        <v>183</v>
      </c>
      <c r="AU237" s="180" t="s">
        <v>179</v>
      </c>
      <c r="AV237" s="13" t="s">
        <v>179</v>
      </c>
      <c r="AW237" s="13" t="s">
        <v>32</v>
      </c>
      <c r="AX237" s="13" t="s">
        <v>85</v>
      </c>
      <c r="AY237" s="180" t="s">
        <v>173</v>
      </c>
    </row>
    <row r="238" spans="1:65" s="2" customFormat="1" ht="36" customHeight="1" x14ac:dyDescent="0.2">
      <c r="A238" s="33"/>
      <c r="B238" s="162"/>
      <c r="C238" s="210" t="s">
        <v>295</v>
      </c>
      <c r="D238" s="267" t="s">
        <v>3332</v>
      </c>
      <c r="E238" s="268"/>
      <c r="F238" s="269"/>
      <c r="G238" s="211" t="s">
        <v>370</v>
      </c>
      <c r="H238" s="212">
        <v>28</v>
      </c>
      <c r="I238" s="213"/>
      <c r="J238" s="212">
        <f>ROUND(I238*H238,3)</f>
        <v>0</v>
      </c>
      <c r="K238" s="214"/>
      <c r="L238" s="215"/>
      <c r="M238" s="216" t="s">
        <v>1</v>
      </c>
      <c r="N238" s="217" t="s">
        <v>43</v>
      </c>
      <c r="O238" s="59"/>
      <c r="P238" s="170">
        <f>O238*H238</f>
        <v>0</v>
      </c>
      <c r="Q238" s="170">
        <v>8.3000000000000001E-3</v>
      </c>
      <c r="R238" s="170">
        <f>Q238*H238</f>
        <v>0.2324</v>
      </c>
      <c r="S238" s="170">
        <v>0</v>
      </c>
      <c r="T238" s="171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2" t="s">
        <v>232</v>
      </c>
      <c r="AT238" s="172" t="s">
        <v>335</v>
      </c>
      <c r="AU238" s="172" t="s">
        <v>179</v>
      </c>
      <c r="AY238" s="18" t="s">
        <v>173</v>
      </c>
      <c r="BE238" s="173">
        <f>IF(N238="základná",J238,0)</f>
        <v>0</v>
      </c>
      <c r="BF238" s="173">
        <f>IF(N238="znížená",J238,0)</f>
        <v>0</v>
      </c>
      <c r="BG238" s="173">
        <f>IF(N238="zákl. prenesená",J238,0)</f>
        <v>0</v>
      </c>
      <c r="BH238" s="173">
        <f>IF(N238="zníž. prenesená",J238,0)</f>
        <v>0</v>
      </c>
      <c r="BI238" s="173">
        <f>IF(N238="nulová",J238,0)</f>
        <v>0</v>
      </c>
      <c r="BJ238" s="18" t="s">
        <v>179</v>
      </c>
      <c r="BK238" s="174">
        <f>ROUND(I238*H238,3)</f>
        <v>0</v>
      </c>
      <c r="BL238" s="18" t="s">
        <v>178</v>
      </c>
      <c r="BM238" s="172" t="s">
        <v>3096</v>
      </c>
    </row>
    <row r="239" spans="1:65" s="2" customFormat="1" ht="19.5" x14ac:dyDescent="0.2">
      <c r="A239" s="33"/>
      <c r="B239" s="34"/>
      <c r="C239" s="33"/>
      <c r="D239" s="175" t="s">
        <v>181</v>
      </c>
      <c r="E239" s="33"/>
      <c r="F239" s="176" t="s">
        <v>3333</v>
      </c>
      <c r="G239" s="33"/>
      <c r="H239" s="33"/>
      <c r="I239" s="97"/>
      <c r="J239" s="33"/>
      <c r="K239" s="33"/>
      <c r="L239" s="34"/>
      <c r="M239" s="177"/>
      <c r="N239" s="178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181</v>
      </c>
      <c r="AU239" s="18" t="s">
        <v>179</v>
      </c>
    </row>
    <row r="240" spans="1:65" s="2" customFormat="1" ht="24" customHeight="1" x14ac:dyDescent="0.2">
      <c r="A240" s="33"/>
      <c r="B240" s="162"/>
      <c r="C240" s="210" t="s">
        <v>300</v>
      </c>
      <c r="D240" s="267" t="s">
        <v>3334</v>
      </c>
      <c r="E240" s="268"/>
      <c r="F240" s="269"/>
      <c r="G240" s="211" t="s">
        <v>370</v>
      </c>
      <c r="H240" s="212">
        <v>25</v>
      </c>
      <c r="I240" s="213"/>
      <c r="J240" s="212">
        <f>ROUND(I240*H240,3)</f>
        <v>0</v>
      </c>
      <c r="K240" s="214"/>
      <c r="L240" s="215"/>
      <c r="M240" s="216" t="s">
        <v>1</v>
      </c>
      <c r="N240" s="217" t="s">
        <v>43</v>
      </c>
      <c r="O240" s="59"/>
      <c r="P240" s="170">
        <f>O240*H240</f>
        <v>0</v>
      </c>
      <c r="Q240" s="170">
        <v>0.1</v>
      </c>
      <c r="R240" s="170">
        <f>Q240*H240</f>
        <v>2.5</v>
      </c>
      <c r="S240" s="170">
        <v>0</v>
      </c>
      <c r="T240" s="171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2" t="s">
        <v>232</v>
      </c>
      <c r="AT240" s="172" t="s">
        <v>335</v>
      </c>
      <c r="AU240" s="172" t="s">
        <v>179</v>
      </c>
      <c r="AY240" s="18" t="s">
        <v>173</v>
      </c>
      <c r="BE240" s="173">
        <f>IF(N240="základná",J240,0)</f>
        <v>0</v>
      </c>
      <c r="BF240" s="173">
        <f>IF(N240="znížená",J240,0)</f>
        <v>0</v>
      </c>
      <c r="BG240" s="173">
        <f>IF(N240="zákl. prenesená",J240,0)</f>
        <v>0</v>
      </c>
      <c r="BH240" s="173">
        <f>IF(N240="zníž. prenesená",J240,0)</f>
        <v>0</v>
      </c>
      <c r="BI240" s="173">
        <f>IF(N240="nulová",J240,0)</f>
        <v>0</v>
      </c>
      <c r="BJ240" s="18" t="s">
        <v>179</v>
      </c>
      <c r="BK240" s="174">
        <f>ROUND(I240*H240,3)</f>
        <v>0</v>
      </c>
      <c r="BL240" s="18" t="s">
        <v>178</v>
      </c>
      <c r="BM240" s="172" t="s">
        <v>3097</v>
      </c>
    </row>
    <row r="241" spans="1:65" s="2" customFormat="1" ht="19.5" x14ac:dyDescent="0.2">
      <c r="A241" s="33"/>
      <c r="B241" s="34"/>
      <c r="C241" s="33"/>
      <c r="D241" s="175" t="s">
        <v>181</v>
      </c>
      <c r="E241" s="33"/>
      <c r="F241" s="176" t="s">
        <v>3335</v>
      </c>
      <c r="G241" s="33"/>
      <c r="H241" s="33"/>
      <c r="I241" s="97"/>
      <c r="J241" s="33"/>
      <c r="K241" s="33"/>
      <c r="L241" s="34"/>
      <c r="M241" s="177"/>
      <c r="N241" s="178"/>
      <c r="O241" s="59"/>
      <c r="P241" s="59"/>
      <c r="Q241" s="59"/>
      <c r="R241" s="59"/>
      <c r="S241" s="59"/>
      <c r="T241" s="60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181</v>
      </c>
      <c r="AU241" s="18" t="s">
        <v>179</v>
      </c>
    </row>
    <row r="242" spans="1:65" s="12" customFormat="1" ht="22.9" customHeight="1" x14ac:dyDescent="0.2">
      <c r="B242" s="149"/>
      <c r="D242" s="150" t="s">
        <v>76</v>
      </c>
      <c r="E242" s="160" t="s">
        <v>239</v>
      </c>
      <c r="F242" s="160" t="s">
        <v>654</v>
      </c>
      <c r="I242" s="152"/>
      <c r="J242" s="161">
        <f>BK242</f>
        <v>0</v>
      </c>
      <c r="L242" s="149"/>
      <c r="M242" s="154"/>
      <c r="N242" s="155"/>
      <c r="O242" s="155"/>
      <c r="P242" s="156">
        <f>SUM(P243:P265)</f>
        <v>0</v>
      </c>
      <c r="Q242" s="155"/>
      <c r="R242" s="156">
        <f>SUM(R243:R265)</f>
        <v>0</v>
      </c>
      <c r="S242" s="155"/>
      <c r="T242" s="157">
        <f>SUM(T243:T265)</f>
        <v>46.89</v>
      </c>
      <c r="AR242" s="150" t="s">
        <v>85</v>
      </c>
      <c r="AT242" s="158" t="s">
        <v>76</v>
      </c>
      <c r="AU242" s="158" t="s">
        <v>85</v>
      </c>
      <c r="AY242" s="150" t="s">
        <v>173</v>
      </c>
      <c r="BK242" s="159">
        <f>SUM(BK243:BK265)</f>
        <v>0</v>
      </c>
    </row>
    <row r="243" spans="1:65" s="2" customFormat="1" ht="16.5" customHeight="1" x14ac:dyDescent="0.2">
      <c r="A243" s="33"/>
      <c r="B243" s="162"/>
      <c r="C243" s="163" t="s">
        <v>7</v>
      </c>
      <c r="D243" s="264" t="s">
        <v>3098</v>
      </c>
      <c r="E243" s="265"/>
      <c r="F243" s="266"/>
      <c r="G243" s="164" t="s">
        <v>370</v>
      </c>
      <c r="H243" s="165">
        <v>150</v>
      </c>
      <c r="I243" s="166"/>
      <c r="J243" s="165">
        <f>ROUND(I243*H243,3)</f>
        <v>0</v>
      </c>
      <c r="K243" s="167"/>
      <c r="L243" s="34"/>
      <c r="M243" s="168" t="s">
        <v>1</v>
      </c>
      <c r="N243" s="169" t="s">
        <v>43</v>
      </c>
      <c r="O243" s="59"/>
      <c r="P243" s="170">
        <f>O243*H243</f>
        <v>0</v>
      </c>
      <c r="Q243" s="170">
        <v>0</v>
      </c>
      <c r="R243" s="170">
        <f>Q243*H243</f>
        <v>0</v>
      </c>
      <c r="S243" s="170">
        <v>0.14899999999999999</v>
      </c>
      <c r="T243" s="171">
        <f>S243*H243</f>
        <v>22.349999999999998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2" t="s">
        <v>178</v>
      </c>
      <c r="AT243" s="172" t="s">
        <v>175</v>
      </c>
      <c r="AU243" s="172" t="s">
        <v>179</v>
      </c>
      <c r="AY243" s="18" t="s">
        <v>173</v>
      </c>
      <c r="BE243" s="173">
        <f>IF(N243="základná",J243,0)</f>
        <v>0</v>
      </c>
      <c r="BF243" s="173">
        <f>IF(N243="znížená",J243,0)</f>
        <v>0</v>
      </c>
      <c r="BG243" s="173">
        <f>IF(N243="zákl. prenesená",J243,0)</f>
        <v>0</v>
      </c>
      <c r="BH243" s="173">
        <f>IF(N243="zníž. prenesená",J243,0)</f>
        <v>0</v>
      </c>
      <c r="BI243" s="173">
        <f>IF(N243="nulová",J243,0)</f>
        <v>0</v>
      </c>
      <c r="BJ243" s="18" t="s">
        <v>179</v>
      </c>
      <c r="BK243" s="174">
        <f>ROUND(I243*H243,3)</f>
        <v>0</v>
      </c>
      <c r="BL243" s="18" t="s">
        <v>178</v>
      </c>
      <c r="BM243" s="172" t="s">
        <v>3099</v>
      </c>
    </row>
    <row r="244" spans="1:65" s="2" customFormat="1" x14ac:dyDescent="0.2">
      <c r="A244" s="33"/>
      <c r="B244" s="34"/>
      <c r="C244" s="33"/>
      <c r="D244" s="175" t="s">
        <v>181</v>
      </c>
      <c r="E244" s="33"/>
      <c r="F244" s="176" t="s">
        <v>3100</v>
      </c>
      <c r="G244" s="33"/>
      <c r="H244" s="33"/>
      <c r="I244" s="97"/>
      <c r="J244" s="33"/>
      <c r="K244" s="33"/>
      <c r="L244" s="34"/>
      <c r="M244" s="177"/>
      <c r="N244" s="178"/>
      <c r="O244" s="59"/>
      <c r="P244" s="59"/>
      <c r="Q244" s="59"/>
      <c r="R244" s="59"/>
      <c r="S244" s="59"/>
      <c r="T244" s="60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181</v>
      </c>
      <c r="AU244" s="18" t="s">
        <v>179</v>
      </c>
    </row>
    <row r="245" spans="1:65" s="14" customFormat="1" x14ac:dyDescent="0.2">
      <c r="B245" s="187"/>
      <c r="D245" s="175" t="s">
        <v>183</v>
      </c>
      <c r="E245" s="188" t="s">
        <v>1</v>
      </c>
      <c r="F245" s="189" t="s">
        <v>3101</v>
      </c>
      <c r="H245" s="188" t="s">
        <v>1</v>
      </c>
      <c r="I245" s="190"/>
      <c r="L245" s="187"/>
      <c r="M245" s="191"/>
      <c r="N245" s="192"/>
      <c r="O245" s="192"/>
      <c r="P245" s="192"/>
      <c r="Q245" s="192"/>
      <c r="R245" s="192"/>
      <c r="S245" s="192"/>
      <c r="T245" s="193"/>
      <c r="AT245" s="188" t="s">
        <v>183</v>
      </c>
      <c r="AU245" s="188" t="s">
        <v>179</v>
      </c>
      <c r="AV245" s="14" t="s">
        <v>85</v>
      </c>
      <c r="AW245" s="14" t="s">
        <v>32</v>
      </c>
      <c r="AX245" s="14" t="s">
        <v>77</v>
      </c>
      <c r="AY245" s="188" t="s">
        <v>173</v>
      </c>
    </row>
    <row r="246" spans="1:65" s="14" customFormat="1" x14ac:dyDescent="0.2">
      <c r="B246" s="187"/>
      <c r="D246" s="175" t="s">
        <v>183</v>
      </c>
      <c r="E246" s="188" t="s">
        <v>1</v>
      </c>
      <c r="F246" s="189" t="s">
        <v>3102</v>
      </c>
      <c r="H246" s="188" t="s">
        <v>1</v>
      </c>
      <c r="I246" s="190"/>
      <c r="L246" s="187"/>
      <c r="M246" s="191"/>
      <c r="N246" s="192"/>
      <c r="O246" s="192"/>
      <c r="P246" s="192"/>
      <c r="Q246" s="192"/>
      <c r="R246" s="192"/>
      <c r="S246" s="192"/>
      <c r="T246" s="193"/>
      <c r="AT246" s="188" t="s">
        <v>183</v>
      </c>
      <c r="AU246" s="188" t="s">
        <v>179</v>
      </c>
      <c r="AV246" s="14" t="s">
        <v>85</v>
      </c>
      <c r="AW246" s="14" t="s">
        <v>32</v>
      </c>
      <c r="AX246" s="14" t="s">
        <v>77</v>
      </c>
      <c r="AY246" s="188" t="s">
        <v>173</v>
      </c>
    </row>
    <row r="247" spans="1:65" s="14" customFormat="1" ht="22.5" x14ac:dyDescent="0.2">
      <c r="B247" s="187"/>
      <c r="D247" s="175" t="s">
        <v>183</v>
      </c>
      <c r="E247" s="188" t="s">
        <v>1</v>
      </c>
      <c r="F247" s="189" t="s">
        <v>3103</v>
      </c>
      <c r="H247" s="188" t="s">
        <v>1</v>
      </c>
      <c r="I247" s="190"/>
      <c r="L247" s="187"/>
      <c r="M247" s="191"/>
      <c r="N247" s="192"/>
      <c r="O247" s="192"/>
      <c r="P247" s="192"/>
      <c r="Q247" s="192"/>
      <c r="R247" s="192"/>
      <c r="S247" s="192"/>
      <c r="T247" s="193"/>
      <c r="AT247" s="188" t="s">
        <v>183</v>
      </c>
      <c r="AU247" s="188" t="s">
        <v>179</v>
      </c>
      <c r="AV247" s="14" t="s">
        <v>85</v>
      </c>
      <c r="AW247" s="14" t="s">
        <v>32</v>
      </c>
      <c r="AX247" s="14" t="s">
        <v>77</v>
      </c>
      <c r="AY247" s="188" t="s">
        <v>173</v>
      </c>
    </row>
    <row r="248" spans="1:65" s="14" customFormat="1" x14ac:dyDescent="0.2">
      <c r="B248" s="187"/>
      <c r="D248" s="175" t="s">
        <v>183</v>
      </c>
      <c r="E248" s="188" t="s">
        <v>1</v>
      </c>
      <c r="F248" s="189" t="s">
        <v>3104</v>
      </c>
      <c r="H248" s="188" t="s">
        <v>1</v>
      </c>
      <c r="I248" s="190"/>
      <c r="L248" s="187"/>
      <c r="M248" s="191"/>
      <c r="N248" s="192"/>
      <c r="O248" s="192"/>
      <c r="P248" s="192"/>
      <c r="Q248" s="192"/>
      <c r="R248" s="192"/>
      <c r="S248" s="192"/>
      <c r="T248" s="193"/>
      <c r="AT248" s="188" t="s">
        <v>183</v>
      </c>
      <c r="AU248" s="188" t="s">
        <v>179</v>
      </c>
      <c r="AV248" s="14" t="s">
        <v>85</v>
      </c>
      <c r="AW248" s="14" t="s">
        <v>32</v>
      </c>
      <c r="AX248" s="14" t="s">
        <v>77</v>
      </c>
      <c r="AY248" s="188" t="s">
        <v>173</v>
      </c>
    </row>
    <row r="249" spans="1:65" s="13" customFormat="1" x14ac:dyDescent="0.2">
      <c r="B249" s="179"/>
      <c r="D249" s="175" t="s">
        <v>183</v>
      </c>
      <c r="E249" s="180" t="s">
        <v>1</v>
      </c>
      <c r="F249" s="181" t="s">
        <v>1030</v>
      </c>
      <c r="H249" s="182">
        <v>150</v>
      </c>
      <c r="I249" s="18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0" t="s">
        <v>183</v>
      </c>
      <c r="AU249" s="180" t="s">
        <v>179</v>
      </c>
      <c r="AV249" s="13" t="s">
        <v>179</v>
      </c>
      <c r="AW249" s="13" t="s">
        <v>32</v>
      </c>
      <c r="AX249" s="13" t="s">
        <v>85</v>
      </c>
      <c r="AY249" s="180" t="s">
        <v>173</v>
      </c>
    </row>
    <row r="250" spans="1:65" s="2" customFormat="1" ht="24" customHeight="1" x14ac:dyDescent="0.2">
      <c r="A250" s="33"/>
      <c r="B250" s="162"/>
      <c r="C250" s="163" t="s">
        <v>308</v>
      </c>
      <c r="D250" s="264" t="s">
        <v>3105</v>
      </c>
      <c r="E250" s="265"/>
      <c r="F250" s="266"/>
      <c r="G250" s="164" t="s">
        <v>370</v>
      </c>
      <c r="H250" s="165">
        <v>30</v>
      </c>
      <c r="I250" s="166"/>
      <c r="J250" s="165">
        <f>ROUND(I250*H250,3)</f>
        <v>0</v>
      </c>
      <c r="K250" s="167"/>
      <c r="L250" s="34"/>
      <c r="M250" s="168" t="s">
        <v>1</v>
      </c>
      <c r="N250" s="169" t="s">
        <v>43</v>
      </c>
      <c r="O250" s="59"/>
      <c r="P250" s="170">
        <f>O250*H250</f>
        <v>0</v>
      </c>
      <c r="Q250" s="170">
        <v>0</v>
      </c>
      <c r="R250" s="170">
        <f>Q250*H250</f>
        <v>0</v>
      </c>
      <c r="S250" s="170">
        <v>0.81799999999999995</v>
      </c>
      <c r="T250" s="171">
        <f>S250*H250</f>
        <v>24.54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2" t="s">
        <v>178</v>
      </c>
      <c r="AT250" s="172" t="s">
        <v>175</v>
      </c>
      <c r="AU250" s="172" t="s">
        <v>179</v>
      </c>
      <c r="AY250" s="18" t="s">
        <v>173</v>
      </c>
      <c r="BE250" s="173">
        <f>IF(N250="základná",J250,0)</f>
        <v>0</v>
      </c>
      <c r="BF250" s="173">
        <f>IF(N250="znížená",J250,0)</f>
        <v>0</v>
      </c>
      <c r="BG250" s="173">
        <f>IF(N250="zákl. prenesená",J250,0)</f>
        <v>0</v>
      </c>
      <c r="BH250" s="173">
        <f>IF(N250="zníž. prenesená",J250,0)</f>
        <v>0</v>
      </c>
      <c r="BI250" s="173">
        <f>IF(N250="nulová",J250,0)</f>
        <v>0</v>
      </c>
      <c r="BJ250" s="18" t="s">
        <v>179</v>
      </c>
      <c r="BK250" s="174">
        <f>ROUND(I250*H250,3)</f>
        <v>0</v>
      </c>
      <c r="BL250" s="18" t="s">
        <v>178</v>
      </c>
      <c r="BM250" s="172" t="s">
        <v>3106</v>
      </c>
    </row>
    <row r="251" spans="1:65" s="2" customFormat="1" x14ac:dyDescent="0.2">
      <c r="A251" s="33"/>
      <c r="B251" s="34"/>
      <c r="C251" s="33"/>
      <c r="D251" s="175" t="s">
        <v>181</v>
      </c>
      <c r="E251" s="33"/>
      <c r="F251" s="176" t="s">
        <v>3100</v>
      </c>
      <c r="G251" s="33"/>
      <c r="H251" s="33"/>
      <c r="I251" s="97"/>
      <c r="J251" s="33"/>
      <c r="K251" s="33"/>
      <c r="L251" s="34"/>
      <c r="M251" s="177"/>
      <c r="N251" s="178"/>
      <c r="O251" s="59"/>
      <c r="P251" s="59"/>
      <c r="Q251" s="59"/>
      <c r="R251" s="59"/>
      <c r="S251" s="59"/>
      <c r="T251" s="60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181</v>
      </c>
      <c r="AU251" s="18" t="s">
        <v>179</v>
      </c>
    </row>
    <row r="252" spans="1:65" s="14" customFormat="1" ht="22.5" x14ac:dyDescent="0.2">
      <c r="B252" s="187"/>
      <c r="D252" s="175" t="s">
        <v>183</v>
      </c>
      <c r="E252" s="188" t="s">
        <v>1</v>
      </c>
      <c r="F252" s="189" t="s">
        <v>3103</v>
      </c>
      <c r="H252" s="188" t="s">
        <v>1</v>
      </c>
      <c r="I252" s="190"/>
      <c r="L252" s="187"/>
      <c r="M252" s="191"/>
      <c r="N252" s="192"/>
      <c r="O252" s="192"/>
      <c r="P252" s="192"/>
      <c r="Q252" s="192"/>
      <c r="R252" s="192"/>
      <c r="S252" s="192"/>
      <c r="T252" s="193"/>
      <c r="AT252" s="188" t="s">
        <v>183</v>
      </c>
      <c r="AU252" s="188" t="s">
        <v>179</v>
      </c>
      <c r="AV252" s="14" t="s">
        <v>85</v>
      </c>
      <c r="AW252" s="14" t="s">
        <v>32</v>
      </c>
      <c r="AX252" s="14" t="s">
        <v>77</v>
      </c>
      <c r="AY252" s="188" t="s">
        <v>173</v>
      </c>
    </row>
    <row r="253" spans="1:65" s="14" customFormat="1" ht="22.5" x14ac:dyDescent="0.2">
      <c r="B253" s="187"/>
      <c r="D253" s="175" t="s">
        <v>183</v>
      </c>
      <c r="E253" s="188" t="s">
        <v>1</v>
      </c>
      <c r="F253" s="189" t="s">
        <v>3107</v>
      </c>
      <c r="H253" s="188" t="s">
        <v>1</v>
      </c>
      <c r="I253" s="190"/>
      <c r="L253" s="187"/>
      <c r="M253" s="191"/>
      <c r="N253" s="192"/>
      <c r="O253" s="192"/>
      <c r="P253" s="192"/>
      <c r="Q253" s="192"/>
      <c r="R253" s="192"/>
      <c r="S253" s="192"/>
      <c r="T253" s="193"/>
      <c r="AT253" s="188" t="s">
        <v>183</v>
      </c>
      <c r="AU253" s="188" t="s">
        <v>179</v>
      </c>
      <c r="AV253" s="14" t="s">
        <v>85</v>
      </c>
      <c r="AW253" s="14" t="s">
        <v>32</v>
      </c>
      <c r="AX253" s="14" t="s">
        <v>77</v>
      </c>
      <c r="AY253" s="188" t="s">
        <v>173</v>
      </c>
    </row>
    <row r="254" spans="1:65" s="14" customFormat="1" x14ac:dyDescent="0.2">
      <c r="B254" s="187"/>
      <c r="D254" s="175" t="s">
        <v>183</v>
      </c>
      <c r="E254" s="188" t="s">
        <v>1</v>
      </c>
      <c r="F254" s="189" t="s">
        <v>3108</v>
      </c>
      <c r="H254" s="188" t="s">
        <v>1</v>
      </c>
      <c r="I254" s="190"/>
      <c r="L254" s="187"/>
      <c r="M254" s="191"/>
      <c r="N254" s="192"/>
      <c r="O254" s="192"/>
      <c r="P254" s="192"/>
      <c r="Q254" s="192"/>
      <c r="R254" s="192"/>
      <c r="S254" s="192"/>
      <c r="T254" s="193"/>
      <c r="AT254" s="188" t="s">
        <v>183</v>
      </c>
      <c r="AU254" s="188" t="s">
        <v>179</v>
      </c>
      <c r="AV254" s="14" t="s">
        <v>85</v>
      </c>
      <c r="AW254" s="14" t="s">
        <v>32</v>
      </c>
      <c r="AX254" s="14" t="s">
        <v>77</v>
      </c>
      <c r="AY254" s="188" t="s">
        <v>173</v>
      </c>
    </row>
    <row r="255" spans="1:65" s="13" customFormat="1" x14ac:dyDescent="0.2">
      <c r="B255" s="179"/>
      <c r="D255" s="175" t="s">
        <v>183</v>
      </c>
      <c r="E255" s="180" t="s">
        <v>1</v>
      </c>
      <c r="F255" s="181" t="s">
        <v>355</v>
      </c>
      <c r="H255" s="182">
        <v>30</v>
      </c>
      <c r="I255" s="183"/>
      <c r="L255" s="179"/>
      <c r="M255" s="184"/>
      <c r="N255" s="185"/>
      <c r="O255" s="185"/>
      <c r="P255" s="185"/>
      <c r="Q255" s="185"/>
      <c r="R255" s="185"/>
      <c r="S255" s="185"/>
      <c r="T255" s="186"/>
      <c r="AT255" s="180" t="s">
        <v>183</v>
      </c>
      <c r="AU255" s="180" t="s">
        <v>179</v>
      </c>
      <c r="AV255" s="13" t="s">
        <v>179</v>
      </c>
      <c r="AW255" s="13" t="s">
        <v>32</v>
      </c>
      <c r="AX255" s="13" t="s">
        <v>85</v>
      </c>
      <c r="AY255" s="180" t="s">
        <v>173</v>
      </c>
    </row>
    <row r="256" spans="1:65" s="2" customFormat="1" ht="16.5" customHeight="1" x14ac:dyDescent="0.2">
      <c r="A256" s="33"/>
      <c r="B256" s="162"/>
      <c r="C256" s="163" t="s">
        <v>311</v>
      </c>
      <c r="D256" s="264" t="s">
        <v>3109</v>
      </c>
      <c r="E256" s="265"/>
      <c r="F256" s="266"/>
      <c r="G256" s="164" t="s">
        <v>256</v>
      </c>
      <c r="H256" s="165">
        <v>46.89</v>
      </c>
      <c r="I256" s="166"/>
      <c r="J256" s="165">
        <f>ROUND(I256*H256,3)</f>
        <v>0</v>
      </c>
      <c r="K256" s="167"/>
      <c r="L256" s="34"/>
      <c r="M256" s="168" t="s">
        <v>1</v>
      </c>
      <c r="N256" s="169" t="s">
        <v>43</v>
      </c>
      <c r="O256" s="59"/>
      <c r="P256" s="170">
        <f>O256*H256</f>
        <v>0</v>
      </c>
      <c r="Q256" s="170">
        <v>0</v>
      </c>
      <c r="R256" s="170">
        <f>Q256*H256</f>
        <v>0</v>
      </c>
      <c r="S256" s="170">
        <v>0</v>
      </c>
      <c r="T256" s="171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2" t="s">
        <v>178</v>
      </c>
      <c r="AT256" s="172" t="s">
        <v>175</v>
      </c>
      <c r="AU256" s="172" t="s">
        <v>179</v>
      </c>
      <c r="AY256" s="18" t="s">
        <v>173</v>
      </c>
      <c r="BE256" s="173">
        <f>IF(N256="základná",J256,0)</f>
        <v>0</v>
      </c>
      <c r="BF256" s="173">
        <f>IF(N256="znížená",J256,0)</f>
        <v>0</v>
      </c>
      <c r="BG256" s="173">
        <f>IF(N256="zákl. prenesená",J256,0)</f>
        <v>0</v>
      </c>
      <c r="BH256" s="173">
        <f>IF(N256="zníž. prenesená",J256,0)</f>
        <v>0</v>
      </c>
      <c r="BI256" s="173">
        <f>IF(N256="nulová",J256,0)</f>
        <v>0</v>
      </c>
      <c r="BJ256" s="18" t="s">
        <v>179</v>
      </c>
      <c r="BK256" s="174">
        <f>ROUND(I256*H256,3)</f>
        <v>0</v>
      </c>
      <c r="BL256" s="18" t="s">
        <v>178</v>
      </c>
      <c r="BM256" s="172" t="s">
        <v>3110</v>
      </c>
    </row>
    <row r="257" spans="1:65" s="2" customFormat="1" x14ac:dyDescent="0.2">
      <c r="A257" s="33"/>
      <c r="B257" s="34"/>
      <c r="C257" s="33"/>
      <c r="D257" s="175" t="s">
        <v>181</v>
      </c>
      <c r="E257" s="33"/>
      <c r="F257" s="176" t="s">
        <v>3109</v>
      </c>
      <c r="G257" s="33"/>
      <c r="H257" s="33"/>
      <c r="I257" s="97"/>
      <c r="J257" s="33"/>
      <c r="K257" s="33"/>
      <c r="L257" s="34"/>
      <c r="M257" s="177"/>
      <c r="N257" s="178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181</v>
      </c>
      <c r="AU257" s="18" t="s">
        <v>179</v>
      </c>
    </row>
    <row r="258" spans="1:65" s="2" customFormat="1" ht="24" customHeight="1" x14ac:dyDescent="0.2">
      <c r="A258" s="33"/>
      <c r="B258" s="162"/>
      <c r="C258" s="163" t="s">
        <v>316</v>
      </c>
      <c r="D258" s="264" t="s">
        <v>3111</v>
      </c>
      <c r="E258" s="265"/>
      <c r="F258" s="266"/>
      <c r="G258" s="164" t="s">
        <v>256</v>
      </c>
      <c r="H258" s="165">
        <v>328.23</v>
      </c>
      <c r="I258" s="166"/>
      <c r="J258" s="165">
        <f>ROUND(I258*H258,3)</f>
        <v>0</v>
      </c>
      <c r="K258" s="167"/>
      <c r="L258" s="34"/>
      <c r="M258" s="168" t="s">
        <v>1</v>
      </c>
      <c r="N258" s="169" t="s">
        <v>43</v>
      </c>
      <c r="O258" s="59"/>
      <c r="P258" s="170">
        <f>O258*H258</f>
        <v>0</v>
      </c>
      <c r="Q258" s="170">
        <v>0</v>
      </c>
      <c r="R258" s="170">
        <f>Q258*H258</f>
        <v>0</v>
      </c>
      <c r="S258" s="170">
        <v>0</v>
      </c>
      <c r="T258" s="171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2" t="s">
        <v>178</v>
      </c>
      <c r="AT258" s="172" t="s">
        <v>175</v>
      </c>
      <c r="AU258" s="172" t="s">
        <v>179</v>
      </c>
      <c r="AY258" s="18" t="s">
        <v>173</v>
      </c>
      <c r="BE258" s="173">
        <f>IF(N258="základná",J258,0)</f>
        <v>0</v>
      </c>
      <c r="BF258" s="173">
        <f>IF(N258="znížená",J258,0)</f>
        <v>0</v>
      </c>
      <c r="BG258" s="173">
        <f>IF(N258="zákl. prenesená",J258,0)</f>
        <v>0</v>
      </c>
      <c r="BH258" s="173">
        <f>IF(N258="zníž. prenesená",J258,0)</f>
        <v>0</v>
      </c>
      <c r="BI258" s="173">
        <f>IF(N258="nulová",J258,0)</f>
        <v>0</v>
      </c>
      <c r="BJ258" s="18" t="s">
        <v>179</v>
      </c>
      <c r="BK258" s="174">
        <f>ROUND(I258*H258,3)</f>
        <v>0</v>
      </c>
      <c r="BL258" s="18" t="s">
        <v>178</v>
      </c>
      <c r="BM258" s="172" t="s">
        <v>3112</v>
      </c>
    </row>
    <row r="259" spans="1:65" s="2" customFormat="1" x14ac:dyDescent="0.2">
      <c r="A259" s="33"/>
      <c r="B259" s="34"/>
      <c r="C259" s="33"/>
      <c r="D259" s="175" t="s">
        <v>181</v>
      </c>
      <c r="E259" s="33"/>
      <c r="F259" s="176" t="s">
        <v>3111</v>
      </c>
      <c r="G259" s="33"/>
      <c r="H259" s="33"/>
      <c r="I259" s="97"/>
      <c r="J259" s="33"/>
      <c r="K259" s="33"/>
      <c r="L259" s="34"/>
      <c r="M259" s="177"/>
      <c r="N259" s="178"/>
      <c r="O259" s="59"/>
      <c r="P259" s="59"/>
      <c r="Q259" s="59"/>
      <c r="R259" s="59"/>
      <c r="S259" s="59"/>
      <c r="T259" s="60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8" t="s">
        <v>181</v>
      </c>
      <c r="AU259" s="18" t="s">
        <v>179</v>
      </c>
    </row>
    <row r="260" spans="1:65" s="14" customFormat="1" x14ac:dyDescent="0.2">
      <c r="B260" s="187"/>
      <c r="D260" s="175" t="s">
        <v>183</v>
      </c>
      <c r="E260" s="188" t="s">
        <v>1</v>
      </c>
      <c r="F260" s="189" t="s">
        <v>3113</v>
      </c>
      <c r="H260" s="188" t="s">
        <v>1</v>
      </c>
      <c r="I260" s="190"/>
      <c r="L260" s="187"/>
      <c r="M260" s="191"/>
      <c r="N260" s="192"/>
      <c r="O260" s="192"/>
      <c r="P260" s="192"/>
      <c r="Q260" s="192"/>
      <c r="R260" s="192"/>
      <c r="S260" s="192"/>
      <c r="T260" s="193"/>
      <c r="AT260" s="188" t="s">
        <v>183</v>
      </c>
      <c r="AU260" s="188" t="s">
        <v>179</v>
      </c>
      <c r="AV260" s="14" t="s">
        <v>85</v>
      </c>
      <c r="AW260" s="14" t="s">
        <v>32</v>
      </c>
      <c r="AX260" s="14" t="s">
        <v>77</v>
      </c>
      <c r="AY260" s="188" t="s">
        <v>173</v>
      </c>
    </row>
    <row r="261" spans="1:65" s="13" customFormat="1" x14ac:dyDescent="0.2">
      <c r="B261" s="179"/>
      <c r="D261" s="175" t="s">
        <v>183</v>
      </c>
      <c r="E261" s="180" t="s">
        <v>1</v>
      </c>
      <c r="F261" s="181" t="s">
        <v>3114</v>
      </c>
      <c r="H261" s="182">
        <v>328.23</v>
      </c>
      <c r="I261" s="183"/>
      <c r="L261" s="179"/>
      <c r="M261" s="184"/>
      <c r="N261" s="185"/>
      <c r="O261" s="185"/>
      <c r="P261" s="185"/>
      <c r="Q261" s="185"/>
      <c r="R261" s="185"/>
      <c r="S261" s="185"/>
      <c r="T261" s="186"/>
      <c r="AT261" s="180" t="s">
        <v>183</v>
      </c>
      <c r="AU261" s="180" t="s">
        <v>179</v>
      </c>
      <c r="AV261" s="13" t="s">
        <v>179</v>
      </c>
      <c r="AW261" s="13" t="s">
        <v>32</v>
      </c>
      <c r="AX261" s="13" t="s">
        <v>85</v>
      </c>
      <c r="AY261" s="180" t="s">
        <v>173</v>
      </c>
    </row>
    <row r="262" spans="1:65" s="2" customFormat="1" ht="24" customHeight="1" x14ac:dyDescent="0.2">
      <c r="A262" s="33"/>
      <c r="B262" s="162"/>
      <c r="C262" s="163" t="s">
        <v>320</v>
      </c>
      <c r="D262" s="264" t="s">
        <v>3115</v>
      </c>
      <c r="E262" s="265"/>
      <c r="F262" s="266"/>
      <c r="G262" s="164" t="s">
        <v>256</v>
      </c>
      <c r="H262" s="165">
        <v>46.89</v>
      </c>
      <c r="I262" s="166"/>
      <c r="J262" s="165">
        <f>ROUND(I262*H262,3)</f>
        <v>0</v>
      </c>
      <c r="K262" s="167"/>
      <c r="L262" s="34"/>
      <c r="M262" s="168" t="s">
        <v>1</v>
      </c>
      <c r="N262" s="169" t="s">
        <v>43</v>
      </c>
      <c r="O262" s="59"/>
      <c r="P262" s="170">
        <f>O262*H262</f>
        <v>0</v>
      </c>
      <c r="Q262" s="170">
        <v>0</v>
      </c>
      <c r="R262" s="170">
        <f>Q262*H262</f>
        <v>0</v>
      </c>
      <c r="S262" s="170">
        <v>0</v>
      </c>
      <c r="T262" s="171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2" t="s">
        <v>178</v>
      </c>
      <c r="AT262" s="172" t="s">
        <v>175</v>
      </c>
      <c r="AU262" s="172" t="s">
        <v>179</v>
      </c>
      <c r="AY262" s="18" t="s">
        <v>173</v>
      </c>
      <c r="BE262" s="173">
        <f>IF(N262="základná",J262,0)</f>
        <v>0</v>
      </c>
      <c r="BF262" s="173">
        <f>IF(N262="znížená",J262,0)</f>
        <v>0</v>
      </c>
      <c r="BG262" s="173">
        <f>IF(N262="zákl. prenesená",J262,0)</f>
        <v>0</v>
      </c>
      <c r="BH262" s="173">
        <f>IF(N262="zníž. prenesená",J262,0)</f>
        <v>0</v>
      </c>
      <c r="BI262" s="173">
        <f>IF(N262="nulová",J262,0)</f>
        <v>0</v>
      </c>
      <c r="BJ262" s="18" t="s">
        <v>179</v>
      </c>
      <c r="BK262" s="174">
        <f>ROUND(I262*H262,3)</f>
        <v>0</v>
      </c>
      <c r="BL262" s="18" t="s">
        <v>178</v>
      </c>
      <c r="BM262" s="172" t="s">
        <v>3116</v>
      </c>
    </row>
    <row r="263" spans="1:65" s="2" customFormat="1" ht="19.5" x14ac:dyDescent="0.2">
      <c r="A263" s="33"/>
      <c r="B263" s="34"/>
      <c r="C263" s="33"/>
      <c r="D263" s="175" t="s">
        <v>181</v>
      </c>
      <c r="E263" s="33"/>
      <c r="F263" s="176" t="s">
        <v>3115</v>
      </c>
      <c r="G263" s="33"/>
      <c r="H263" s="33"/>
      <c r="I263" s="97"/>
      <c r="J263" s="33"/>
      <c r="K263" s="33"/>
      <c r="L263" s="34"/>
      <c r="M263" s="177"/>
      <c r="N263" s="178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181</v>
      </c>
      <c r="AU263" s="18" t="s">
        <v>179</v>
      </c>
    </row>
    <row r="264" spans="1:65" s="2" customFormat="1" ht="24" customHeight="1" x14ac:dyDescent="0.2">
      <c r="A264" s="33"/>
      <c r="B264" s="162"/>
      <c r="C264" s="163" t="s">
        <v>326</v>
      </c>
      <c r="D264" s="264" t="s">
        <v>3117</v>
      </c>
      <c r="E264" s="265"/>
      <c r="F264" s="266"/>
      <c r="G264" s="164" t="s">
        <v>256</v>
      </c>
      <c r="H264" s="165">
        <v>46.89</v>
      </c>
      <c r="I264" s="166"/>
      <c r="J264" s="165">
        <f>ROUND(I264*H264,3)</f>
        <v>0</v>
      </c>
      <c r="K264" s="167"/>
      <c r="L264" s="34"/>
      <c r="M264" s="168" t="s">
        <v>1</v>
      </c>
      <c r="N264" s="169" t="s">
        <v>43</v>
      </c>
      <c r="O264" s="59"/>
      <c r="P264" s="170">
        <f>O264*H264</f>
        <v>0</v>
      </c>
      <c r="Q264" s="170">
        <v>0</v>
      </c>
      <c r="R264" s="170">
        <f>Q264*H264</f>
        <v>0</v>
      </c>
      <c r="S264" s="170">
        <v>0</v>
      </c>
      <c r="T264" s="171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2" t="s">
        <v>178</v>
      </c>
      <c r="AT264" s="172" t="s">
        <v>175</v>
      </c>
      <c r="AU264" s="172" t="s">
        <v>179</v>
      </c>
      <c r="AY264" s="18" t="s">
        <v>173</v>
      </c>
      <c r="BE264" s="173">
        <f>IF(N264="základná",J264,0)</f>
        <v>0</v>
      </c>
      <c r="BF264" s="173">
        <f>IF(N264="znížená",J264,0)</f>
        <v>0</v>
      </c>
      <c r="BG264" s="173">
        <f>IF(N264="zákl. prenesená",J264,0)</f>
        <v>0</v>
      </c>
      <c r="BH264" s="173">
        <f>IF(N264="zníž. prenesená",J264,0)</f>
        <v>0</v>
      </c>
      <c r="BI264" s="173">
        <f>IF(N264="nulová",J264,0)</f>
        <v>0</v>
      </c>
      <c r="BJ264" s="18" t="s">
        <v>179</v>
      </c>
      <c r="BK264" s="174">
        <f>ROUND(I264*H264,3)</f>
        <v>0</v>
      </c>
      <c r="BL264" s="18" t="s">
        <v>178</v>
      </c>
      <c r="BM264" s="172" t="s">
        <v>3118</v>
      </c>
    </row>
    <row r="265" spans="1:65" s="2" customFormat="1" ht="19.5" x14ac:dyDescent="0.2">
      <c r="A265" s="33"/>
      <c r="B265" s="34"/>
      <c r="C265" s="33"/>
      <c r="D265" s="175" t="s">
        <v>181</v>
      </c>
      <c r="E265" s="33"/>
      <c r="F265" s="176" t="s">
        <v>3119</v>
      </c>
      <c r="G265" s="33"/>
      <c r="H265" s="33"/>
      <c r="I265" s="97"/>
      <c r="J265" s="33"/>
      <c r="K265" s="33"/>
      <c r="L265" s="34"/>
      <c r="M265" s="177"/>
      <c r="N265" s="178"/>
      <c r="O265" s="59"/>
      <c r="P265" s="59"/>
      <c r="Q265" s="59"/>
      <c r="R265" s="59"/>
      <c r="S265" s="59"/>
      <c r="T265" s="60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181</v>
      </c>
      <c r="AU265" s="18" t="s">
        <v>179</v>
      </c>
    </row>
    <row r="266" spans="1:65" s="12" customFormat="1" ht="22.9" customHeight="1" x14ac:dyDescent="0.2">
      <c r="B266" s="149"/>
      <c r="D266" s="150" t="s">
        <v>76</v>
      </c>
      <c r="E266" s="160" t="s">
        <v>764</v>
      </c>
      <c r="F266" s="160" t="s">
        <v>765</v>
      </c>
      <c r="I266" s="152"/>
      <c r="J266" s="161">
        <f>BK266</f>
        <v>0</v>
      </c>
      <c r="L266" s="149"/>
      <c r="M266" s="154"/>
      <c r="N266" s="155"/>
      <c r="O266" s="155"/>
      <c r="P266" s="156">
        <f>SUM(P267:P268)</f>
        <v>0</v>
      </c>
      <c r="Q266" s="155"/>
      <c r="R266" s="156">
        <f>SUM(R267:R268)</f>
        <v>0</v>
      </c>
      <c r="S266" s="155"/>
      <c r="T266" s="157">
        <f>SUM(T267:T268)</f>
        <v>0</v>
      </c>
      <c r="AR266" s="150" t="s">
        <v>85</v>
      </c>
      <c r="AT266" s="158" t="s">
        <v>76</v>
      </c>
      <c r="AU266" s="158" t="s">
        <v>85</v>
      </c>
      <c r="AY266" s="150" t="s">
        <v>173</v>
      </c>
      <c r="BK266" s="159">
        <f>SUM(BK267:BK268)</f>
        <v>0</v>
      </c>
    </row>
    <row r="267" spans="1:65" s="2" customFormat="1" ht="24" customHeight="1" x14ac:dyDescent="0.2">
      <c r="A267" s="33"/>
      <c r="B267" s="162"/>
      <c r="C267" s="163" t="s">
        <v>330</v>
      </c>
      <c r="D267" s="264" t="s">
        <v>3120</v>
      </c>
      <c r="E267" s="265"/>
      <c r="F267" s="266"/>
      <c r="G267" s="164" t="s">
        <v>256</v>
      </c>
      <c r="H267" s="165">
        <v>17.434999999999999</v>
      </c>
      <c r="I267" s="166"/>
      <c r="J267" s="165">
        <f>ROUND(I267*H267,3)</f>
        <v>0</v>
      </c>
      <c r="K267" s="167"/>
      <c r="L267" s="34"/>
      <c r="M267" s="168" t="s">
        <v>1</v>
      </c>
      <c r="N267" s="169" t="s">
        <v>43</v>
      </c>
      <c r="O267" s="59"/>
      <c r="P267" s="170">
        <f>O267*H267</f>
        <v>0</v>
      </c>
      <c r="Q267" s="170">
        <v>0</v>
      </c>
      <c r="R267" s="170">
        <f>Q267*H267</f>
        <v>0</v>
      </c>
      <c r="S267" s="170">
        <v>0</v>
      </c>
      <c r="T267" s="171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2" t="s">
        <v>178</v>
      </c>
      <c r="AT267" s="172" t="s">
        <v>175</v>
      </c>
      <c r="AU267" s="172" t="s">
        <v>179</v>
      </c>
      <c r="AY267" s="18" t="s">
        <v>173</v>
      </c>
      <c r="BE267" s="173">
        <f>IF(N267="základná",J267,0)</f>
        <v>0</v>
      </c>
      <c r="BF267" s="173">
        <f>IF(N267="znížená",J267,0)</f>
        <v>0</v>
      </c>
      <c r="BG267" s="173">
        <f>IF(N267="zákl. prenesená",J267,0)</f>
        <v>0</v>
      </c>
      <c r="BH267" s="173">
        <f>IF(N267="zníž. prenesená",J267,0)</f>
        <v>0</v>
      </c>
      <c r="BI267" s="173">
        <f>IF(N267="nulová",J267,0)</f>
        <v>0</v>
      </c>
      <c r="BJ267" s="18" t="s">
        <v>179</v>
      </c>
      <c r="BK267" s="174">
        <f>ROUND(I267*H267,3)</f>
        <v>0</v>
      </c>
      <c r="BL267" s="18" t="s">
        <v>178</v>
      </c>
      <c r="BM267" s="172" t="s">
        <v>3121</v>
      </c>
    </row>
    <row r="268" spans="1:65" s="2" customFormat="1" ht="48.75" x14ac:dyDescent="0.2">
      <c r="A268" s="33"/>
      <c r="B268" s="34"/>
      <c r="C268" s="33"/>
      <c r="D268" s="175" t="s">
        <v>181</v>
      </c>
      <c r="E268" s="33"/>
      <c r="F268" s="176" t="s">
        <v>3122</v>
      </c>
      <c r="G268" s="33"/>
      <c r="H268" s="33"/>
      <c r="I268" s="97"/>
      <c r="J268" s="33"/>
      <c r="K268" s="33"/>
      <c r="L268" s="34"/>
      <c r="M268" s="177"/>
      <c r="N268" s="178"/>
      <c r="O268" s="59"/>
      <c r="P268" s="59"/>
      <c r="Q268" s="59"/>
      <c r="R268" s="59"/>
      <c r="S268" s="59"/>
      <c r="T268" s="6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181</v>
      </c>
      <c r="AU268" s="18" t="s">
        <v>179</v>
      </c>
    </row>
    <row r="269" spans="1:65" s="12" customFormat="1" ht="25.9" customHeight="1" x14ac:dyDescent="0.2">
      <c r="B269" s="149"/>
      <c r="D269" s="150" t="s">
        <v>76</v>
      </c>
      <c r="E269" s="151" t="s">
        <v>770</v>
      </c>
      <c r="F269" s="151" t="s">
        <v>771</v>
      </c>
      <c r="I269" s="152"/>
      <c r="J269" s="153">
        <f>BK269</f>
        <v>0</v>
      </c>
      <c r="L269" s="149"/>
      <c r="M269" s="154"/>
      <c r="N269" s="155"/>
      <c r="O269" s="155"/>
      <c r="P269" s="156">
        <f>P270</f>
        <v>0</v>
      </c>
      <c r="Q269" s="155"/>
      <c r="R269" s="156">
        <f>R270</f>
        <v>2.23488</v>
      </c>
      <c r="S269" s="155"/>
      <c r="T269" s="157">
        <f>T270</f>
        <v>0</v>
      </c>
      <c r="AR269" s="150" t="s">
        <v>179</v>
      </c>
      <c r="AT269" s="158" t="s">
        <v>76</v>
      </c>
      <c r="AU269" s="158" t="s">
        <v>77</v>
      </c>
      <c r="AY269" s="150" t="s">
        <v>173</v>
      </c>
      <c r="BK269" s="159">
        <f>BK270</f>
        <v>0</v>
      </c>
    </row>
    <row r="270" spans="1:65" s="12" customFormat="1" ht="22.9" customHeight="1" x14ac:dyDescent="0.2">
      <c r="B270" s="149"/>
      <c r="D270" s="150" t="s">
        <v>76</v>
      </c>
      <c r="E270" s="160" t="s">
        <v>1146</v>
      </c>
      <c r="F270" s="160" t="s">
        <v>1147</v>
      </c>
      <c r="I270" s="152"/>
      <c r="J270" s="161">
        <f>BK270</f>
        <v>0</v>
      </c>
      <c r="L270" s="149"/>
      <c r="M270" s="154"/>
      <c r="N270" s="155"/>
      <c r="O270" s="155"/>
      <c r="P270" s="156">
        <f>SUM(P271:P313)</f>
        <v>0</v>
      </c>
      <c r="Q270" s="155"/>
      <c r="R270" s="156">
        <f>SUM(R271:R313)</f>
        <v>2.23488</v>
      </c>
      <c r="S270" s="155"/>
      <c r="T270" s="157">
        <f>SUM(T271:T313)</f>
        <v>0</v>
      </c>
      <c r="AR270" s="150" t="s">
        <v>179</v>
      </c>
      <c r="AT270" s="158" t="s">
        <v>76</v>
      </c>
      <c r="AU270" s="158" t="s">
        <v>85</v>
      </c>
      <c r="AY270" s="150" t="s">
        <v>173</v>
      </c>
      <c r="BK270" s="159">
        <f>SUM(BK271:BK313)</f>
        <v>0</v>
      </c>
    </row>
    <row r="271" spans="1:65" s="2" customFormat="1" ht="36" customHeight="1" x14ac:dyDescent="0.2">
      <c r="A271" s="33"/>
      <c r="B271" s="162"/>
      <c r="C271" s="163" t="s">
        <v>334</v>
      </c>
      <c r="D271" s="264" t="s">
        <v>3123</v>
      </c>
      <c r="E271" s="265"/>
      <c r="F271" s="266"/>
      <c r="G271" s="164" t="s">
        <v>370</v>
      </c>
      <c r="H271" s="165">
        <v>5</v>
      </c>
      <c r="I271" s="166"/>
      <c r="J271" s="165">
        <f>ROUND(I271*H271,3)</f>
        <v>0</v>
      </c>
      <c r="K271" s="167"/>
      <c r="L271" s="34"/>
      <c r="M271" s="168" t="s">
        <v>1</v>
      </c>
      <c r="N271" s="169" t="s">
        <v>43</v>
      </c>
      <c r="O271" s="59"/>
      <c r="P271" s="170">
        <f>O271*H271</f>
        <v>0</v>
      </c>
      <c r="Q271" s="170">
        <v>0</v>
      </c>
      <c r="R271" s="170">
        <f>Q271*H271</f>
        <v>0</v>
      </c>
      <c r="S271" s="170">
        <v>0</v>
      </c>
      <c r="T271" s="171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2" t="s">
        <v>283</v>
      </c>
      <c r="AT271" s="172" t="s">
        <v>175</v>
      </c>
      <c r="AU271" s="172" t="s">
        <v>179</v>
      </c>
      <c r="AY271" s="18" t="s">
        <v>173</v>
      </c>
      <c r="BE271" s="173">
        <f>IF(N271="základná",J271,0)</f>
        <v>0</v>
      </c>
      <c r="BF271" s="173">
        <f>IF(N271="znížená",J271,0)</f>
        <v>0</v>
      </c>
      <c r="BG271" s="173">
        <f>IF(N271="zákl. prenesená",J271,0)</f>
        <v>0</v>
      </c>
      <c r="BH271" s="173">
        <f>IF(N271="zníž. prenesená",J271,0)</f>
        <v>0</v>
      </c>
      <c r="BI271" s="173">
        <f>IF(N271="nulová",J271,0)</f>
        <v>0</v>
      </c>
      <c r="BJ271" s="18" t="s">
        <v>179</v>
      </c>
      <c r="BK271" s="174">
        <f>ROUND(I271*H271,3)</f>
        <v>0</v>
      </c>
      <c r="BL271" s="18" t="s">
        <v>283</v>
      </c>
      <c r="BM271" s="172" t="s">
        <v>3124</v>
      </c>
    </row>
    <row r="272" spans="1:65" s="2" customFormat="1" ht="29.25" x14ac:dyDescent="0.2">
      <c r="A272" s="33"/>
      <c r="B272" s="34"/>
      <c r="C272" s="33"/>
      <c r="D272" s="175" t="s">
        <v>181</v>
      </c>
      <c r="E272" s="33"/>
      <c r="F272" s="176" t="s">
        <v>3125</v>
      </c>
      <c r="G272" s="33"/>
      <c r="H272" s="33"/>
      <c r="I272" s="97"/>
      <c r="J272" s="33"/>
      <c r="K272" s="33"/>
      <c r="L272" s="34"/>
      <c r="M272" s="177"/>
      <c r="N272" s="178"/>
      <c r="O272" s="59"/>
      <c r="P272" s="59"/>
      <c r="Q272" s="59"/>
      <c r="R272" s="59"/>
      <c r="S272" s="59"/>
      <c r="T272" s="6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181</v>
      </c>
      <c r="AU272" s="18" t="s">
        <v>179</v>
      </c>
    </row>
    <row r="273" spans="1:65" s="2" customFormat="1" ht="36" customHeight="1" x14ac:dyDescent="0.2">
      <c r="A273" s="33"/>
      <c r="B273" s="162"/>
      <c r="C273" s="163" t="s">
        <v>340</v>
      </c>
      <c r="D273" s="264" t="s">
        <v>3126</v>
      </c>
      <c r="E273" s="265"/>
      <c r="F273" s="266"/>
      <c r="G273" s="164" t="s">
        <v>370</v>
      </c>
      <c r="H273" s="165">
        <v>1</v>
      </c>
      <c r="I273" s="166"/>
      <c r="J273" s="165">
        <f>ROUND(I273*H273,3)</f>
        <v>0</v>
      </c>
      <c r="K273" s="167"/>
      <c r="L273" s="34"/>
      <c r="M273" s="168" t="s">
        <v>1</v>
      </c>
      <c r="N273" s="169" t="s">
        <v>43</v>
      </c>
      <c r="O273" s="59"/>
      <c r="P273" s="170">
        <f>O273*H273</f>
        <v>0</v>
      </c>
      <c r="Q273" s="170">
        <v>0</v>
      </c>
      <c r="R273" s="170">
        <f>Q273*H273</f>
        <v>0</v>
      </c>
      <c r="S273" s="170">
        <v>0</v>
      </c>
      <c r="T273" s="171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2" t="s">
        <v>283</v>
      </c>
      <c r="AT273" s="172" t="s">
        <v>175</v>
      </c>
      <c r="AU273" s="172" t="s">
        <v>179</v>
      </c>
      <c r="AY273" s="18" t="s">
        <v>173</v>
      </c>
      <c r="BE273" s="173">
        <f>IF(N273="základná",J273,0)</f>
        <v>0</v>
      </c>
      <c r="BF273" s="173">
        <f>IF(N273="znížená",J273,0)</f>
        <v>0</v>
      </c>
      <c r="BG273" s="173">
        <f>IF(N273="zákl. prenesená",J273,0)</f>
        <v>0</v>
      </c>
      <c r="BH273" s="173">
        <f>IF(N273="zníž. prenesená",J273,0)</f>
        <v>0</v>
      </c>
      <c r="BI273" s="173">
        <f>IF(N273="nulová",J273,0)</f>
        <v>0</v>
      </c>
      <c r="BJ273" s="18" t="s">
        <v>179</v>
      </c>
      <c r="BK273" s="174">
        <f>ROUND(I273*H273,3)</f>
        <v>0</v>
      </c>
      <c r="BL273" s="18" t="s">
        <v>283</v>
      </c>
      <c r="BM273" s="172" t="s">
        <v>3127</v>
      </c>
    </row>
    <row r="274" spans="1:65" s="2" customFormat="1" ht="29.25" x14ac:dyDescent="0.2">
      <c r="A274" s="33"/>
      <c r="B274" s="34"/>
      <c r="C274" s="33"/>
      <c r="D274" s="175" t="s">
        <v>181</v>
      </c>
      <c r="E274" s="33"/>
      <c r="F274" s="176" t="s">
        <v>3125</v>
      </c>
      <c r="G274" s="33"/>
      <c r="H274" s="33"/>
      <c r="I274" s="97"/>
      <c r="J274" s="33"/>
      <c r="K274" s="33"/>
      <c r="L274" s="34"/>
      <c r="M274" s="177"/>
      <c r="N274" s="178"/>
      <c r="O274" s="59"/>
      <c r="P274" s="59"/>
      <c r="Q274" s="59"/>
      <c r="R274" s="59"/>
      <c r="S274" s="59"/>
      <c r="T274" s="60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181</v>
      </c>
      <c r="AU274" s="18" t="s">
        <v>179</v>
      </c>
    </row>
    <row r="275" spans="1:65" s="2" customFormat="1" ht="36" customHeight="1" x14ac:dyDescent="0.2">
      <c r="A275" s="33"/>
      <c r="B275" s="162"/>
      <c r="C275" s="163" t="s">
        <v>345</v>
      </c>
      <c r="D275" s="264" t="s">
        <v>3128</v>
      </c>
      <c r="E275" s="265"/>
      <c r="F275" s="266"/>
      <c r="G275" s="164" t="s">
        <v>370</v>
      </c>
      <c r="H275" s="165">
        <v>1</v>
      </c>
      <c r="I275" s="166"/>
      <c r="J275" s="165">
        <f>ROUND(I275*H275,3)</f>
        <v>0</v>
      </c>
      <c r="K275" s="167"/>
      <c r="L275" s="34"/>
      <c r="M275" s="168" t="s">
        <v>1</v>
      </c>
      <c r="N275" s="169" t="s">
        <v>43</v>
      </c>
      <c r="O275" s="59"/>
      <c r="P275" s="170">
        <f>O275*H275</f>
        <v>0</v>
      </c>
      <c r="Q275" s="170">
        <v>0</v>
      </c>
      <c r="R275" s="170">
        <f>Q275*H275</f>
        <v>0</v>
      </c>
      <c r="S275" s="170">
        <v>0</v>
      </c>
      <c r="T275" s="171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2" t="s">
        <v>283</v>
      </c>
      <c r="AT275" s="172" t="s">
        <v>175</v>
      </c>
      <c r="AU275" s="172" t="s">
        <v>179</v>
      </c>
      <c r="AY275" s="18" t="s">
        <v>173</v>
      </c>
      <c r="BE275" s="173">
        <f>IF(N275="základná",J275,0)</f>
        <v>0</v>
      </c>
      <c r="BF275" s="173">
        <f>IF(N275="znížená",J275,0)</f>
        <v>0</v>
      </c>
      <c r="BG275" s="173">
        <f>IF(N275="zákl. prenesená",J275,0)</f>
        <v>0</v>
      </c>
      <c r="BH275" s="173">
        <f>IF(N275="zníž. prenesená",J275,0)</f>
        <v>0</v>
      </c>
      <c r="BI275" s="173">
        <f>IF(N275="nulová",J275,0)</f>
        <v>0</v>
      </c>
      <c r="BJ275" s="18" t="s">
        <v>179</v>
      </c>
      <c r="BK275" s="174">
        <f>ROUND(I275*H275,3)</f>
        <v>0</v>
      </c>
      <c r="BL275" s="18" t="s">
        <v>283</v>
      </c>
      <c r="BM275" s="172" t="s">
        <v>3129</v>
      </c>
    </row>
    <row r="276" spans="1:65" s="2" customFormat="1" ht="29.25" x14ac:dyDescent="0.2">
      <c r="A276" s="33"/>
      <c r="B276" s="34"/>
      <c r="C276" s="33"/>
      <c r="D276" s="175" t="s">
        <v>181</v>
      </c>
      <c r="E276" s="33"/>
      <c r="F276" s="176" t="s">
        <v>3125</v>
      </c>
      <c r="G276" s="33"/>
      <c r="H276" s="33"/>
      <c r="I276" s="97"/>
      <c r="J276" s="33"/>
      <c r="K276" s="33"/>
      <c r="L276" s="34"/>
      <c r="M276" s="177"/>
      <c r="N276" s="178"/>
      <c r="O276" s="59"/>
      <c r="P276" s="59"/>
      <c r="Q276" s="59"/>
      <c r="R276" s="59"/>
      <c r="S276" s="59"/>
      <c r="T276" s="60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8" t="s">
        <v>181</v>
      </c>
      <c r="AU276" s="18" t="s">
        <v>179</v>
      </c>
    </row>
    <row r="277" spans="1:65" s="2" customFormat="1" ht="36" customHeight="1" x14ac:dyDescent="0.2">
      <c r="A277" s="33"/>
      <c r="B277" s="162"/>
      <c r="C277" s="163" t="s">
        <v>355</v>
      </c>
      <c r="D277" s="264" t="s">
        <v>3130</v>
      </c>
      <c r="E277" s="265"/>
      <c r="F277" s="266"/>
      <c r="G277" s="164" t="s">
        <v>370</v>
      </c>
      <c r="H277" s="165">
        <v>1</v>
      </c>
      <c r="I277" s="166"/>
      <c r="J277" s="165">
        <f>ROUND(I277*H277,3)</f>
        <v>0</v>
      </c>
      <c r="K277" s="167"/>
      <c r="L277" s="34"/>
      <c r="M277" s="168" t="s">
        <v>1</v>
      </c>
      <c r="N277" s="169" t="s">
        <v>43</v>
      </c>
      <c r="O277" s="59"/>
      <c r="P277" s="170">
        <f>O277*H277</f>
        <v>0</v>
      </c>
      <c r="Q277" s="170">
        <v>0</v>
      </c>
      <c r="R277" s="170">
        <f>Q277*H277</f>
        <v>0</v>
      </c>
      <c r="S277" s="170">
        <v>0</v>
      </c>
      <c r="T277" s="171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72" t="s">
        <v>283</v>
      </c>
      <c r="AT277" s="172" t="s">
        <v>175</v>
      </c>
      <c r="AU277" s="172" t="s">
        <v>179</v>
      </c>
      <c r="AY277" s="18" t="s">
        <v>173</v>
      </c>
      <c r="BE277" s="173">
        <f>IF(N277="základná",J277,0)</f>
        <v>0</v>
      </c>
      <c r="BF277" s="173">
        <f>IF(N277="znížená",J277,0)</f>
        <v>0</v>
      </c>
      <c r="BG277" s="173">
        <f>IF(N277="zákl. prenesená",J277,0)</f>
        <v>0</v>
      </c>
      <c r="BH277" s="173">
        <f>IF(N277="zníž. prenesená",J277,0)</f>
        <v>0</v>
      </c>
      <c r="BI277" s="173">
        <f>IF(N277="nulová",J277,0)</f>
        <v>0</v>
      </c>
      <c r="BJ277" s="18" t="s">
        <v>179</v>
      </c>
      <c r="BK277" s="174">
        <f>ROUND(I277*H277,3)</f>
        <v>0</v>
      </c>
      <c r="BL277" s="18" t="s">
        <v>283</v>
      </c>
      <c r="BM277" s="172" t="s">
        <v>3131</v>
      </c>
    </row>
    <row r="278" spans="1:65" s="2" customFormat="1" ht="29.25" x14ac:dyDescent="0.2">
      <c r="A278" s="33"/>
      <c r="B278" s="34"/>
      <c r="C278" s="33"/>
      <c r="D278" s="175" t="s">
        <v>181</v>
      </c>
      <c r="E278" s="33"/>
      <c r="F278" s="176" t="s">
        <v>3125</v>
      </c>
      <c r="G278" s="33"/>
      <c r="H278" s="33"/>
      <c r="I278" s="97"/>
      <c r="J278" s="33"/>
      <c r="K278" s="33"/>
      <c r="L278" s="34"/>
      <c r="M278" s="177"/>
      <c r="N278" s="178"/>
      <c r="O278" s="59"/>
      <c r="P278" s="59"/>
      <c r="Q278" s="59"/>
      <c r="R278" s="59"/>
      <c r="S278" s="59"/>
      <c r="T278" s="60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181</v>
      </c>
      <c r="AU278" s="18" t="s">
        <v>179</v>
      </c>
    </row>
    <row r="279" spans="1:65" s="2" customFormat="1" ht="36" customHeight="1" x14ac:dyDescent="0.2">
      <c r="A279" s="33"/>
      <c r="B279" s="162"/>
      <c r="C279" s="163" t="s">
        <v>360</v>
      </c>
      <c r="D279" s="264" t="s">
        <v>3132</v>
      </c>
      <c r="E279" s="265"/>
      <c r="F279" s="266"/>
      <c r="G279" s="164" t="s">
        <v>370</v>
      </c>
      <c r="H279" s="165">
        <v>1</v>
      </c>
      <c r="I279" s="166"/>
      <c r="J279" s="165">
        <f>ROUND(I279*H279,3)</f>
        <v>0</v>
      </c>
      <c r="K279" s="167"/>
      <c r="L279" s="34"/>
      <c r="M279" s="168" t="s">
        <v>1</v>
      </c>
      <c r="N279" s="169" t="s">
        <v>43</v>
      </c>
      <c r="O279" s="59"/>
      <c r="P279" s="170">
        <f>O279*H279</f>
        <v>0</v>
      </c>
      <c r="Q279" s="170">
        <v>0</v>
      </c>
      <c r="R279" s="170">
        <f>Q279*H279</f>
        <v>0</v>
      </c>
      <c r="S279" s="170">
        <v>0</v>
      </c>
      <c r="T279" s="171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2" t="s">
        <v>283</v>
      </c>
      <c r="AT279" s="172" t="s">
        <v>175</v>
      </c>
      <c r="AU279" s="172" t="s">
        <v>179</v>
      </c>
      <c r="AY279" s="18" t="s">
        <v>173</v>
      </c>
      <c r="BE279" s="173">
        <f>IF(N279="základná",J279,0)</f>
        <v>0</v>
      </c>
      <c r="BF279" s="173">
        <f>IF(N279="znížená",J279,0)</f>
        <v>0</v>
      </c>
      <c r="BG279" s="173">
        <f>IF(N279="zákl. prenesená",J279,0)</f>
        <v>0</v>
      </c>
      <c r="BH279" s="173">
        <f>IF(N279="zníž. prenesená",J279,0)</f>
        <v>0</v>
      </c>
      <c r="BI279" s="173">
        <f>IF(N279="nulová",J279,0)</f>
        <v>0</v>
      </c>
      <c r="BJ279" s="18" t="s">
        <v>179</v>
      </c>
      <c r="BK279" s="174">
        <f>ROUND(I279*H279,3)</f>
        <v>0</v>
      </c>
      <c r="BL279" s="18" t="s">
        <v>283</v>
      </c>
      <c r="BM279" s="172" t="s">
        <v>3133</v>
      </c>
    </row>
    <row r="280" spans="1:65" s="2" customFormat="1" ht="29.25" x14ac:dyDescent="0.2">
      <c r="A280" s="33"/>
      <c r="B280" s="34"/>
      <c r="C280" s="33"/>
      <c r="D280" s="175" t="s">
        <v>181</v>
      </c>
      <c r="E280" s="33"/>
      <c r="F280" s="176" t="s">
        <v>3125</v>
      </c>
      <c r="G280" s="33"/>
      <c r="H280" s="33"/>
      <c r="I280" s="97"/>
      <c r="J280" s="33"/>
      <c r="K280" s="33"/>
      <c r="L280" s="34"/>
      <c r="M280" s="177"/>
      <c r="N280" s="178"/>
      <c r="O280" s="59"/>
      <c r="P280" s="59"/>
      <c r="Q280" s="59"/>
      <c r="R280" s="59"/>
      <c r="S280" s="59"/>
      <c r="T280" s="60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181</v>
      </c>
      <c r="AU280" s="18" t="s">
        <v>179</v>
      </c>
    </row>
    <row r="281" spans="1:65" s="2" customFormat="1" ht="60" customHeight="1" x14ac:dyDescent="0.2">
      <c r="A281" s="33"/>
      <c r="B281" s="162"/>
      <c r="C281" s="163" t="s">
        <v>368</v>
      </c>
      <c r="D281" s="264" t="s">
        <v>3134</v>
      </c>
      <c r="E281" s="265"/>
      <c r="F281" s="266"/>
      <c r="G281" s="164" t="s">
        <v>370</v>
      </c>
      <c r="H281" s="165">
        <v>1</v>
      </c>
      <c r="I281" s="166"/>
      <c r="J281" s="165">
        <f>ROUND(I281*H281,3)</f>
        <v>0</v>
      </c>
      <c r="K281" s="167"/>
      <c r="L281" s="34"/>
      <c r="M281" s="168" t="s">
        <v>1</v>
      </c>
      <c r="N281" s="169" t="s">
        <v>43</v>
      </c>
      <c r="O281" s="59"/>
      <c r="P281" s="170">
        <f>O281*H281</f>
        <v>0</v>
      </c>
      <c r="Q281" s="170">
        <v>0</v>
      </c>
      <c r="R281" s="170">
        <f>Q281*H281</f>
        <v>0</v>
      </c>
      <c r="S281" s="170">
        <v>0</v>
      </c>
      <c r="T281" s="171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2" t="s">
        <v>283</v>
      </c>
      <c r="AT281" s="172" t="s">
        <v>175</v>
      </c>
      <c r="AU281" s="172" t="s">
        <v>179</v>
      </c>
      <c r="AY281" s="18" t="s">
        <v>173</v>
      </c>
      <c r="BE281" s="173">
        <f>IF(N281="základná",J281,0)</f>
        <v>0</v>
      </c>
      <c r="BF281" s="173">
        <f>IF(N281="znížená",J281,0)</f>
        <v>0</v>
      </c>
      <c r="BG281" s="173">
        <f>IF(N281="zákl. prenesená",J281,0)</f>
        <v>0</v>
      </c>
      <c r="BH281" s="173">
        <f>IF(N281="zníž. prenesená",J281,0)</f>
        <v>0</v>
      </c>
      <c r="BI281" s="173">
        <f>IF(N281="nulová",J281,0)</f>
        <v>0</v>
      </c>
      <c r="BJ281" s="18" t="s">
        <v>179</v>
      </c>
      <c r="BK281" s="174">
        <f>ROUND(I281*H281,3)</f>
        <v>0</v>
      </c>
      <c r="BL281" s="18" t="s">
        <v>283</v>
      </c>
      <c r="BM281" s="172" t="s">
        <v>3135</v>
      </c>
    </row>
    <row r="282" spans="1:65" s="2" customFormat="1" ht="29.25" x14ac:dyDescent="0.2">
      <c r="A282" s="33"/>
      <c r="B282" s="34"/>
      <c r="C282" s="33"/>
      <c r="D282" s="175" t="s">
        <v>181</v>
      </c>
      <c r="E282" s="33"/>
      <c r="F282" s="176" t="s">
        <v>3125</v>
      </c>
      <c r="G282" s="33"/>
      <c r="H282" s="33"/>
      <c r="I282" s="97"/>
      <c r="J282" s="33"/>
      <c r="K282" s="33"/>
      <c r="L282" s="34"/>
      <c r="M282" s="177"/>
      <c r="N282" s="178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181</v>
      </c>
      <c r="AU282" s="18" t="s">
        <v>179</v>
      </c>
    </row>
    <row r="283" spans="1:65" s="2" customFormat="1" ht="60" customHeight="1" x14ac:dyDescent="0.2">
      <c r="A283" s="33"/>
      <c r="B283" s="162"/>
      <c r="C283" s="163" t="s">
        <v>372</v>
      </c>
      <c r="D283" s="264" t="s">
        <v>3136</v>
      </c>
      <c r="E283" s="265"/>
      <c r="F283" s="266"/>
      <c r="G283" s="164" t="s">
        <v>370</v>
      </c>
      <c r="H283" s="165">
        <v>1</v>
      </c>
      <c r="I283" s="166"/>
      <c r="J283" s="165">
        <f>ROUND(I283*H283,3)</f>
        <v>0</v>
      </c>
      <c r="K283" s="167"/>
      <c r="L283" s="34"/>
      <c r="M283" s="168" t="s">
        <v>1</v>
      </c>
      <c r="N283" s="169" t="s">
        <v>43</v>
      </c>
      <c r="O283" s="59"/>
      <c r="P283" s="170">
        <f>O283*H283</f>
        <v>0</v>
      </c>
      <c r="Q283" s="170">
        <v>0</v>
      </c>
      <c r="R283" s="170">
        <f>Q283*H283</f>
        <v>0</v>
      </c>
      <c r="S283" s="170">
        <v>0</v>
      </c>
      <c r="T283" s="171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72" t="s">
        <v>283</v>
      </c>
      <c r="AT283" s="172" t="s">
        <v>175</v>
      </c>
      <c r="AU283" s="172" t="s">
        <v>179</v>
      </c>
      <c r="AY283" s="18" t="s">
        <v>173</v>
      </c>
      <c r="BE283" s="173">
        <f>IF(N283="základná",J283,0)</f>
        <v>0</v>
      </c>
      <c r="BF283" s="173">
        <f>IF(N283="znížená",J283,0)</f>
        <v>0</v>
      </c>
      <c r="BG283" s="173">
        <f>IF(N283="zákl. prenesená",J283,0)</f>
        <v>0</v>
      </c>
      <c r="BH283" s="173">
        <f>IF(N283="zníž. prenesená",J283,0)</f>
        <v>0</v>
      </c>
      <c r="BI283" s="173">
        <f>IF(N283="nulová",J283,0)</f>
        <v>0</v>
      </c>
      <c r="BJ283" s="18" t="s">
        <v>179</v>
      </c>
      <c r="BK283" s="174">
        <f>ROUND(I283*H283,3)</f>
        <v>0</v>
      </c>
      <c r="BL283" s="18" t="s">
        <v>283</v>
      </c>
      <c r="BM283" s="172" t="s">
        <v>3137</v>
      </c>
    </row>
    <row r="284" spans="1:65" s="2" customFormat="1" ht="29.25" x14ac:dyDescent="0.2">
      <c r="A284" s="33"/>
      <c r="B284" s="34"/>
      <c r="C284" s="33"/>
      <c r="D284" s="175" t="s">
        <v>181</v>
      </c>
      <c r="E284" s="33"/>
      <c r="F284" s="176" t="s">
        <v>3125</v>
      </c>
      <c r="G284" s="33"/>
      <c r="H284" s="33"/>
      <c r="I284" s="97"/>
      <c r="J284" s="33"/>
      <c r="K284" s="33"/>
      <c r="L284" s="34"/>
      <c r="M284" s="177"/>
      <c r="N284" s="178"/>
      <c r="O284" s="59"/>
      <c r="P284" s="59"/>
      <c r="Q284" s="59"/>
      <c r="R284" s="59"/>
      <c r="S284" s="59"/>
      <c r="T284" s="6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181</v>
      </c>
      <c r="AU284" s="18" t="s">
        <v>179</v>
      </c>
    </row>
    <row r="285" spans="1:65" s="2" customFormat="1" ht="48" customHeight="1" x14ac:dyDescent="0.2">
      <c r="A285" s="33"/>
      <c r="B285" s="162"/>
      <c r="C285" s="163" t="s">
        <v>375</v>
      </c>
      <c r="D285" s="264" t="s">
        <v>3138</v>
      </c>
      <c r="E285" s="265"/>
      <c r="F285" s="266"/>
      <c r="G285" s="164" t="s">
        <v>370</v>
      </c>
      <c r="H285" s="165">
        <v>1</v>
      </c>
      <c r="I285" s="166"/>
      <c r="J285" s="165">
        <f>ROUND(I285*H285,3)</f>
        <v>0</v>
      </c>
      <c r="K285" s="167"/>
      <c r="L285" s="34"/>
      <c r="M285" s="168" t="s">
        <v>1</v>
      </c>
      <c r="N285" s="169" t="s">
        <v>43</v>
      </c>
      <c r="O285" s="59"/>
      <c r="P285" s="170">
        <f>O285*H285</f>
        <v>0</v>
      </c>
      <c r="Q285" s="170">
        <v>0</v>
      </c>
      <c r="R285" s="170">
        <f>Q285*H285</f>
        <v>0</v>
      </c>
      <c r="S285" s="170">
        <v>0</v>
      </c>
      <c r="T285" s="171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72" t="s">
        <v>283</v>
      </c>
      <c r="AT285" s="172" t="s">
        <v>175</v>
      </c>
      <c r="AU285" s="172" t="s">
        <v>179</v>
      </c>
      <c r="AY285" s="18" t="s">
        <v>173</v>
      </c>
      <c r="BE285" s="173">
        <f>IF(N285="základná",J285,0)</f>
        <v>0</v>
      </c>
      <c r="BF285" s="173">
        <f>IF(N285="znížená",J285,0)</f>
        <v>0</v>
      </c>
      <c r="BG285" s="173">
        <f>IF(N285="zákl. prenesená",J285,0)</f>
        <v>0</v>
      </c>
      <c r="BH285" s="173">
        <f>IF(N285="zníž. prenesená",J285,0)</f>
        <v>0</v>
      </c>
      <c r="BI285" s="173">
        <f>IF(N285="nulová",J285,0)</f>
        <v>0</v>
      </c>
      <c r="BJ285" s="18" t="s">
        <v>179</v>
      </c>
      <c r="BK285" s="174">
        <f>ROUND(I285*H285,3)</f>
        <v>0</v>
      </c>
      <c r="BL285" s="18" t="s">
        <v>283</v>
      </c>
      <c r="BM285" s="172" t="s">
        <v>3139</v>
      </c>
    </row>
    <row r="286" spans="1:65" s="2" customFormat="1" ht="29.25" x14ac:dyDescent="0.2">
      <c r="A286" s="33"/>
      <c r="B286" s="34"/>
      <c r="C286" s="33"/>
      <c r="D286" s="175" t="s">
        <v>181</v>
      </c>
      <c r="E286" s="33"/>
      <c r="F286" s="176" t="s">
        <v>3125</v>
      </c>
      <c r="G286" s="33"/>
      <c r="H286" s="33"/>
      <c r="I286" s="97"/>
      <c r="J286" s="33"/>
      <c r="K286" s="33"/>
      <c r="L286" s="34"/>
      <c r="M286" s="177"/>
      <c r="N286" s="178"/>
      <c r="O286" s="59"/>
      <c r="P286" s="59"/>
      <c r="Q286" s="59"/>
      <c r="R286" s="59"/>
      <c r="S286" s="59"/>
      <c r="T286" s="60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181</v>
      </c>
      <c r="AU286" s="18" t="s">
        <v>179</v>
      </c>
    </row>
    <row r="287" spans="1:65" s="2" customFormat="1" ht="36" customHeight="1" x14ac:dyDescent="0.2">
      <c r="A287" s="33"/>
      <c r="B287" s="162"/>
      <c r="C287" s="163" t="s">
        <v>378</v>
      </c>
      <c r="D287" s="264" t="s">
        <v>3140</v>
      </c>
      <c r="E287" s="265"/>
      <c r="F287" s="266"/>
      <c r="G287" s="164" t="s">
        <v>370</v>
      </c>
      <c r="H287" s="165">
        <v>1</v>
      </c>
      <c r="I287" s="166"/>
      <c r="J287" s="165">
        <f>ROUND(I287*H287,3)</f>
        <v>0</v>
      </c>
      <c r="K287" s="167"/>
      <c r="L287" s="34"/>
      <c r="M287" s="168" t="s">
        <v>1</v>
      </c>
      <c r="N287" s="169" t="s">
        <v>43</v>
      </c>
      <c r="O287" s="59"/>
      <c r="P287" s="170">
        <f>O287*H287</f>
        <v>0</v>
      </c>
      <c r="Q287" s="170">
        <v>0</v>
      </c>
      <c r="R287" s="170">
        <f>Q287*H287</f>
        <v>0</v>
      </c>
      <c r="S287" s="170">
        <v>0</v>
      </c>
      <c r="T287" s="171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2" t="s">
        <v>283</v>
      </c>
      <c r="AT287" s="172" t="s">
        <v>175</v>
      </c>
      <c r="AU287" s="172" t="s">
        <v>179</v>
      </c>
      <c r="AY287" s="18" t="s">
        <v>173</v>
      </c>
      <c r="BE287" s="173">
        <f>IF(N287="základná",J287,0)</f>
        <v>0</v>
      </c>
      <c r="BF287" s="173">
        <f>IF(N287="znížená",J287,0)</f>
        <v>0</v>
      </c>
      <c r="BG287" s="173">
        <f>IF(N287="zákl. prenesená",J287,0)</f>
        <v>0</v>
      </c>
      <c r="BH287" s="173">
        <f>IF(N287="zníž. prenesená",J287,0)</f>
        <v>0</v>
      </c>
      <c r="BI287" s="173">
        <f>IF(N287="nulová",J287,0)</f>
        <v>0</v>
      </c>
      <c r="BJ287" s="18" t="s">
        <v>179</v>
      </c>
      <c r="BK287" s="174">
        <f>ROUND(I287*H287,3)</f>
        <v>0</v>
      </c>
      <c r="BL287" s="18" t="s">
        <v>283</v>
      </c>
      <c r="BM287" s="172" t="s">
        <v>3141</v>
      </c>
    </row>
    <row r="288" spans="1:65" s="14" customFormat="1" x14ac:dyDescent="0.2">
      <c r="B288" s="187"/>
      <c r="D288" s="175" t="s">
        <v>183</v>
      </c>
      <c r="E288" s="188" t="s">
        <v>1</v>
      </c>
      <c r="F288" s="189" t="s">
        <v>3142</v>
      </c>
      <c r="H288" s="188" t="s">
        <v>1</v>
      </c>
      <c r="I288" s="190"/>
      <c r="L288" s="187"/>
      <c r="M288" s="191"/>
      <c r="N288" s="192"/>
      <c r="O288" s="192"/>
      <c r="P288" s="192"/>
      <c r="Q288" s="192"/>
      <c r="R288" s="192"/>
      <c r="S288" s="192"/>
      <c r="T288" s="193"/>
      <c r="AT288" s="188" t="s">
        <v>183</v>
      </c>
      <c r="AU288" s="188" t="s">
        <v>179</v>
      </c>
      <c r="AV288" s="14" t="s">
        <v>85</v>
      </c>
      <c r="AW288" s="14" t="s">
        <v>32</v>
      </c>
      <c r="AX288" s="14" t="s">
        <v>77</v>
      </c>
      <c r="AY288" s="188" t="s">
        <v>173</v>
      </c>
    </row>
    <row r="289" spans="1:65" s="14" customFormat="1" x14ac:dyDescent="0.2">
      <c r="B289" s="187"/>
      <c r="D289" s="175" t="s">
        <v>183</v>
      </c>
      <c r="E289" s="188" t="s">
        <v>1</v>
      </c>
      <c r="F289" s="189" t="s">
        <v>3143</v>
      </c>
      <c r="H289" s="188" t="s">
        <v>1</v>
      </c>
      <c r="I289" s="190"/>
      <c r="L289" s="187"/>
      <c r="M289" s="191"/>
      <c r="N289" s="192"/>
      <c r="O289" s="192"/>
      <c r="P289" s="192"/>
      <c r="Q289" s="192"/>
      <c r="R289" s="192"/>
      <c r="S289" s="192"/>
      <c r="T289" s="193"/>
      <c r="AT289" s="188" t="s">
        <v>183</v>
      </c>
      <c r="AU289" s="188" t="s">
        <v>179</v>
      </c>
      <c r="AV289" s="14" t="s">
        <v>85</v>
      </c>
      <c r="AW289" s="14" t="s">
        <v>32</v>
      </c>
      <c r="AX289" s="14" t="s">
        <v>77</v>
      </c>
      <c r="AY289" s="188" t="s">
        <v>173</v>
      </c>
    </row>
    <row r="290" spans="1:65" s="13" customFormat="1" x14ac:dyDescent="0.2">
      <c r="B290" s="179"/>
      <c r="D290" s="175" t="s">
        <v>183</v>
      </c>
      <c r="E290" s="180" t="s">
        <v>1</v>
      </c>
      <c r="F290" s="181" t="s">
        <v>85</v>
      </c>
      <c r="H290" s="182">
        <v>1</v>
      </c>
      <c r="I290" s="183"/>
      <c r="L290" s="179"/>
      <c r="M290" s="184"/>
      <c r="N290" s="185"/>
      <c r="O290" s="185"/>
      <c r="P290" s="185"/>
      <c r="Q290" s="185"/>
      <c r="R290" s="185"/>
      <c r="S290" s="185"/>
      <c r="T290" s="186"/>
      <c r="AT290" s="180" t="s">
        <v>183</v>
      </c>
      <c r="AU290" s="180" t="s">
        <v>179</v>
      </c>
      <c r="AV290" s="13" t="s">
        <v>179</v>
      </c>
      <c r="AW290" s="13" t="s">
        <v>32</v>
      </c>
      <c r="AX290" s="13" t="s">
        <v>85</v>
      </c>
      <c r="AY290" s="180" t="s">
        <v>173</v>
      </c>
    </row>
    <row r="291" spans="1:65" s="2" customFormat="1" ht="24" customHeight="1" x14ac:dyDescent="0.2">
      <c r="A291" s="33"/>
      <c r="B291" s="162"/>
      <c r="C291" s="163" t="s">
        <v>381</v>
      </c>
      <c r="D291" s="264" t="s">
        <v>3144</v>
      </c>
      <c r="E291" s="265"/>
      <c r="F291" s="266"/>
      <c r="G291" s="164" t="s">
        <v>643</v>
      </c>
      <c r="H291" s="165">
        <v>132.5</v>
      </c>
      <c r="I291" s="166"/>
      <c r="J291" s="165">
        <f>ROUND(I291*H291,3)</f>
        <v>0</v>
      </c>
      <c r="K291" s="167"/>
      <c r="L291" s="34"/>
      <c r="M291" s="168" t="s">
        <v>1</v>
      </c>
      <c r="N291" s="169" t="s">
        <v>43</v>
      </c>
      <c r="O291" s="59"/>
      <c r="P291" s="170">
        <f>O291*H291</f>
        <v>0</v>
      </c>
      <c r="Q291" s="170">
        <v>0</v>
      </c>
      <c r="R291" s="170">
        <f>Q291*H291</f>
        <v>0</v>
      </c>
      <c r="S291" s="170">
        <v>0</v>
      </c>
      <c r="T291" s="171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72" t="s">
        <v>283</v>
      </c>
      <c r="AT291" s="172" t="s">
        <v>175</v>
      </c>
      <c r="AU291" s="172" t="s">
        <v>179</v>
      </c>
      <c r="AY291" s="18" t="s">
        <v>173</v>
      </c>
      <c r="BE291" s="173">
        <f>IF(N291="základná",J291,0)</f>
        <v>0</v>
      </c>
      <c r="BF291" s="173">
        <f>IF(N291="znížená",J291,0)</f>
        <v>0</v>
      </c>
      <c r="BG291" s="173">
        <f>IF(N291="zákl. prenesená",J291,0)</f>
        <v>0</v>
      </c>
      <c r="BH291" s="173">
        <f>IF(N291="zníž. prenesená",J291,0)</f>
        <v>0</v>
      </c>
      <c r="BI291" s="173">
        <f>IF(N291="nulová",J291,0)</f>
        <v>0</v>
      </c>
      <c r="BJ291" s="18" t="s">
        <v>179</v>
      </c>
      <c r="BK291" s="174">
        <f>ROUND(I291*H291,3)</f>
        <v>0</v>
      </c>
      <c r="BL291" s="18" t="s">
        <v>283</v>
      </c>
      <c r="BM291" s="172" t="s">
        <v>3145</v>
      </c>
    </row>
    <row r="292" spans="1:65" s="2" customFormat="1" ht="19.5" x14ac:dyDescent="0.2">
      <c r="A292" s="33"/>
      <c r="B292" s="34"/>
      <c r="C292" s="33"/>
      <c r="D292" s="175" t="s">
        <v>181</v>
      </c>
      <c r="E292" s="33"/>
      <c r="F292" s="176" t="s">
        <v>3146</v>
      </c>
      <c r="G292" s="33"/>
      <c r="H292" s="33"/>
      <c r="I292" s="97"/>
      <c r="J292" s="33"/>
      <c r="K292" s="33"/>
      <c r="L292" s="34"/>
      <c r="M292" s="177"/>
      <c r="N292" s="178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181</v>
      </c>
      <c r="AU292" s="18" t="s">
        <v>179</v>
      </c>
    </row>
    <row r="293" spans="1:65" s="13" customFormat="1" x14ac:dyDescent="0.2">
      <c r="B293" s="179"/>
      <c r="D293" s="175" t="s">
        <v>183</v>
      </c>
      <c r="E293" s="180" t="s">
        <v>1</v>
      </c>
      <c r="F293" s="181" t="s">
        <v>3147</v>
      </c>
      <c r="H293" s="182">
        <v>132.5</v>
      </c>
      <c r="I293" s="183"/>
      <c r="L293" s="179"/>
      <c r="M293" s="184"/>
      <c r="N293" s="185"/>
      <c r="O293" s="185"/>
      <c r="P293" s="185"/>
      <c r="Q293" s="185"/>
      <c r="R293" s="185"/>
      <c r="S293" s="185"/>
      <c r="T293" s="186"/>
      <c r="AT293" s="180" t="s">
        <v>183</v>
      </c>
      <c r="AU293" s="180" t="s">
        <v>179</v>
      </c>
      <c r="AV293" s="13" t="s">
        <v>179</v>
      </c>
      <c r="AW293" s="13" t="s">
        <v>32</v>
      </c>
      <c r="AX293" s="13" t="s">
        <v>85</v>
      </c>
      <c r="AY293" s="180" t="s">
        <v>173</v>
      </c>
    </row>
    <row r="294" spans="1:65" s="2" customFormat="1" ht="36" customHeight="1" x14ac:dyDescent="0.2">
      <c r="A294" s="33"/>
      <c r="B294" s="162"/>
      <c r="C294" s="210" t="s">
        <v>389</v>
      </c>
      <c r="D294" s="267" t="s">
        <v>3336</v>
      </c>
      <c r="E294" s="268"/>
      <c r="F294" s="269"/>
      <c r="G294" s="211" t="s">
        <v>370</v>
      </c>
      <c r="H294" s="212">
        <v>27</v>
      </c>
      <c r="I294" s="213"/>
      <c r="J294" s="212">
        <f>ROUND(I294*H294,3)</f>
        <v>0</v>
      </c>
      <c r="K294" s="214"/>
      <c r="L294" s="215"/>
      <c r="M294" s="216" t="s">
        <v>1</v>
      </c>
      <c r="N294" s="217" t="s">
        <v>43</v>
      </c>
      <c r="O294" s="59"/>
      <c r="P294" s="170">
        <f>O294*H294</f>
        <v>0</v>
      </c>
      <c r="Q294" s="170">
        <v>4.1399999999999999E-2</v>
      </c>
      <c r="R294" s="170">
        <f>Q294*H294</f>
        <v>1.1177999999999999</v>
      </c>
      <c r="S294" s="170">
        <v>0</v>
      </c>
      <c r="T294" s="171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72" t="s">
        <v>368</v>
      </c>
      <c r="AT294" s="172" t="s">
        <v>335</v>
      </c>
      <c r="AU294" s="172" t="s">
        <v>179</v>
      </c>
      <c r="AY294" s="18" t="s">
        <v>173</v>
      </c>
      <c r="BE294" s="173">
        <f>IF(N294="základná",J294,0)</f>
        <v>0</v>
      </c>
      <c r="BF294" s="173">
        <f>IF(N294="znížená",J294,0)</f>
        <v>0</v>
      </c>
      <c r="BG294" s="173">
        <f>IF(N294="zákl. prenesená",J294,0)</f>
        <v>0</v>
      </c>
      <c r="BH294" s="173">
        <f>IF(N294="zníž. prenesená",J294,0)</f>
        <v>0</v>
      </c>
      <c r="BI294" s="173">
        <f>IF(N294="nulová",J294,0)</f>
        <v>0</v>
      </c>
      <c r="BJ294" s="18" t="s">
        <v>179</v>
      </c>
      <c r="BK294" s="174">
        <f>ROUND(I294*H294,3)</f>
        <v>0</v>
      </c>
      <c r="BL294" s="18" t="s">
        <v>283</v>
      </c>
      <c r="BM294" s="172" t="s">
        <v>3148</v>
      </c>
    </row>
    <row r="295" spans="1:65" s="2" customFormat="1" ht="19.5" x14ac:dyDescent="0.2">
      <c r="A295" s="33"/>
      <c r="B295" s="34"/>
      <c r="C295" s="33"/>
      <c r="D295" s="175" t="s">
        <v>181</v>
      </c>
      <c r="E295" s="33"/>
      <c r="F295" s="176" t="s">
        <v>3337</v>
      </c>
      <c r="G295" s="33"/>
      <c r="H295" s="33"/>
      <c r="I295" s="97"/>
      <c r="J295" s="33"/>
      <c r="K295" s="33"/>
      <c r="L295" s="34"/>
      <c r="M295" s="177"/>
      <c r="N295" s="178"/>
      <c r="O295" s="59"/>
      <c r="P295" s="59"/>
      <c r="Q295" s="59"/>
      <c r="R295" s="59"/>
      <c r="S295" s="59"/>
      <c r="T295" s="60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8" t="s">
        <v>181</v>
      </c>
      <c r="AU295" s="18" t="s">
        <v>179</v>
      </c>
    </row>
    <row r="296" spans="1:65" s="13" customFormat="1" ht="22.5" x14ac:dyDescent="0.2">
      <c r="B296" s="179"/>
      <c r="D296" s="175" t="s">
        <v>183</v>
      </c>
      <c r="F296" s="181" t="s">
        <v>3149</v>
      </c>
      <c r="H296" s="182">
        <v>27</v>
      </c>
      <c r="I296" s="183"/>
      <c r="L296" s="179"/>
      <c r="M296" s="184"/>
      <c r="N296" s="185"/>
      <c r="O296" s="185"/>
      <c r="P296" s="185"/>
      <c r="Q296" s="185"/>
      <c r="R296" s="185"/>
      <c r="S296" s="185"/>
      <c r="T296" s="186"/>
      <c r="AT296" s="180" t="s">
        <v>183</v>
      </c>
      <c r="AU296" s="180" t="s">
        <v>179</v>
      </c>
      <c r="AV296" s="13" t="s">
        <v>179</v>
      </c>
      <c r="AW296" s="13" t="s">
        <v>3</v>
      </c>
      <c r="AX296" s="13" t="s">
        <v>85</v>
      </c>
      <c r="AY296" s="180" t="s">
        <v>173</v>
      </c>
    </row>
    <row r="297" spans="1:65" s="2" customFormat="1" ht="36" customHeight="1" x14ac:dyDescent="0.2">
      <c r="A297" s="33"/>
      <c r="B297" s="162"/>
      <c r="C297" s="210" t="s">
        <v>394</v>
      </c>
      <c r="D297" s="267" t="s">
        <v>3338</v>
      </c>
      <c r="E297" s="268"/>
      <c r="F297" s="269"/>
      <c r="G297" s="211" t="s">
        <v>370</v>
      </c>
      <c r="H297" s="212">
        <v>25</v>
      </c>
      <c r="I297" s="213"/>
      <c r="J297" s="212">
        <f>ROUND(I297*H297,3)</f>
        <v>0</v>
      </c>
      <c r="K297" s="214"/>
      <c r="L297" s="215"/>
      <c r="M297" s="216" t="s">
        <v>1</v>
      </c>
      <c r="N297" s="217" t="s">
        <v>43</v>
      </c>
      <c r="O297" s="59"/>
      <c r="P297" s="170">
        <f>O297*H297</f>
        <v>0</v>
      </c>
      <c r="Q297" s="170">
        <v>3.7499999999999999E-2</v>
      </c>
      <c r="R297" s="170">
        <f>Q297*H297</f>
        <v>0.9375</v>
      </c>
      <c r="S297" s="170">
        <v>0</v>
      </c>
      <c r="T297" s="171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72" t="s">
        <v>368</v>
      </c>
      <c r="AT297" s="172" t="s">
        <v>335</v>
      </c>
      <c r="AU297" s="172" t="s">
        <v>179</v>
      </c>
      <c r="AY297" s="18" t="s">
        <v>173</v>
      </c>
      <c r="BE297" s="173">
        <f>IF(N297="základná",J297,0)</f>
        <v>0</v>
      </c>
      <c r="BF297" s="173">
        <f>IF(N297="znížená",J297,0)</f>
        <v>0</v>
      </c>
      <c r="BG297" s="173">
        <f>IF(N297="zákl. prenesená",J297,0)</f>
        <v>0</v>
      </c>
      <c r="BH297" s="173">
        <f>IF(N297="zníž. prenesená",J297,0)</f>
        <v>0</v>
      </c>
      <c r="BI297" s="173">
        <f>IF(N297="nulová",J297,0)</f>
        <v>0</v>
      </c>
      <c r="BJ297" s="18" t="s">
        <v>179</v>
      </c>
      <c r="BK297" s="174">
        <f>ROUND(I297*H297,3)</f>
        <v>0</v>
      </c>
      <c r="BL297" s="18" t="s">
        <v>283</v>
      </c>
      <c r="BM297" s="172" t="s">
        <v>3150</v>
      </c>
    </row>
    <row r="298" spans="1:65" s="2" customFormat="1" ht="19.5" x14ac:dyDescent="0.2">
      <c r="A298" s="33"/>
      <c r="B298" s="34"/>
      <c r="C298" s="33"/>
      <c r="D298" s="175" t="s">
        <v>181</v>
      </c>
      <c r="E298" s="33"/>
      <c r="F298" s="176" t="s">
        <v>3340</v>
      </c>
      <c r="G298" s="33"/>
      <c r="H298" s="33"/>
      <c r="I298" s="97"/>
      <c r="J298" s="33"/>
      <c r="K298" s="33"/>
      <c r="L298" s="34"/>
      <c r="M298" s="177"/>
      <c r="N298" s="178"/>
      <c r="O298" s="59"/>
      <c r="P298" s="59"/>
      <c r="Q298" s="59"/>
      <c r="R298" s="59"/>
      <c r="S298" s="59"/>
      <c r="T298" s="60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8" t="s">
        <v>181</v>
      </c>
      <c r="AU298" s="18" t="s">
        <v>179</v>
      </c>
    </row>
    <row r="299" spans="1:65" s="2" customFormat="1" ht="36" customHeight="1" x14ac:dyDescent="0.2">
      <c r="A299" s="33"/>
      <c r="B299" s="162"/>
      <c r="C299" s="210" t="s">
        <v>399</v>
      </c>
      <c r="D299" s="267" t="s">
        <v>3339</v>
      </c>
      <c r="E299" s="268"/>
      <c r="F299" s="269"/>
      <c r="G299" s="211" t="s">
        <v>370</v>
      </c>
      <c r="H299" s="212">
        <v>1</v>
      </c>
      <c r="I299" s="213"/>
      <c r="J299" s="212">
        <f>ROUND(I299*H299,3)</f>
        <v>0</v>
      </c>
      <c r="K299" s="214"/>
      <c r="L299" s="215"/>
      <c r="M299" s="216" t="s">
        <v>1</v>
      </c>
      <c r="N299" s="217" t="s">
        <v>43</v>
      </c>
      <c r="O299" s="59"/>
      <c r="P299" s="170">
        <f>O299*H299</f>
        <v>0</v>
      </c>
      <c r="Q299" s="170">
        <v>3.3700000000000001E-2</v>
      </c>
      <c r="R299" s="170">
        <f>Q299*H299</f>
        <v>3.3700000000000001E-2</v>
      </c>
      <c r="S299" s="170">
        <v>0</v>
      </c>
      <c r="T299" s="171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72" t="s">
        <v>368</v>
      </c>
      <c r="AT299" s="172" t="s">
        <v>335</v>
      </c>
      <c r="AU299" s="172" t="s">
        <v>179</v>
      </c>
      <c r="AY299" s="18" t="s">
        <v>173</v>
      </c>
      <c r="BE299" s="173">
        <f>IF(N299="základná",J299,0)</f>
        <v>0</v>
      </c>
      <c r="BF299" s="173">
        <f>IF(N299="znížená",J299,0)</f>
        <v>0</v>
      </c>
      <c r="BG299" s="173">
        <f>IF(N299="zákl. prenesená",J299,0)</f>
        <v>0</v>
      </c>
      <c r="BH299" s="173">
        <f>IF(N299="zníž. prenesená",J299,0)</f>
        <v>0</v>
      </c>
      <c r="BI299" s="173">
        <f>IF(N299="nulová",J299,0)</f>
        <v>0</v>
      </c>
      <c r="BJ299" s="18" t="s">
        <v>179</v>
      </c>
      <c r="BK299" s="174">
        <f>ROUND(I299*H299,3)</f>
        <v>0</v>
      </c>
      <c r="BL299" s="18" t="s">
        <v>283</v>
      </c>
      <c r="BM299" s="172" t="s">
        <v>3151</v>
      </c>
    </row>
    <row r="300" spans="1:65" s="2" customFormat="1" ht="19.5" x14ac:dyDescent="0.2">
      <c r="A300" s="33"/>
      <c r="B300" s="34"/>
      <c r="C300" s="33"/>
      <c r="D300" s="175" t="s">
        <v>181</v>
      </c>
      <c r="E300" s="33"/>
      <c r="F300" s="176" t="s">
        <v>3341</v>
      </c>
      <c r="G300" s="33"/>
      <c r="H300" s="33"/>
      <c r="I300" s="97"/>
      <c r="J300" s="33"/>
      <c r="K300" s="33"/>
      <c r="L300" s="34"/>
      <c r="M300" s="177"/>
      <c r="N300" s="178"/>
      <c r="O300" s="59"/>
      <c r="P300" s="59"/>
      <c r="Q300" s="59"/>
      <c r="R300" s="59"/>
      <c r="S300" s="59"/>
      <c r="T300" s="60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181</v>
      </c>
      <c r="AU300" s="18" t="s">
        <v>179</v>
      </c>
    </row>
    <row r="301" spans="1:65" s="2" customFormat="1" ht="36" customHeight="1" x14ac:dyDescent="0.2">
      <c r="A301" s="33"/>
      <c r="B301" s="162"/>
      <c r="C301" s="210" t="s">
        <v>404</v>
      </c>
      <c r="D301" s="267" t="s">
        <v>3343</v>
      </c>
      <c r="E301" s="268"/>
      <c r="F301" s="269"/>
      <c r="G301" s="211" t="s">
        <v>370</v>
      </c>
      <c r="H301" s="212">
        <v>330</v>
      </c>
      <c r="I301" s="213"/>
      <c r="J301" s="212">
        <f>ROUND(I301*H301,3)</f>
        <v>0</v>
      </c>
      <c r="K301" s="214"/>
      <c r="L301" s="215"/>
      <c r="M301" s="216" t="s">
        <v>1</v>
      </c>
      <c r="N301" s="217" t="s">
        <v>43</v>
      </c>
      <c r="O301" s="59"/>
      <c r="P301" s="170">
        <f>O301*H301</f>
        <v>0</v>
      </c>
      <c r="Q301" s="170">
        <v>0</v>
      </c>
      <c r="R301" s="170">
        <f>Q301*H301</f>
        <v>0</v>
      </c>
      <c r="S301" s="170">
        <v>0</v>
      </c>
      <c r="T301" s="171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2" t="s">
        <v>368</v>
      </c>
      <c r="AT301" s="172" t="s">
        <v>335</v>
      </c>
      <c r="AU301" s="172" t="s">
        <v>179</v>
      </c>
      <c r="AY301" s="18" t="s">
        <v>173</v>
      </c>
      <c r="BE301" s="173">
        <f>IF(N301="základná",J301,0)</f>
        <v>0</v>
      </c>
      <c r="BF301" s="173">
        <f>IF(N301="znížená",J301,0)</f>
        <v>0</v>
      </c>
      <c r="BG301" s="173">
        <f>IF(N301="zákl. prenesená",J301,0)</f>
        <v>0</v>
      </c>
      <c r="BH301" s="173">
        <f>IF(N301="zníž. prenesená",J301,0)</f>
        <v>0</v>
      </c>
      <c r="BI301" s="173">
        <f>IF(N301="nulová",J301,0)</f>
        <v>0</v>
      </c>
      <c r="BJ301" s="18" t="s">
        <v>179</v>
      </c>
      <c r="BK301" s="174">
        <f>ROUND(I301*H301,3)</f>
        <v>0</v>
      </c>
      <c r="BL301" s="18" t="s">
        <v>283</v>
      </c>
      <c r="BM301" s="172" t="s">
        <v>3152</v>
      </c>
    </row>
    <row r="302" spans="1:65" s="2" customFormat="1" ht="19.5" x14ac:dyDescent="0.2">
      <c r="A302" s="33"/>
      <c r="B302" s="34"/>
      <c r="C302" s="33"/>
      <c r="D302" s="175" t="s">
        <v>181</v>
      </c>
      <c r="E302" s="33"/>
      <c r="F302" s="176" t="s">
        <v>3342</v>
      </c>
      <c r="G302" s="33"/>
      <c r="H302" s="33"/>
      <c r="I302" s="97"/>
      <c r="J302" s="33"/>
      <c r="K302" s="33"/>
      <c r="L302" s="34"/>
      <c r="M302" s="177"/>
      <c r="N302" s="178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8" t="s">
        <v>181</v>
      </c>
      <c r="AU302" s="18" t="s">
        <v>179</v>
      </c>
    </row>
    <row r="303" spans="1:65" s="13" customFormat="1" x14ac:dyDescent="0.2">
      <c r="B303" s="179"/>
      <c r="D303" s="175" t="s">
        <v>183</v>
      </c>
      <c r="E303" s="180" t="s">
        <v>1</v>
      </c>
      <c r="F303" s="181" t="s">
        <v>3153</v>
      </c>
      <c r="H303" s="182">
        <v>330</v>
      </c>
      <c r="I303" s="183"/>
      <c r="L303" s="179"/>
      <c r="M303" s="184"/>
      <c r="N303" s="185"/>
      <c r="O303" s="185"/>
      <c r="P303" s="185"/>
      <c r="Q303" s="185"/>
      <c r="R303" s="185"/>
      <c r="S303" s="185"/>
      <c r="T303" s="186"/>
      <c r="AT303" s="180" t="s">
        <v>183</v>
      </c>
      <c r="AU303" s="180" t="s">
        <v>179</v>
      </c>
      <c r="AV303" s="13" t="s">
        <v>179</v>
      </c>
      <c r="AW303" s="13" t="s">
        <v>32</v>
      </c>
      <c r="AX303" s="13" t="s">
        <v>85</v>
      </c>
      <c r="AY303" s="180" t="s">
        <v>173</v>
      </c>
    </row>
    <row r="304" spans="1:65" s="2" customFormat="1" ht="24" customHeight="1" x14ac:dyDescent="0.2">
      <c r="A304" s="33"/>
      <c r="B304" s="162"/>
      <c r="C304" s="163" t="s">
        <v>409</v>
      </c>
      <c r="D304" s="264" t="s">
        <v>3154</v>
      </c>
      <c r="E304" s="265"/>
      <c r="F304" s="266"/>
      <c r="G304" s="164" t="s">
        <v>370</v>
      </c>
      <c r="H304" s="165">
        <v>1</v>
      </c>
      <c r="I304" s="166"/>
      <c r="J304" s="165">
        <f>ROUND(I304*H304,3)</f>
        <v>0</v>
      </c>
      <c r="K304" s="167"/>
      <c r="L304" s="34"/>
      <c r="M304" s="168" t="s">
        <v>1</v>
      </c>
      <c r="N304" s="169" t="s">
        <v>43</v>
      </c>
      <c r="O304" s="59"/>
      <c r="P304" s="170">
        <f>O304*H304</f>
        <v>0</v>
      </c>
      <c r="Q304" s="170">
        <v>0</v>
      </c>
      <c r="R304" s="170">
        <f>Q304*H304</f>
        <v>0</v>
      </c>
      <c r="S304" s="170">
        <v>0</v>
      </c>
      <c r="T304" s="171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2" t="s">
        <v>283</v>
      </c>
      <c r="AT304" s="172" t="s">
        <v>175</v>
      </c>
      <c r="AU304" s="172" t="s">
        <v>179</v>
      </c>
      <c r="AY304" s="18" t="s">
        <v>173</v>
      </c>
      <c r="BE304" s="173">
        <f>IF(N304="základná",J304,0)</f>
        <v>0</v>
      </c>
      <c r="BF304" s="173">
        <f>IF(N304="znížená",J304,0)</f>
        <v>0</v>
      </c>
      <c r="BG304" s="173">
        <f>IF(N304="zákl. prenesená",J304,0)</f>
        <v>0</v>
      </c>
      <c r="BH304" s="173">
        <f>IF(N304="zníž. prenesená",J304,0)</f>
        <v>0</v>
      </c>
      <c r="BI304" s="173">
        <f>IF(N304="nulová",J304,0)</f>
        <v>0</v>
      </c>
      <c r="BJ304" s="18" t="s">
        <v>179</v>
      </c>
      <c r="BK304" s="174">
        <f>ROUND(I304*H304,3)</f>
        <v>0</v>
      </c>
      <c r="BL304" s="18" t="s">
        <v>283</v>
      </c>
      <c r="BM304" s="172" t="s">
        <v>3155</v>
      </c>
    </row>
    <row r="305" spans="1:65" s="2" customFormat="1" ht="19.5" x14ac:dyDescent="0.2">
      <c r="A305" s="33"/>
      <c r="B305" s="34"/>
      <c r="C305" s="33"/>
      <c r="D305" s="175" t="s">
        <v>181</v>
      </c>
      <c r="E305" s="33"/>
      <c r="F305" s="176" t="s">
        <v>3154</v>
      </c>
      <c r="G305" s="33"/>
      <c r="H305" s="33"/>
      <c r="I305" s="97"/>
      <c r="J305" s="33"/>
      <c r="K305" s="33"/>
      <c r="L305" s="34"/>
      <c r="M305" s="177"/>
      <c r="N305" s="178"/>
      <c r="O305" s="59"/>
      <c r="P305" s="59"/>
      <c r="Q305" s="59"/>
      <c r="R305" s="59"/>
      <c r="S305" s="59"/>
      <c r="T305" s="60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181</v>
      </c>
      <c r="AU305" s="18" t="s">
        <v>179</v>
      </c>
    </row>
    <row r="306" spans="1:65" s="2" customFormat="1" ht="48" customHeight="1" x14ac:dyDescent="0.2">
      <c r="A306" s="33"/>
      <c r="B306" s="162"/>
      <c r="C306" s="210" t="s">
        <v>415</v>
      </c>
      <c r="D306" s="267" t="s">
        <v>3344</v>
      </c>
      <c r="E306" s="268"/>
      <c r="F306" s="269"/>
      <c r="G306" s="211" t="s">
        <v>370</v>
      </c>
      <c r="H306" s="212">
        <v>1</v>
      </c>
      <c r="I306" s="213"/>
      <c r="J306" s="212">
        <f>ROUND(I306*H306,3)</f>
        <v>0</v>
      </c>
      <c r="K306" s="214"/>
      <c r="L306" s="215"/>
      <c r="M306" s="216" t="s">
        <v>1</v>
      </c>
      <c r="N306" s="217" t="s">
        <v>43</v>
      </c>
      <c r="O306" s="59"/>
      <c r="P306" s="170">
        <f>O306*H306</f>
        <v>0</v>
      </c>
      <c r="Q306" s="170">
        <v>4.1680000000000002E-2</v>
      </c>
      <c r="R306" s="170">
        <f>Q306*H306</f>
        <v>4.1680000000000002E-2</v>
      </c>
      <c r="S306" s="170">
        <v>0</v>
      </c>
      <c r="T306" s="171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72" t="s">
        <v>368</v>
      </c>
      <c r="AT306" s="172" t="s">
        <v>335</v>
      </c>
      <c r="AU306" s="172" t="s">
        <v>179</v>
      </c>
      <c r="AY306" s="18" t="s">
        <v>173</v>
      </c>
      <c r="BE306" s="173">
        <f>IF(N306="základná",J306,0)</f>
        <v>0</v>
      </c>
      <c r="BF306" s="173">
        <f>IF(N306="znížená",J306,0)</f>
        <v>0</v>
      </c>
      <c r="BG306" s="173">
        <f>IF(N306="zákl. prenesená",J306,0)</f>
        <v>0</v>
      </c>
      <c r="BH306" s="173">
        <f>IF(N306="zníž. prenesená",J306,0)</f>
        <v>0</v>
      </c>
      <c r="BI306" s="173">
        <f>IF(N306="nulová",J306,0)</f>
        <v>0</v>
      </c>
      <c r="BJ306" s="18" t="s">
        <v>179</v>
      </c>
      <c r="BK306" s="174">
        <f>ROUND(I306*H306,3)</f>
        <v>0</v>
      </c>
      <c r="BL306" s="18" t="s">
        <v>283</v>
      </c>
      <c r="BM306" s="172" t="s">
        <v>3156</v>
      </c>
    </row>
    <row r="307" spans="1:65" s="2" customFormat="1" ht="19.5" x14ac:dyDescent="0.2">
      <c r="A307" s="33"/>
      <c r="B307" s="34"/>
      <c r="C307" s="33"/>
      <c r="D307" s="175" t="s">
        <v>181</v>
      </c>
      <c r="E307" s="33"/>
      <c r="F307" s="176" t="s">
        <v>3345</v>
      </c>
      <c r="G307" s="33"/>
      <c r="H307" s="33"/>
      <c r="I307" s="97"/>
      <c r="J307" s="33"/>
      <c r="K307" s="33"/>
      <c r="L307" s="34"/>
      <c r="M307" s="177"/>
      <c r="N307" s="178"/>
      <c r="O307" s="59"/>
      <c r="P307" s="59"/>
      <c r="Q307" s="59"/>
      <c r="R307" s="59"/>
      <c r="S307" s="59"/>
      <c r="T307" s="60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8" t="s">
        <v>181</v>
      </c>
      <c r="AU307" s="18" t="s">
        <v>179</v>
      </c>
    </row>
    <row r="308" spans="1:65" s="2" customFormat="1" ht="24" customHeight="1" x14ac:dyDescent="0.2">
      <c r="A308" s="33"/>
      <c r="B308" s="162"/>
      <c r="C308" s="163" t="s">
        <v>425</v>
      </c>
      <c r="D308" s="264" t="s">
        <v>3157</v>
      </c>
      <c r="E308" s="265"/>
      <c r="F308" s="266"/>
      <c r="G308" s="164" t="s">
        <v>370</v>
      </c>
      <c r="H308" s="165">
        <v>2</v>
      </c>
      <c r="I308" s="166"/>
      <c r="J308" s="165">
        <f>ROUND(I308*H308,3)</f>
        <v>0</v>
      </c>
      <c r="K308" s="167"/>
      <c r="L308" s="34"/>
      <c r="M308" s="168" t="s">
        <v>1</v>
      </c>
      <c r="N308" s="169" t="s">
        <v>43</v>
      </c>
      <c r="O308" s="59"/>
      <c r="P308" s="170">
        <f>O308*H308</f>
        <v>0</v>
      </c>
      <c r="Q308" s="170">
        <v>0</v>
      </c>
      <c r="R308" s="170">
        <f>Q308*H308</f>
        <v>0</v>
      </c>
      <c r="S308" s="170">
        <v>0</v>
      </c>
      <c r="T308" s="171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72" t="s">
        <v>283</v>
      </c>
      <c r="AT308" s="172" t="s">
        <v>175</v>
      </c>
      <c r="AU308" s="172" t="s">
        <v>179</v>
      </c>
      <c r="AY308" s="18" t="s">
        <v>173</v>
      </c>
      <c r="BE308" s="173">
        <f>IF(N308="základná",J308,0)</f>
        <v>0</v>
      </c>
      <c r="BF308" s="173">
        <f>IF(N308="znížená",J308,0)</f>
        <v>0</v>
      </c>
      <c r="BG308" s="173">
        <f>IF(N308="zákl. prenesená",J308,0)</f>
        <v>0</v>
      </c>
      <c r="BH308" s="173">
        <f>IF(N308="zníž. prenesená",J308,0)</f>
        <v>0</v>
      </c>
      <c r="BI308" s="173">
        <f>IF(N308="nulová",J308,0)</f>
        <v>0</v>
      </c>
      <c r="BJ308" s="18" t="s">
        <v>179</v>
      </c>
      <c r="BK308" s="174">
        <f>ROUND(I308*H308,3)</f>
        <v>0</v>
      </c>
      <c r="BL308" s="18" t="s">
        <v>283</v>
      </c>
      <c r="BM308" s="172" t="s">
        <v>3158</v>
      </c>
    </row>
    <row r="309" spans="1:65" s="2" customFormat="1" ht="19.5" x14ac:dyDescent="0.2">
      <c r="A309" s="33"/>
      <c r="B309" s="34"/>
      <c r="C309" s="33"/>
      <c r="D309" s="175" t="s">
        <v>181</v>
      </c>
      <c r="E309" s="33"/>
      <c r="F309" s="176" t="s">
        <v>3157</v>
      </c>
      <c r="G309" s="33"/>
      <c r="H309" s="33"/>
      <c r="I309" s="97"/>
      <c r="J309" s="33"/>
      <c r="K309" s="33"/>
      <c r="L309" s="34"/>
      <c r="M309" s="177"/>
      <c r="N309" s="178"/>
      <c r="O309" s="59"/>
      <c r="P309" s="59"/>
      <c r="Q309" s="59"/>
      <c r="R309" s="59"/>
      <c r="S309" s="59"/>
      <c r="T309" s="60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8" t="s">
        <v>181</v>
      </c>
      <c r="AU309" s="18" t="s">
        <v>179</v>
      </c>
    </row>
    <row r="310" spans="1:65" s="2" customFormat="1" ht="48" customHeight="1" x14ac:dyDescent="0.2">
      <c r="A310" s="33"/>
      <c r="B310" s="162"/>
      <c r="C310" s="210" t="s">
        <v>430</v>
      </c>
      <c r="D310" s="267" t="s">
        <v>3346</v>
      </c>
      <c r="E310" s="268"/>
      <c r="F310" s="269"/>
      <c r="G310" s="211" t="s">
        <v>370</v>
      </c>
      <c r="H310" s="212">
        <v>1</v>
      </c>
      <c r="I310" s="213"/>
      <c r="J310" s="212">
        <f>ROUND(I310*H310,3)</f>
        <v>0</v>
      </c>
      <c r="K310" s="214"/>
      <c r="L310" s="215"/>
      <c r="M310" s="216" t="s">
        <v>1</v>
      </c>
      <c r="N310" s="217" t="s">
        <v>43</v>
      </c>
      <c r="O310" s="59"/>
      <c r="P310" s="170">
        <f>O310*H310</f>
        <v>0</v>
      </c>
      <c r="Q310" s="170">
        <v>0.1042</v>
      </c>
      <c r="R310" s="170">
        <f>Q310*H310</f>
        <v>0.1042</v>
      </c>
      <c r="S310" s="170">
        <v>0</v>
      </c>
      <c r="T310" s="171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72" t="s">
        <v>368</v>
      </c>
      <c r="AT310" s="172" t="s">
        <v>335</v>
      </c>
      <c r="AU310" s="172" t="s">
        <v>179</v>
      </c>
      <c r="AY310" s="18" t="s">
        <v>173</v>
      </c>
      <c r="BE310" s="173">
        <f>IF(N310="základná",J310,0)</f>
        <v>0</v>
      </c>
      <c r="BF310" s="173">
        <f>IF(N310="znížená",J310,0)</f>
        <v>0</v>
      </c>
      <c r="BG310" s="173">
        <f>IF(N310="zákl. prenesená",J310,0)</f>
        <v>0</v>
      </c>
      <c r="BH310" s="173">
        <f>IF(N310="zníž. prenesená",J310,0)</f>
        <v>0</v>
      </c>
      <c r="BI310" s="173">
        <f>IF(N310="nulová",J310,0)</f>
        <v>0</v>
      </c>
      <c r="BJ310" s="18" t="s">
        <v>179</v>
      </c>
      <c r="BK310" s="174">
        <f>ROUND(I310*H310,3)</f>
        <v>0</v>
      </c>
      <c r="BL310" s="18" t="s">
        <v>283</v>
      </c>
      <c r="BM310" s="172" t="s">
        <v>3159</v>
      </c>
    </row>
    <row r="311" spans="1:65" s="2" customFormat="1" ht="19.5" x14ac:dyDescent="0.2">
      <c r="A311" s="33"/>
      <c r="B311" s="34"/>
      <c r="C311" s="33"/>
      <c r="D311" s="175" t="s">
        <v>181</v>
      </c>
      <c r="E311" s="33"/>
      <c r="F311" s="176" t="s">
        <v>3347</v>
      </c>
      <c r="G311" s="33"/>
      <c r="H311" s="33"/>
      <c r="I311" s="97"/>
      <c r="J311" s="33"/>
      <c r="K311" s="33"/>
      <c r="L311" s="34"/>
      <c r="M311" s="177"/>
      <c r="N311" s="178"/>
      <c r="O311" s="59"/>
      <c r="P311" s="59"/>
      <c r="Q311" s="59"/>
      <c r="R311" s="59"/>
      <c r="S311" s="59"/>
      <c r="T311" s="60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T311" s="18" t="s">
        <v>181</v>
      </c>
      <c r="AU311" s="18" t="s">
        <v>179</v>
      </c>
    </row>
    <row r="312" spans="1:65" s="2" customFormat="1" ht="24" customHeight="1" x14ac:dyDescent="0.2">
      <c r="A312" s="33"/>
      <c r="B312" s="162"/>
      <c r="C312" s="163" t="s">
        <v>443</v>
      </c>
      <c r="D312" s="264" t="s">
        <v>1236</v>
      </c>
      <c r="E312" s="265"/>
      <c r="F312" s="266"/>
      <c r="G312" s="164" t="s">
        <v>780</v>
      </c>
      <c r="H312" s="166"/>
      <c r="I312" s="166"/>
      <c r="J312" s="165">
        <f>ROUND(I312*H312,3)</f>
        <v>0</v>
      </c>
      <c r="K312" s="167"/>
      <c r="L312" s="34"/>
      <c r="M312" s="168" t="s">
        <v>1</v>
      </c>
      <c r="N312" s="169" t="s">
        <v>43</v>
      </c>
      <c r="O312" s="59"/>
      <c r="P312" s="170">
        <f>O312*H312</f>
        <v>0</v>
      </c>
      <c r="Q312" s="170">
        <v>0</v>
      </c>
      <c r="R312" s="170">
        <f>Q312*H312</f>
        <v>0</v>
      </c>
      <c r="S312" s="170">
        <v>0</v>
      </c>
      <c r="T312" s="171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2" t="s">
        <v>283</v>
      </c>
      <c r="AT312" s="172" t="s">
        <v>175</v>
      </c>
      <c r="AU312" s="172" t="s">
        <v>179</v>
      </c>
      <c r="AY312" s="18" t="s">
        <v>173</v>
      </c>
      <c r="BE312" s="173">
        <f>IF(N312="základná",J312,0)</f>
        <v>0</v>
      </c>
      <c r="BF312" s="173">
        <f>IF(N312="znížená",J312,0)</f>
        <v>0</v>
      </c>
      <c r="BG312" s="173">
        <f>IF(N312="zákl. prenesená",J312,0)</f>
        <v>0</v>
      </c>
      <c r="BH312" s="173">
        <f>IF(N312="zníž. prenesená",J312,0)</f>
        <v>0</v>
      </c>
      <c r="BI312" s="173">
        <f>IF(N312="nulová",J312,0)</f>
        <v>0</v>
      </c>
      <c r="BJ312" s="18" t="s">
        <v>179</v>
      </c>
      <c r="BK312" s="174">
        <f>ROUND(I312*H312,3)</f>
        <v>0</v>
      </c>
      <c r="BL312" s="18" t="s">
        <v>283</v>
      </c>
      <c r="BM312" s="172" t="s">
        <v>3160</v>
      </c>
    </row>
    <row r="313" spans="1:65" s="2" customFormat="1" x14ac:dyDescent="0.2">
      <c r="A313" s="33"/>
      <c r="B313" s="34"/>
      <c r="C313" s="33"/>
      <c r="D313" s="175" t="s">
        <v>181</v>
      </c>
      <c r="E313" s="33"/>
      <c r="F313" s="176" t="s">
        <v>1238</v>
      </c>
      <c r="G313" s="33"/>
      <c r="H313" s="33"/>
      <c r="I313" s="97"/>
      <c r="J313" s="33"/>
      <c r="K313" s="33"/>
      <c r="L313" s="34"/>
      <c r="M313" s="218"/>
      <c r="N313" s="219"/>
      <c r="O313" s="220"/>
      <c r="P313" s="220"/>
      <c r="Q313" s="220"/>
      <c r="R313" s="220"/>
      <c r="S313" s="220"/>
      <c r="T313" s="221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8" t="s">
        <v>181</v>
      </c>
      <c r="AU313" s="18" t="s">
        <v>179</v>
      </c>
    </row>
    <row r="314" spans="1:65" s="2" customFormat="1" ht="6.95" customHeight="1" x14ac:dyDescent="0.2">
      <c r="A314" s="33"/>
      <c r="B314" s="48"/>
      <c r="C314" s="49"/>
      <c r="D314" s="49"/>
      <c r="E314" s="49"/>
      <c r="F314" s="49"/>
      <c r="G314" s="49"/>
      <c r="H314" s="49"/>
      <c r="I314" s="121"/>
      <c r="J314" s="49"/>
      <c r="K314" s="49"/>
      <c r="L314" s="34"/>
      <c r="M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</row>
  </sheetData>
  <mergeCells count="55">
    <mergeCell ref="D312:F312"/>
    <mergeCell ref="D301:F301"/>
    <mergeCell ref="D304:F304"/>
    <mergeCell ref="D306:F306"/>
    <mergeCell ref="D308:F308"/>
    <mergeCell ref="D310:F310"/>
    <mergeCell ref="D287:F287"/>
    <mergeCell ref="D294:F294"/>
    <mergeCell ref="D291:F291"/>
    <mergeCell ref="D299:F299"/>
    <mergeCell ref="D297:F297"/>
    <mergeCell ref="D277:F277"/>
    <mergeCell ref="D279:F279"/>
    <mergeCell ref="D281:F281"/>
    <mergeCell ref="D283:F283"/>
    <mergeCell ref="D285:F285"/>
    <mergeCell ref="D264:F264"/>
    <mergeCell ref="D267:F267"/>
    <mergeCell ref="D271:F271"/>
    <mergeCell ref="D273:F273"/>
    <mergeCell ref="D275:F275"/>
    <mergeCell ref="D243:F243"/>
    <mergeCell ref="D250:F250"/>
    <mergeCell ref="D256:F256"/>
    <mergeCell ref="D258:F258"/>
    <mergeCell ref="D262:F262"/>
    <mergeCell ref="D238:F238"/>
    <mergeCell ref="D234:F234"/>
    <mergeCell ref="D232:F232"/>
    <mergeCell ref="D227:F227"/>
    <mergeCell ref="D240:F240"/>
    <mergeCell ref="D210:F210"/>
    <mergeCell ref="D212:F212"/>
    <mergeCell ref="D218:F218"/>
    <mergeCell ref="D221:F221"/>
    <mergeCell ref="D225:F225"/>
    <mergeCell ref="D156:F156"/>
    <mergeCell ref="D184:F184"/>
    <mergeCell ref="D186:F186"/>
    <mergeCell ref="D200:F200"/>
    <mergeCell ref="D205:F205"/>
    <mergeCell ref="D123:F123"/>
    <mergeCell ref="D127:F127"/>
    <mergeCell ref="D147:F147"/>
    <mergeCell ref="D149:F149"/>
    <mergeCell ref="D154:F154"/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0"/>
  <sheetViews>
    <sheetView showGridLines="0" topLeftCell="A17" workbookViewId="0">
      <selection activeCell="D1063" sqref="D1063:F1063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4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8" t="s">
        <v>86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77</v>
      </c>
    </row>
    <row r="4" spans="1:46" s="1" customFormat="1" ht="24.95" customHeight="1" x14ac:dyDescent="0.2">
      <c r="B4" s="21"/>
      <c r="D4" s="22" t="s">
        <v>114</v>
      </c>
      <c r="I4" s="94"/>
      <c r="L4" s="21"/>
      <c r="M4" s="96" t="s">
        <v>9</v>
      </c>
      <c r="AT4" s="18" t="s">
        <v>3</v>
      </c>
    </row>
    <row r="5" spans="1:46" s="1" customFormat="1" ht="6.95" customHeight="1" x14ac:dyDescent="0.2">
      <c r="B5" s="21"/>
      <c r="I5" s="94"/>
      <c r="L5" s="21"/>
    </row>
    <row r="6" spans="1:46" s="1" customFormat="1" ht="12" customHeight="1" x14ac:dyDescent="0.2">
      <c r="B6" s="21"/>
      <c r="D6" s="28" t="s">
        <v>14</v>
      </c>
      <c r="I6" s="94"/>
      <c r="L6" s="21"/>
    </row>
    <row r="7" spans="1:46" s="1" customFormat="1" ht="16.5" customHeight="1" x14ac:dyDescent="0.2">
      <c r="B7" s="21"/>
      <c r="E7" s="271" t="str">
        <f>'Rekapitulácia stavby'!K6</f>
        <v>Rodinný dom s 2 b.j. Adamovské Kochanovce</v>
      </c>
      <c r="F7" s="272"/>
      <c r="G7" s="272"/>
      <c r="H7" s="272"/>
      <c r="I7" s="94"/>
      <c r="L7" s="21"/>
    </row>
    <row r="8" spans="1:46" s="2" customFormat="1" ht="12" customHeight="1" x14ac:dyDescent="0.2">
      <c r="A8" s="33"/>
      <c r="B8" s="34"/>
      <c r="C8" s="33"/>
      <c r="D8" s="28" t="s">
        <v>115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37" t="s">
        <v>116</v>
      </c>
      <c r="F9" s="270"/>
      <c r="G9" s="270"/>
      <c r="H9" s="270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x14ac:dyDescent="0.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>
        <f>'Rekapitulácia stavby'!AN8</f>
        <v>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21</v>
      </c>
      <c r="E14" s="33"/>
      <c r="F14" s="33"/>
      <c r="G14" s="33"/>
      <c r="H14" s="33"/>
      <c r="I14" s="98" t="s">
        <v>22</v>
      </c>
      <c r="J14" s="26" t="s">
        <v>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24</v>
      </c>
      <c r="F15" s="33"/>
      <c r="G15" s="33"/>
      <c r="H15" s="33"/>
      <c r="I15" s="9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22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4" t="str">
        <f>'Rekapitulácia stavby'!E14</f>
        <v>Vyplň údaj</v>
      </c>
      <c r="F18" s="240"/>
      <c r="G18" s="240"/>
      <c r="H18" s="240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22</v>
      </c>
      <c r="J20" s="26" t="s">
        <v>29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98" t="s">
        <v>25</v>
      </c>
      <c r="J21" s="26" t="s">
        <v>31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22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35</v>
      </c>
      <c r="F24" s="33"/>
      <c r="G24" s="33"/>
      <c r="H24" s="33"/>
      <c r="I24" s="9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44" t="s">
        <v>1</v>
      </c>
      <c r="F27" s="244"/>
      <c r="G27" s="244"/>
      <c r="H27" s="24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ROUND(J153,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106" t="s">
        <v>41</v>
      </c>
      <c r="E33" s="28" t="s">
        <v>42</v>
      </c>
      <c r="F33" s="107">
        <f>ROUND((SUM(BE153:BE1499)),  2)</f>
        <v>0</v>
      </c>
      <c r="G33" s="33"/>
      <c r="H33" s="33"/>
      <c r="I33" s="108">
        <v>0.2</v>
      </c>
      <c r="J33" s="107">
        <f>ROUND(((SUM(BE153:BE1499))*I33),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43</v>
      </c>
      <c r="F34" s="107">
        <f>ROUND((SUM(BF153:BF1499)),  2)</f>
        <v>0</v>
      </c>
      <c r="G34" s="33"/>
      <c r="H34" s="33"/>
      <c r="I34" s="108">
        <v>0.2</v>
      </c>
      <c r="J34" s="107">
        <f>ROUND(((SUM(BF153:BF1499))*I34),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44</v>
      </c>
      <c r="F35" s="107">
        <f>ROUND((SUM(BG153:BG1499)),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45</v>
      </c>
      <c r="F36" s="107">
        <f>ROUND((SUM(BH153:BH1499)),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46</v>
      </c>
      <c r="F37" s="107">
        <f>ROUND((SUM(BI153:BI1499)),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I41" s="94"/>
      <c r="L41" s="21"/>
    </row>
    <row r="42" spans="1:31" s="1" customFormat="1" ht="14.45" customHeight="1" x14ac:dyDescent="0.2">
      <c r="B42" s="21"/>
      <c r="I42" s="94"/>
      <c r="L42" s="21"/>
    </row>
    <row r="43" spans="1:31" s="1" customFormat="1" ht="14.45" customHeight="1" x14ac:dyDescent="0.2">
      <c r="B43" s="21"/>
      <c r="I43" s="94"/>
      <c r="L43" s="21"/>
    </row>
    <row r="44" spans="1:31" s="1" customFormat="1" ht="14.45" customHeight="1" x14ac:dyDescent="0.2">
      <c r="B44" s="21"/>
      <c r="I44" s="94"/>
      <c r="L44" s="21"/>
    </row>
    <row r="45" spans="1:31" s="1" customFormat="1" ht="14.45" customHeight="1" x14ac:dyDescent="0.2">
      <c r="B45" s="21"/>
      <c r="I45" s="94"/>
      <c r="L45" s="21"/>
    </row>
    <row r="46" spans="1:31" s="1" customFormat="1" ht="14.45" customHeight="1" x14ac:dyDescent="0.2">
      <c r="B46" s="21"/>
      <c r="I46" s="94"/>
      <c r="L46" s="21"/>
    </row>
    <row r="47" spans="1:31" s="1" customFormat="1" ht="14.45" customHeight="1" x14ac:dyDescent="0.2">
      <c r="B47" s="21"/>
      <c r="I47" s="94"/>
      <c r="L47" s="21"/>
    </row>
    <row r="48" spans="1:31" s="1" customFormat="1" ht="14.45" customHeight="1" x14ac:dyDescent="0.2">
      <c r="B48" s="21"/>
      <c r="I48" s="94"/>
      <c r="L48" s="21"/>
    </row>
    <row r="49" spans="1:31" s="1" customFormat="1" ht="14.45" customHeight="1" x14ac:dyDescent="0.2">
      <c r="B49" s="21"/>
      <c r="I49" s="94"/>
      <c r="L49" s="21"/>
    </row>
    <row r="50" spans="1:31" s="2" customFormat="1" ht="14.45" customHeight="1" x14ac:dyDescent="0.2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117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Rodinný dom s 2 b.j. Adamovské Kochanovce</v>
      </c>
      <c r="F85" s="272"/>
      <c r="G85" s="272"/>
      <c r="H85" s="272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115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37" t="str">
        <f>E9</f>
        <v>SO 01 - SO 01 Rodinný dom</v>
      </c>
      <c r="F87" s="270"/>
      <c r="G87" s="270"/>
      <c r="H87" s="270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18</v>
      </c>
      <c r="D89" s="33"/>
      <c r="E89" s="33"/>
      <c r="F89" s="26" t="str">
        <f>F12</f>
        <v>parc.č. 342/5, Adamovské Kochanovce</v>
      </c>
      <c r="G89" s="33"/>
      <c r="H89" s="33"/>
      <c r="I89" s="98" t="s">
        <v>20</v>
      </c>
      <c r="J89" s="56">
        <f>IF(J12="","",J12)</f>
        <v>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 x14ac:dyDescent="0.2">
      <c r="A91" s="33"/>
      <c r="B91" s="34"/>
      <c r="C91" s="28" t="s">
        <v>21</v>
      </c>
      <c r="D91" s="33"/>
      <c r="E91" s="33"/>
      <c r="F91" s="26" t="str">
        <f>E15</f>
        <v>Trenčiansky samosprávny kraj</v>
      </c>
      <c r="G91" s="33"/>
      <c r="H91" s="33"/>
      <c r="I91" s="98" t="s">
        <v>28</v>
      </c>
      <c r="J91" s="31" t="str">
        <f>E21</f>
        <v>A.DOM, spol. s 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>Viera Masnicová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23" t="s">
        <v>118</v>
      </c>
      <c r="D94" s="109"/>
      <c r="E94" s="109"/>
      <c r="F94" s="109"/>
      <c r="G94" s="109"/>
      <c r="H94" s="109"/>
      <c r="I94" s="124"/>
      <c r="J94" s="125" t="s">
        <v>119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26" t="s">
        <v>120</v>
      </c>
      <c r="D96" s="33"/>
      <c r="E96" s="33"/>
      <c r="F96" s="33"/>
      <c r="G96" s="33"/>
      <c r="H96" s="33"/>
      <c r="I96" s="97"/>
      <c r="J96" s="72">
        <f>J153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121</v>
      </c>
    </row>
    <row r="97" spans="2:12" s="9" customFormat="1" ht="24.95" customHeight="1" x14ac:dyDescent="0.2">
      <c r="B97" s="127"/>
      <c r="D97" s="128" t="s">
        <v>122</v>
      </c>
      <c r="E97" s="129"/>
      <c r="F97" s="129"/>
      <c r="G97" s="129"/>
      <c r="H97" s="129"/>
      <c r="I97" s="130"/>
      <c r="J97" s="131">
        <f>J154</f>
        <v>0</v>
      </c>
      <c r="L97" s="127"/>
    </row>
    <row r="98" spans="2:12" s="10" customFormat="1" ht="19.899999999999999" customHeight="1" x14ac:dyDescent="0.2">
      <c r="B98" s="132"/>
      <c r="D98" s="133" t="s">
        <v>123</v>
      </c>
      <c r="E98" s="134"/>
      <c r="F98" s="134"/>
      <c r="G98" s="134"/>
      <c r="H98" s="134"/>
      <c r="I98" s="135"/>
      <c r="J98" s="136">
        <f>J155</f>
        <v>0</v>
      </c>
      <c r="L98" s="132"/>
    </row>
    <row r="99" spans="2:12" s="10" customFormat="1" ht="19.899999999999999" customHeight="1" x14ac:dyDescent="0.2">
      <c r="B99" s="132"/>
      <c r="D99" s="133" t="s">
        <v>124</v>
      </c>
      <c r="E99" s="134"/>
      <c r="F99" s="134"/>
      <c r="G99" s="134"/>
      <c r="H99" s="134"/>
      <c r="I99" s="135"/>
      <c r="J99" s="136">
        <f>J252</f>
        <v>0</v>
      </c>
      <c r="L99" s="132"/>
    </row>
    <row r="100" spans="2:12" s="10" customFormat="1" ht="19.899999999999999" customHeight="1" x14ac:dyDescent="0.2">
      <c r="B100" s="132"/>
      <c r="D100" s="133" t="s">
        <v>125</v>
      </c>
      <c r="E100" s="134"/>
      <c r="F100" s="134"/>
      <c r="G100" s="134"/>
      <c r="H100" s="134"/>
      <c r="I100" s="135"/>
      <c r="J100" s="136">
        <f>J291</f>
        <v>0</v>
      </c>
      <c r="L100" s="132"/>
    </row>
    <row r="101" spans="2:12" s="10" customFormat="1" ht="19.899999999999999" customHeight="1" x14ac:dyDescent="0.2">
      <c r="B101" s="132"/>
      <c r="D101" s="133" t="s">
        <v>126</v>
      </c>
      <c r="E101" s="134"/>
      <c r="F101" s="134"/>
      <c r="G101" s="134"/>
      <c r="H101" s="134"/>
      <c r="I101" s="135"/>
      <c r="J101" s="136">
        <f>J339</f>
        <v>0</v>
      </c>
      <c r="L101" s="132"/>
    </row>
    <row r="102" spans="2:12" s="10" customFormat="1" ht="19.899999999999999" customHeight="1" x14ac:dyDescent="0.2">
      <c r="B102" s="132"/>
      <c r="D102" s="133" t="s">
        <v>127</v>
      </c>
      <c r="E102" s="134"/>
      <c r="F102" s="134"/>
      <c r="G102" s="134"/>
      <c r="H102" s="134"/>
      <c r="I102" s="135"/>
      <c r="J102" s="136">
        <f>J453</f>
        <v>0</v>
      </c>
      <c r="L102" s="132"/>
    </row>
    <row r="103" spans="2:12" s="10" customFormat="1" ht="19.899999999999999" customHeight="1" x14ac:dyDescent="0.2">
      <c r="B103" s="132"/>
      <c r="D103" s="133" t="s">
        <v>128</v>
      </c>
      <c r="E103" s="134"/>
      <c r="F103" s="134"/>
      <c r="G103" s="134"/>
      <c r="H103" s="134"/>
      <c r="I103" s="135"/>
      <c r="J103" s="136">
        <f>J472</f>
        <v>0</v>
      </c>
      <c r="L103" s="132"/>
    </row>
    <row r="104" spans="2:12" s="10" customFormat="1" ht="19.899999999999999" customHeight="1" x14ac:dyDescent="0.2">
      <c r="B104" s="132"/>
      <c r="D104" s="133" t="s">
        <v>129</v>
      </c>
      <c r="E104" s="134"/>
      <c r="F104" s="134"/>
      <c r="G104" s="134"/>
      <c r="H104" s="134"/>
      <c r="I104" s="135"/>
      <c r="J104" s="136">
        <f>J574</f>
        <v>0</v>
      </c>
      <c r="L104" s="132"/>
    </row>
    <row r="105" spans="2:12" s="10" customFormat="1" ht="19.899999999999999" customHeight="1" x14ac:dyDescent="0.2">
      <c r="B105" s="132"/>
      <c r="D105" s="133" t="s">
        <v>130</v>
      </c>
      <c r="E105" s="134"/>
      <c r="F105" s="134"/>
      <c r="G105" s="134"/>
      <c r="H105" s="134"/>
      <c r="I105" s="135"/>
      <c r="J105" s="136">
        <f>J668</f>
        <v>0</v>
      </c>
      <c r="L105" s="132"/>
    </row>
    <row r="106" spans="2:12" s="9" customFormat="1" ht="24.95" customHeight="1" x14ac:dyDescent="0.2">
      <c r="B106" s="127"/>
      <c r="D106" s="128" t="s">
        <v>131</v>
      </c>
      <c r="E106" s="129"/>
      <c r="F106" s="129"/>
      <c r="G106" s="129"/>
      <c r="H106" s="129"/>
      <c r="I106" s="130"/>
      <c r="J106" s="131">
        <f>J671</f>
        <v>0</v>
      </c>
      <c r="L106" s="127"/>
    </row>
    <row r="107" spans="2:12" s="10" customFormat="1" ht="19.899999999999999" customHeight="1" x14ac:dyDescent="0.2">
      <c r="B107" s="132"/>
      <c r="D107" s="133" t="s">
        <v>132</v>
      </c>
      <c r="E107" s="134"/>
      <c r="F107" s="134"/>
      <c r="G107" s="134"/>
      <c r="H107" s="134"/>
      <c r="I107" s="135"/>
      <c r="J107" s="136">
        <f>J672</f>
        <v>0</v>
      </c>
      <c r="L107" s="132"/>
    </row>
    <row r="108" spans="2:12" s="10" customFormat="1" ht="19.899999999999999" customHeight="1" x14ac:dyDescent="0.2">
      <c r="B108" s="132"/>
      <c r="D108" s="133" t="s">
        <v>133</v>
      </c>
      <c r="E108" s="134"/>
      <c r="F108" s="134"/>
      <c r="G108" s="134"/>
      <c r="H108" s="134"/>
      <c r="I108" s="135"/>
      <c r="J108" s="136">
        <f>J680</f>
        <v>0</v>
      </c>
      <c r="L108" s="132"/>
    </row>
    <row r="109" spans="2:12" s="10" customFormat="1" ht="19.899999999999999" customHeight="1" x14ac:dyDescent="0.2">
      <c r="B109" s="132"/>
      <c r="D109" s="133" t="s">
        <v>134</v>
      </c>
      <c r="E109" s="134"/>
      <c r="F109" s="134"/>
      <c r="G109" s="134"/>
      <c r="H109" s="134"/>
      <c r="I109" s="135"/>
      <c r="J109" s="136">
        <f>J738</f>
        <v>0</v>
      </c>
      <c r="L109" s="132"/>
    </row>
    <row r="110" spans="2:12" s="10" customFormat="1" ht="19.899999999999999" customHeight="1" x14ac:dyDescent="0.2">
      <c r="B110" s="132"/>
      <c r="D110" s="133" t="s">
        <v>135</v>
      </c>
      <c r="E110" s="134"/>
      <c r="F110" s="134"/>
      <c r="G110" s="134"/>
      <c r="H110" s="134"/>
      <c r="I110" s="135"/>
      <c r="J110" s="136">
        <f>J812</f>
        <v>0</v>
      </c>
      <c r="L110" s="132"/>
    </row>
    <row r="111" spans="2:12" s="10" customFormat="1" ht="19.899999999999999" customHeight="1" x14ac:dyDescent="0.2">
      <c r="B111" s="132"/>
      <c r="D111" s="133" t="s">
        <v>136</v>
      </c>
      <c r="E111" s="134"/>
      <c r="F111" s="134"/>
      <c r="G111" s="134"/>
      <c r="H111" s="134"/>
      <c r="I111" s="135"/>
      <c r="J111" s="136">
        <f>J814</f>
        <v>0</v>
      </c>
      <c r="L111" s="132"/>
    </row>
    <row r="112" spans="2:12" s="10" customFormat="1" ht="19.899999999999999" customHeight="1" x14ac:dyDescent="0.2">
      <c r="B112" s="132"/>
      <c r="D112" s="133" t="s">
        <v>137</v>
      </c>
      <c r="E112" s="134"/>
      <c r="F112" s="134"/>
      <c r="G112" s="134"/>
      <c r="H112" s="134"/>
      <c r="I112" s="135"/>
      <c r="J112" s="136">
        <f>J832</f>
        <v>0</v>
      </c>
      <c r="L112" s="132"/>
    </row>
    <row r="113" spans="2:12" s="10" customFormat="1" ht="19.899999999999999" customHeight="1" x14ac:dyDescent="0.2">
      <c r="B113" s="132"/>
      <c r="D113" s="133" t="s">
        <v>138</v>
      </c>
      <c r="E113" s="134"/>
      <c r="F113" s="134"/>
      <c r="G113" s="134"/>
      <c r="H113" s="134"/>
      <c r="I113" s="135"/>
      <c r="J113" s="136">
        <f>J834</f>
        <v>0</v>
      </c>
      <c r="L113" s="132"/>
    </row>
    <row r="114" spans="2:12" s="10" customFormat="1" ht="19.899999999999999" customHeight="1" x14ac:dyDescent="0.2">
      <c r="B114" s="132"/>
      <c r="D114" s="133" t="s">
        <v>139</v>
      </c>
      <c r="E114" s="134"/>
      <c r="F114" s="134"/>
      <c r="G114" s="134"/>
      <c r="H114" s="134"/>
      <c r="I114" s="135"/>
      <c r="J114" s="136">
        <f>J902</f>
        <v>0</v>
      </c>
      <c r="L114" s="132"/>
    </row>
    <row r="115" spans="2:12" s="10" customFormat="1" ht="19.899999999999999" customHeight="1" x14ac:dyDescent="0.2">
      <c r="B115" s="132"/>
      <c r="D115" s="133" t="s">
        <v>140</v>
      </c>
      <c r="E115" s="134"/>
      <c r="F115" s="134"/>
      <c r="G115" s="134"/>
      <c r="H115" s="134"/>
      <c r="I115" s="135"/>
      <c r="J115" s="136">
        <f>J938</f>
        <v>0</v>
      </c>
      <c r="L115" s="132"/>
    </row>
    <row r="116" spans="2:12" s="10" customFormat="1" ht="19.899999999999999" customHeight="1" x14ac:dyDescent="0.2">
      <c r="B116" s="132"/>
      <c r="D116" s="133" t="s">
        <v>141</v>
      </c>
      <c r="E116" s="134"/>
      <c r="F116" s="134"/>
      <c r="G116" s="134"/>
      <c r="H116" s="134"/>
      <c r="I116" s="135"/>
      <c r="J116" s="136">
        <f>J993</f>
        <v>0</v>
      </c>
      <c r="L116" s="132"/>
    </row>
    <row r="117" spans="2:12" s="10" customFormat="1" ht="19.899999999999999" customHeight="1" x14ac:dyDescent="0.2">
      <c r="B117" s="132"/>
      <c r="D117" s="133" t="s">
        <v>142</v>
      </c>
      <c r="E117" s="134"/>
      <c r="F117" s="134"/>
      <c r="G117" s="134"/>
      <c r="H117" s="134"/>
      <c r="I117" s="135"/>
      <c r="J117" s="136">
        <f>J1055</f>
        <v>0</v>
      </c>
      <c r="L117" s="132"/>
    </row>
    <row r="118" spans="2:12" s="10" customFormat="1" ht="19.899999999999999" customHeight="1" x14ac:dyDescent="0.2">
      <c r="B118" s="132"/>
      <c r="D118" s="133" t="s">
        <v>143</v>
      </c>
      <c r="E118" s="134"/>
      <c r="F118" s="134"/>
      <c r="G118" s="134"/>
      <c r="H118" s="134"/>
      <c r="I118" s="135"/>
      <c r="J118" s="136">
        <f>J1062</f>
        <v>0</v>
      </c>
      <c r="L118" s="132"/>
    </row>
    <row r="119" spans="2:12" s="10" customFormat="1" ht="19.899999999999999" customHeight="1" x14ac:dyDescent="0.2">
      <c r="B119" s="132"/>
      <c r="D119" s="133" t="s">
        <v>144</v>
      </c>
      <c r="E119" s="134"/>
      <c r="F119" s="134"/>
      <c r="G119" s="134"/>
      <c r="H119" s="134"/>
      <c r="I119" s="135"/>
      <c r="J119" s="136">
        <f>J1177</f>
        <v>0</v>
      </c>
      <c r="L119" s="132"/>
    </row>
    <row r="120" spans="2:12" s="9" customFormat="1" ht="24.95" customHeight="1" x14ac:dyDescent="0.2">
      <c r="B120" s="127"/>
      <c r="D120" s="128" t="s">
        <v>145</v>
      </c>
      <c r="E120" s="129"/>
      <c r="F120" s="129"/>
      <c r="G120" s="129"/>
      <c r="H120" s="129"/>
      <c r="I120" s="130"/>
      <c r="J120" s="131">
        <f>J1232</f>
        <v>0</v>
      </c>
      <c r="L120" s="127"/>
    </row>
    <row r="121" spans="2:12" s="10" customFormat="1" ht="19.899999999999999" customHeight="1" x14ac:dyDescent="0.2">
      <c r="B121" s="132"/>
      <c r="D121" s="133" t="s">
        <v>146</v>
      </c>
      <c r="E121" s="134"/>
      <c r="F121" s="134"/>
      <c r="G121" s="134"/>
      <c r="H121" s="134"/>
      <c r="I121" s="135"/>
      <c r="J121" s="136">
        <f>J1233</f>
        <v>0</v>
      </c>
      <c r="L121" s="132"/>
    </row>
    <row r="122" spans="2:12" s="10" customFormat="1" ht="14.85" customHeight="1" x14ac:dyDescent="0.2">
      <c r="B122" s="132"/>
      <c r="D122" s="133" t="s">
        <v>147</v>
      </c>
      <c r="E122" s="134"/>
      <c r="F122" s="134"/>
      <c r="G122" s="134"/>
      <c r="H122" s="134"/>
      <c r="I122" s="135"/>
      <c r="J122" s="136">
        <f>J1234</f>
        <v>0</v>
      </c>
      <c r="L122" s="132"/>
    </row>
    <row r="123" spans="2:12" s="10" customFormat="1" ht="14.85" customHeight="1" x14ac:dyDescent="0.2">
      <c r="B123" s="132"/>
      <c r="D123" s="133" t="s">
        <v>148</v>
      </c>
      <c r="E123" s="134"/>
      <c r="F123" s="134"/>
      <c r="G123" s="134"/>
      <c r="H123" s="134"/>
      <c r="I123" s="135"/>
      <c r="J123" s="136">
        <f>J1283</f>
        <v>0</v>
      </c>
      <c r="L123" s="132"/>
    </row>
    <row r="124" spans="2:12" s="10" customFormat="1" ht="14.85" customHeight="1" x14ac:dyDescent="0.2">
      <c r="B124" s="132"/>
      <c r="D124" s="133" t="s">
        <v>149</v>
      </c>
      <c r="E124" s="134"/>
      <c r="F124" s="134"/>
      <c r="G124" s="134"/>
      <c r="H124" s="134"/>
      <c r="I124" s="135"/>
      <c r="J124" s="136">
        <f>J1330</f>
        <v>0</v>
      </c>
      <c r="L124" s="132"/>
    </row>
    <row r="125" spans="2:12" s="10" customFormat="1" ht="14.85" customHeight="1" x14ac:dyDescent="0.2">
      <c r="B125" s="132"/>
      <c r="D125" s="133" t="s">
        <v>150</v>
      </c>
      <c r="E125" s="134"/>
      <c r="F125" s="134"/>
      <c r="G125" s="134"/>
      <c r="H125" s="134"/>
      <c r="I125" s="135"/>
      <c r="J125" s="136">
        <f>J1357</f>
        <v>0</v>
      </c>
      <c r="L125" s="132"/>
    </row>
    <row r="126" spans="2:12" s="10" customFormat="1" ht="14.85" customHeight="1" x14ac:dyDescent="0.2">
      <c r="B126" s="132"/>
      <c r="D126" s="133" t="s">
        <v>151</v>
      </c>
      <c r="E126" s="134"/>
      <c r="F126" s="134"/>
      <c r="G126" s="134"/>
      <c r="H126" s="134"/>
      <c r="I126" s="135"/>
      <c r="J126" s="136">
        <f>J1384</f>
        <v>0</v>
      </c>
      <c r="L126" s="132"/>
    </row>
    <row r="127" spans="2:12" s="10" customFormat="1" ht="14.85" customHeight="1" x14ac:dyDescent="0.2">
      <c r="B127" s="132"/>
      <c r="D127" s="133" t="s">
        <v>152</v>
      </c>
      <c r="E127" s="134"/>
      <c r="F127" s="134"/>
      <c r="G127" s="134"/>
      <c r="H127" s="134"/>
      <c r="I127" s="135"/>
      <c r="J127" s="136">
        <f>J1407</f>
        <v>0</v>
      </c>
      <c r="L127" s="132"/>
    </row>
    <row r="128" spans="2:12" s="10" customFormat="1" ht="14.85" customHeight="1" x14ac:dyDescent="0.2">
      <c r="B128" s="132"/>
      <c r="D128" s="133" t="s">
        <v>153</v>
      </c>
      <c r="E128" s="134"/>
      <c r="F128" s="134"/>
      <c r="G128" s="134"/>
      <c r="H128" s="134"/>
      <c r="I128" s="135"/>
      <c r="J128" s="136">
        <f>J1430</f>
        <v>0</v>
      </c>
      <c r="L128" s="132"/>
    </row>
    <row r="129" spans="1:31" s="10" customFormat="1" ht="14.85" customHeight="1" x14ac:dyDescent="0.2">
      <c r="B129" s="132"/>
      <c r="D129" s="133" t="s">
        <v>154</v>
      </c>
      <c r="E129" s="134"/>
      <c r="F129" s="134"/>
      <c r="G129" s="134"/>
      <c r="H129" s="134"/>
      <c r="I129" s="135"/>
      <c r="J129" s="136">
        <f>J1459</f>
        <v>0</v>
      </c>
      <c r="L129" s="132"/>
    </row>
    <row r="130" spans="1:31" s="10" customFormat="1" ht="14.85" customHeight="1" x14ac:dyDescent="0.2">
      <c r="B130" s="132"/>
      <c r="D130" s="133" t="s">
        <v>155</v>
      </c>
      <c r="E130" s="134"/>
      <c r="F130" s="134"/>
      <c r="G130" s="134"/>
      <c r="H130" s="134"/>
      <c r="I130" s="135"/>
      <c r="J130" s="136">
        <f>J1488</f>
        <v>0</v>
      </c>
      <c r="L130" s="132"/>
    </row>
    <row r="131" spans="1:31" s="10" customFormat="1" ht="14.85" customHeight="1" x14ac:dyDescent="0.2">
      <c r="B131" s="132"/>
      <c r="D131" s="133" t="s">
        <v>156</v>
      </c>
      <c r="E131" s="134"/>
      <c r="F131" s="134"/>
      <c r="G131" s="134"/>
      <c r="H131" s="134"/>
      <c r="I131" s="135"/>
      <c r="J131" s="136">
        <f>J1491</f>
        <v>0</v>
      </c>
      <c r="L131" s="132"/>
    </row>
    <row r="132" spans="1:31" s="10" customFormat="1" ht="19.899999999999999" customHeight="1" x14ac:dyDescent="0.2">
      <c r="B132" s="132"/>
      <c r="D132" s="133" t="s">
        <v>157</v>
      </c>
      <c r="E132" s="134"/>
      <c r="F132" s="134"/>
      <c r="G132" s="134"/>
      <c r="H132" s="134"/>
      <c r="I132" s="135"/>
      <c r="J132" s="136">
        <f>J1494</f>
        <v>0</v>
      </c>
      <c r="L132" s="132"/>
    </row>
    <row r="133" spans="1:31" s="10" customFormat="1" ht="19.899999999999999" customHeight="1" x14ac:dyDescent="0.2">
      <c r="B133" s="132"/>
      <c r="D133" s="133" t="s">
        <v>158</v>
      </c>
      <c r="E133" s="134"/>
      <c r="F133" s="134"/>
      <c r="G133" s="134"/>
      <c r="H133" s="134"/>
      <c r="I133" s="135"/>
      <c r="J133" s="136">
        <f>J1497</f>
        <v>0</v>
      </c>
      <c r="L133" s="132"/>
    </row>
    <row r="134" spans="1:31" s="2" customFormat="1" ht="21.75" customHeight="1" x14ac:dyDescent="0.2">
      <c r="A134" s="33"/>
      <c r="B134" s="34"/>
      <c r="C134" s="33"/>
      <c r="D134" s="33"/>
      <c r="E134" s="33"/>
      <c r="F134" s="33"/>
      <c r="G134" s="33"/>
      <c r="H134" s="33"/>
      <c r="I134" s="97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6.95" customHeight="1" x14ac:dyDescent="0.2">
      <c r="A135" s="33"/>
      <c r="B135" s="48"/>
      <c r="C135" s="49"/>
      <c r="D135" s="49"/>
      <c r="E135" s="49"/>
      <c r="F135" s="49"/>
      <c r="G135" s="49"/>
      <c r="H135" s="49"/>
      <c r="I135" s="121"/>
      <c r="J135" s="49"/>
      <c r="K135" s="49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9" spans="1:31" s="2" customFormat="1" ht="6.95" customHeight="1" x14ac:dyDescent="0.2">
      <c r="A139" s="33"/>
      <c r="B139" s="50"/>
      <c r="C139" s="51"/>
      <c r="D139" s="51"/>
      <c r="E139" s="51"/>
      <c r="F139" s="51"/>
      <c r="G139" s="51"/>
      <c r="H139" s="51"/>
      <c r="I139" s="122"/>
      <c r="J139" s="51"/>
      <c r="K139" s="51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24.95" customHeight="1" x14ac:dyDescent="0.2">
      <c r="A140" s="33"/>
      <c r="B140" s="34"/>
      <c r="C140" s="22" t="s">
        <v>159</v>
      </c>
      <c r="D140" s="33"/>
      <c r="E140" s="33"/>
      <c r="F140" s="33"/>
      <c r="G140" s="33"/>
      <c r="H140" s="33"/>
      <c r="I140" s="97"/>
      <c r="J140" s="33"/>
      <c r="K140" s="33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6.95" customHeight="1" x14ac:dyDescent="0.2">
      <c r="A141" s="33"/>
      <c r="B141" s="34"/>
      <c r="C141" s="33"/>
      <c r="D141" s="33"/>
      <c r="E141" s="33"/>
      <c r="F141" s="33"/>
      <c r="G141" s="33"/>
      <c r="H141" s="33"/>
      <c r="I141" s="97"/>
      <c r="J141" s="33"/>
      <c r="K141" s="33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2" customFormat="1" ht="12" customHeight="1" x14ac:dyDescent="0.2">
      <c r="A142" s="33"/>
      <c r="B142" s="34"/>
      <c r="C142" s="28" t="s">
        <v>14</v>
      </c>
      <c r="D142" s="33"/>
      <c r="E142" s="33"/>
      <c r="F142" s="33"/>
      <c r="G142" s="33"/>
      <c r="H142" s="33"/>
      <c r="I142" s="97"/>
      <c r="J142" s="33"/>
      <c r="K142" s="33"/>
      <c r="L142" s="4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2" customFormat="1" ht="16.5" customHeight="1" x14ac:dyDescent="0.2">
      <c r="A143" s="33"/>
      <c r="B143" s="34"/>
      <c r="C143" s="33"/>
      <c r="D143" s="33"/>
      <c r="E143" s="271" t="str">
        <f>E7</f>
        <v>Rodinný dom s 2 b.j. Adamovské Kochanovce</v>
      </c>
      <c r="F143" s="272"/>
      <c r="G143" s="272"/>
      <c r="H143" s="272"/>
      <c r="I143" s="97"/>
      <c r="J143" s="33"/>
      <c r="K143" s="33"/>
      <c r="L143" s="4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1:31" s="2" customFormat="1" ht="12" customHeight="1" x14ac:dyDescent="0.2">
      <c r="A144" s="33"/>
      <c r="B144" s="34"/>
      <c r="C144" s="28" t="s">
        <v>115</v>
      </c>
      <c r="D144" s="33"/>
      <c r="E144" s="33"/>
      <c r="F144" s="33"/>
      <c r="G144" s="33"/>
      <c r="H144" s="33"/>
      <c r="I144" s="97"/>
      <c r="J144" s="33"/>
      <c r="K144" s="33"/>
      <c r="L144" s="4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1:65" s="2" customFormat="1" ht="16.5" customHeight="1" x14ac:dyDescent="0.2">
      <c r="A145" s="33"/>
      <c r="B145" s="34"/>
      <c r="C145" s="33"/>
      <c r="D145" s="33"/>
      <c r="E145" s="237" t="str">
        <f>E9</f>
        <v>SO 01 - SO 01 Rodinný dom</v>
      </c>
      <c r="F145" s="270"/>
      <c r="G145" s="270"/>
      <c r="H145" s="270"/>
      <c r="I145" s="97"/>
      <c r="J145" s="33"/>
      <c r="K145" s="33"/>
      <c r="L145" s="4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1:65" s="2" customFormat="1" ht="6.95" customHeight="1" x14ac:dyDescent="0.2">
      <c r="A146" s="33"/>
      <c r="B146" s="34"/>
      <c r="C146" s="33"/>
      <c r="D146" s="33"/>
      <c r="E146" s="33"/>
      <c r="F146" s="33"/>
      <c r="G146" s="33"/>
      <c r="H146" s="33"/>
      <c r="I146" s="97"/>
      <c r="J146" s="33"/>
      <c r="K146" s="33"/>
      <c r="L146" s="4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1:65" s="2" customFormat="1" ht="12" customHeight="1" x14ac:dyDescent="0.2">
      <c r="A147" s="33"/>
      <c r="B147" s="34"/>
      <c r="C147" s="28" t="s">
        <v>18</v>
      </c>
      <c r="D147" s="33"/>
      <c r="E147" s="33"/>
      <c r="F147" s="26" t="str">
        <f>F12</f>
        <v>parc.č. 342/5, Adamovské Kochanovce</v>
      </c>
      <c r="G147" s="33"/>
      <c r="H147" s="33"/>
      <c r="I147" s="98" t="s">
        <v>20</v>
      </c>
      <c r="J147" s="56">
        <f>IF(J12="","",J12)</f>
        <v>0</v>
      </c>
      <c r="K147" s="33"/>
      <c r="L147" s="4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1:65" s="2" customFormat="1" ht="6.95" customHeight="1" x14ac:dyDescent="0.2">
      <c r="A148" s="33"/>
      <c r="B148" s="34"/>
      <c r="C148" s="33"/>
      <c r="D148" s="33"/>
      <c r="E148" s="33"/>
      <c r="F148" s="33"/>
      <c r="G148" s="33"/>
      <c r="H148" s="33"/>
      <c r="I148" s="97"/>
      <c r="J148" s="33"/>
      <c r="K148" s="33"/>
      <c r="L148" s="4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1:65" s="2" customFormat="1" ht="15.2" customHeight="1" x14ac:dyDescent="0.2">
      <c r="A149" s="33"/>
      <c r="B149" s="34"/>
      <c r="C149" s="28" t="s">
        <v>21</v>
      </c>
      <c r="D149" s="33"/>
      <c r="E149" s="33"/>
      <c r="F149" s="26" t="str">
        <f>E15</f>
        <v>Trenčiansky samosprávny kraj</v>
      </c>
      <c r="G149" s="33"/>
      <c r="H149" s="33"/>
      <c r="I149" s="98" t="s">
        <v>28</v>
      </c>
      <c r="J149" s="31" t="str">
        <f>E21</f>
        <v>A.DOM, spol. s r.o.</v>
      </c>
      <c r="K149" s="33"/>
      <c r="L149" s="4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1:65" s="2" customFormat="1" ht="15.2" customHeight="1" x14ac:dyDescent="0.2">
      <c r="A150" s="33"/>
      <c r="B150" s="34"/>
      <c r="C150" s="28" t="s">
        <v>26</v>
      </c>
      <c r="D150" s="33"/>
      <c r="E150" s="33"/>
      <c r="F150" s="26" t="str">
        <f>IF(E18="","",E18)</f>
        <v>Vyplň údaj</v>
      </c>
      <c r="G150" s="33"/>
      <c r="H150" s="33"/>
      <c r="I150" s="98" t="s">
        <v>34</v>
      </c>
      <c r="J150" s="31" t="str">
        <f>E24</f>
        <v>Viera Masnicová</v>
      </c>
      <c r="K150" s="33"/>
      <c r="L150" s="4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1:65" s="2" customFormat="1" ht="10.35" customHeight="1" x14ac:dyDescent="0.2">
      <c r="A151" s="33"/>
      <c r="B151" s="34"/>
      <c r="C151" s="33"/>
      <c r="D151" s="33"/>
      <c r="E151" s="33"/>
      <c r="F151" s="33"/>
      <c r="G151" s="33"/>
      <c r="H151" s="33"/>
      <c r="I151" s="97"/>
      <c r="J151" s="33"/>
      <c r="K151" s="33"/>
      <c r="L151" s="4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1:65" s="11" customFormat="1" ht="29.25" customHeight="1" x14ac:dyDescent="0.2">
      <c r="A152" s="137"/>
      <c r="B152" s="138"/>
      <c r="C152" s="139" t="s">
        <v>160</v>
      </c>
      <c r="D152" s="273" t="s">
        <v>59</v>
      </c>
      <c r="E152" s="273"/>
      <c r="F152" s="273"/>
      <c r="G152" s="140" t="s">
        <v>161</v>
      </c>
      <c r="H152" s="140" t="s">
        <v>162</v>
      </c>
      <c r="I152" s="141" t="s">
        <v>163</v>
      </c>
      <c r="J152" s="142" t="s">
        <v>119</v>
      </c>
      <c r="K152" s="143" t="s">
        <v>164</v>
      </c>
      <c r="L152" s="144"/>
      <c r="M152" s="63" t="s">
        <v>1</v>
      </c>
      <c r="N152" s="64" t="s">
        <v>41</v>
      </c>
      <c r="O152" s="64" t="s">
        <v>165</v>
      </c>
      <c r="P152" s="64" t="s">
        <v>166</v>
      </c>
      <c r="Q152" s="64" t="s">
        <v>167</v>
      </c>
      <c r="R152" s="64" t="s">
        <v>168</v>
      </c>
      <c r="S152" s="64" t="s">
        <v>169</v>
      </c>
      <c r="T152" s="65" t="s">
        <v>170</v>
      </c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</row>
    <row r="153" spans="1:65" s="2" customFormat="1" ht="22.9" customHeight="1" x14ac:dyDescent="0.25">
      <c r="A153" s="33"/>
      <c r="B153" s="34"/>
      <c r="C153" s="70" t="s">
        <v>120</v>
      </c>
      <c r="D153" s="33"/>
      <c r="E153" s="33"/>
      <c r="F153" s="33"/>
      <c r="G153" s="33"/>
      <c r="H153" s="33"/>
      <c r="I153" s="97"/>
      <c r="J153" s="145">
        <f>BK153</f>
        <v>0</v>
      </c>
      <c r="K153" s="33"/>
      <c r="L153" s="34"/>
      <c r="M153" s="66"/>
      <c r="N153" s="57"/>
      <c r="O153" s="67"/>
      <c r="P153" s="146">
        <f>P154+P671+P1232</f>
        <v>0</v>
      </c>
      <c r="Q153" s="67"/>
      <c r="R153" s="146">
        <f>R154+R671+R1232</f>
        <v>570.37485107999987</v>
      </c>
      <c r="S153" s="67"/>
      <c r="T153" s="147">
        <f>T154+T671+T1232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76</v>
      </c>
      <c r="AU153" s="18" t="s">
        <v>121</v>
      </c>
      <c r="BK153" s="148">
        <f>BK154+BK671+BK1232</f>
        <v>0</v>
      </c>
    </row>
    <row r="154" spans="1:65" s="12" customFormat="1" ht="25.9" customHeight="1" x14ac:dyDescent="0.2">
      <c r="B154" s="149"/>
      <c r="D154" s="150" t="s">
        <v>76</v>
      </c>
      <c r="E154" s="151" t="s">
        <v>171</v>
      </c>
      <c r="F154" s="151" t="s">
        <v>172</v>
      </c>
      <c r="I154" s="152"/>
      <c r="J154" s="153">
        <f>BK154</f>
        <v>0</v>
      </c>
      <c r="L154" s="149"/>
      <c r="M154" s="154"/>
      <c r="N154" s="155"/>
      <c r="O154" s="155"/>
      <c r="P154" s="156">
        <f>P155+P252+P291+P339+P453+P472+P574+P668</f>
        <v>0</v>
      </c>
      <c r="Q154" s="155"/>
      <c r="R154" s="156">
        <f>R155+R252+R291+R339+R453+R472+R574+R668</f>
        <v>549.82291148999991</v>
      </c>
      <c r="S154" s="155"/>
      <c r="T154" s="157">
        <f>T155+T252+T291+T339+T453+T472+T574+T668</f>
        <v>0</v>
      </c>
      <c r="AR154" s="150" t="s">
        <v>85</v>
      </c>
      <c r="AT154" s="158" t="s">
        <v>76</v>
      </c>
      <c r="AU154" s="158" t="s">
        <v>77</v>
      </c>
      <c r="AY154" s="150" t="s">
        <v>173</v>
      </c>
      <c r="BK154" s="159">
        <f>BK155+BK252+BK291+BK339+BK453+BK472+BK574+BK668</f>
        <v>0</v>
      </c>
    </row>
    <row r="155" spans="1:65" s="12" customFormat="1" ht="22.9" customHeight="1" x14ac:dyDescent="0.2">
      <c r="B155" s="149"/>
      <c r="D155" s="150" t="s">
        <v>76</v>
      </c>
      <c r="E155" s="160" t="s">
        <v>85</v>
      </c>
      <c r="F155" s="160" t="s">
        <v>174</v>
      </c>
      <c r="I155" s="152"/>
      <c r="J155" s="161">
        <f>BK155</f>
        <v>0</v>
      </c>
      <c r="L155" s="149"/>
      <c r="M155" s="154"/>
      <c r="N155" s="155"/>
      <c r="O155" s="155"/>
      <c r="P155" s="156">
        <f>SUM(P156:P251)</f>
        <v>0</v>
      </c>
      <c r="Q155" s="155"/>
      <c r="R155" s="156">
        <f>SUM(R156:R251)</f>
        <v>0</v>
      </c>
      <c r="S155" s="155"/>
      <c r="T155" s="157">
        <f>SUM(T156:T251)</f>
        <v>0</v>
      </c>
      <c r="AR155" s="150" t="s">
        <v>85</v>
      </c>
      <c r="AT155" s="158" t="s">
        <v>76</v>
      </c>
      <c r="AU155" s="158" t="s">
        <v>85</v>
      </c>
      <c r="AY155" s="150" t="s">
        <v>173</v>
      </c>
      <c r="BK155" s="159">
        <f>SUM(BK156:BK251)</f>
        <v>0</v>
      </c>
    </row>
    <row r="156" spans="1:65" s="2" customFormat="1" ht="36" customHeight="1" x14ac:dyDescent="0.2">
      <c r="A156" s="33"/>
      <c r="B156" s="162"/>
      <c r="C156" s="163" t="s">
        <v>85</v>
      </c>
      <c r="D156" s="264" t="s">
        <v>176</v>
      </c>
      <c r="E156" s="265"/>
      <c r="F156" s="266"/>
      <c r="G156" s="164" t="s">
        <v>177</v>
      </c>
      <c r="H156" s="165">
        <v>1</v>
      </c>
      <c r="I156" s="166"/>
      <c r="J156" s="165">
        <f>ROUND(I156*H156,3)</f>
        <v>0</v>
      </c>
      <c r="K156" s="167"/>
      <c r="L156" s="34"/>
      <c r="M156" s="168" t="s">
        <v>1</v>
      </c>
      <c r="N156" s="169" t="s">
        <v>43</v>
      </c>
      <c r="O156" s="59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2" t="s">
        <v>178</v>
      </c>
      <c r="AT156" s="172" t="s">
        <v>175</v>
      </c>
      <c r="AU156" s="172" t="s">
        <v>179</v>
      </c>
      <c r="AY156" s="18" t="s">
        <v>173</v>
      </c>
      <c r="BE156" s="173">
        <f>IF(N156="základná",J156,0)</f>
        <v>0</v>
      </c>
      <c r="BF156" s="173">
        <f>IF(N156="znížená",J156,0)</f>
        <v>0</v>
      </c>
      <c r="BG156" s="173">
        <f>IF(N156="zákl. prenesená",J156,0)</f>
        <v>0</v>
      </c>
      <c r="BH156" s="173">
        <f>IF(N156="zníž. prenesená",J156,0)</f>
        <v>0</v>
      </c>
      <c r="BI156" s="173">
        <f>IF(N156="nulová",J156,0)</f>
        <v>0</v>
      </c>
      <c r="BJ156" s="18" t="s">
        <v>179</v>
      </c>
      <c r="BK156" s="174">
        <f>ROUND(I156*H156,3)</f>
        <v>0</v>
      </c>
      <c r="BL156" s="18" t="s">
        <v>178</v>
      </c>
      <c r="BM156" s="172" t="s">
        <v>180</v>
      </c>
    </row>
    <row r="157" spans="1:65" s="2" customFormat="1" ht="19.5" x14ac:dyDescent="0.2">
      <c r="A157" s="33"/>
      <c r="B157" s="34"/>
      <c r="C157" s="33"/>
      <c r="D157" s="175" t="s">
        <v>181</v>
      </c>
      <c r="E157" s="33"/>
      <c r="F157" s="176" t="s">
        <v>182</v>
      </c>
      <c r="G157" s="33"/>
      <c r="H157" s="33"/>
      <c r="I157" s="97"/>
      <c r="J157" s="33"/>
      <c r="K157" s="33"/>
      <c r="L157" s="34"/>
      <c r="M157" s="177"/>
      <c r="N157" s="178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181</v>
      </c>
      <c r="AU157" s="18" t="s">
        <v>179</v>
      </c>
    </row>
    <row r="158" spans="1:65" s="13" customFormat="1" x14ac:dyDescent="0.2">
      <c r="B158" s="179"/>
      <c r="D158" s="175" t="s">
        <v>183</v>
      </c>
      <c r="E158" s="180" t="s">
        <v>1</v>
      </c>
      <c r="F158" s="181" t="s">
        <v>85</v>
      </c>
      <c r="H158" s="182">
        <v>1</v>
      </c>
      <c r="I158" s="183"/>
      <c r="L158" s="179"/>
      <c r="M158" s="184"/>
      <c r="N158" s="185"/>
      <c r="O158" s="185"/>
      <c r="P158" s="185"/>
      <c r="Q158" s="185"/>
      <c r="R158" s="185"/>
      <c r="S158" s="185"/>
      <c r="T158" s="186"/>
      <c r="AT158" s="180" t="s">
        <v>183</v>
      </c>
      <c r="AU158" s="180" t="s">
        <v>179</v>
      </c>
      <c r="AV158" s="13" t="s">
        <v>179</v>
      </c>
      <c r="AW158" s="13" t="s">
        <v>32</v>
      </c>
      <c r="AX158" s="13" t="s">
        <v>85</v>
      </c>
      <c r="AY158" s="180" t="s">
        <v>173</v>
      </c>
    </row>
    <row r="159" spans="1:65" s="2" customFormat="1" ht="24" customHeight="1" x14ac:dyDescent="0.2">
      <c r="A159" s="33"/>
      <c r="B159" s="162"/>
      <c r="C159" s="163" t="s">
        <v>179</v>
      </c>
      <c r="D159" s="264" t="s">
        <v>184</v>
      </c>
      <c r="E159" s="265"/>
      <c r="F159" s="266"/>
      <c r="G159" s="164" t="s">
        <v>185</v>
      </c>
      <c r="H159" s="165">
        <v>104.553</v>
      </c>
      <c r="I159" s="166"/>
      <c r="J159" s="165">
        <f>ROUND(I159*H159,3)</f>
        <v>0</v>
      </c>
      <c r="K159" s="167"/>
      <c r="L159" s="34"/>
      <c r="M159" s="168" t="s">
        <v>1</v>
      </c>
      <c r="N159" s="169" t="s">
        <v>43</v>
      </c>
      <c r="O159" s="59"/>
      <c r="P159" s="170">
        <f>O159*H159</f>
        <v>0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2" t="s">
        <v>178</v>
      </c>
      <c r="AT159" s="172" t="s">
        <v>175</v>
      </c>
      <c r="AU159" s="172" t="s">
        <v>179</v>
      </c>
      <c r="AY159" s="18" t="s">
        <v>173</v>
      </c>
      <c r="BE159" s="173">
        <f>IF(N159="základná",J159,0)</f>
        <v>0</v>
      </c>
      <c r="BF159" s="173">
        <f>IF(N159="znížená",J159,0)</f>
        <v>0</v>
      </c>
      <c r="BG159" s="173">
        <f>IF(N159="zákl. prenesená",J159,0)</f>
        <v>0</v>
      </c>
      <c r="BH159" s="173">
        <f>IF(N159="zníž. prenesená",J159,0)</f>
        <v>0</v>
      </c>
      <c r="BI159" s="173">
        <f>IF(N159="nulová",J159,0)</f>
        <v>0</v>
      </c>
      <c r="BJ159" s="18" t="s">
        <v>179</v>
      </c>
      <c r="BK159" s="174">
        <f>ROUND(I159*H159,3)</f>
        <v>0</v>
      </c>
      <c r="BL159" s="18" t="s">
        <v>178</v>
      </c>
      <c r="BM159" s="172" t="s">
        <v>186</v>
      </c>
    </row>
    <row r="160" spans="1:65" s="2" customFormat="1" ht="29.25" x14ac:dyDescent="0.2">
      <c r="A160" s="33"/>
      <c r="B160" s="34"/>
      <c r="C160" s="33"/>
      <c r="D160" s="175" t="s">
        <v>181</v>
      </c>
      <c r="E160" s="33"/>
      <c r="F160" s="176" t="s">
        <v>187</v>
      </c>
      <c r="G160" s="33"/>
      <c r="H160" s="33"/>
      <c r="I160" s="97"/>
      <c r="J160" s="33"/>
      <c r="K160" s="33"/>
      <c r="L160" s="34"/>
      <c r="M160" s="177"/>
      <c r="N160" s="178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181</v>
      </c>
      <c r="AU160" s="18" t="s">
        <v>179</v>
      </c>
    </row>
    <row r="161" spans="1:65" s="14" customFormat="1" x14ac:dyDescent="0.2">
      <c r="B161" s="187"/>
      <c r="D161" s="175" t="s">
        <v>183</v>
      </c>
      <c r="E161" s="188" t="s">
        <v>1</v>
      </c>
      <c r="F161" s="189" t="s">
        <v>188</v>
      </c>
      <c r="H161" s="188" t="s">
        <v>1</v>
      </c>
      <c r="I161" s="190"/>
      <c r="L161" s="187"/>
      <c r="M161" s="191"/>
      <c r="N161" s="192"/>
      <c r="O161" s="192"/>
      <c r="P161" s="192"/>
      <c r="Q161" s="192"/>
      <c r="R161" s="192"/>
      <c r="S161" s="192"/>
      <c r="T161" s="193"/>
      <c r="AT161" s="188" t="s">
        <v>183</v>
      </c>
      <c r="AU161" s="188" t="s">
        <v>179</v>
      </c>
      <c r="AV161" s="14" t="s">
        <v>85</v>
      </c>
      <c r="AW161" s="14" t="s">
        <v>32</v>
      </c>
      <c r="AX161" s="14" t="s">
        <v>77</v>
      </c>
      <c r="AY161" s="188" t="s">
        <v>173</v>
      </c>
    </row>
    <row r="162" spans="1:65" s="13" customFormat="1" x14ac:dyDescent="0.2">
      <c r="B162" s="179"/>
      <c r="D162" s="175" t="s">
        <v>183</v>
      </c>
      <c r="E162" s="180" t="s">
        <v>1</v>
      </c>
      <c r="F162" s="181" t="s">
        <v>189</v>
      </c>
      <c r="H162" s="182">
        <v>68.400000000000006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183</v>
      </c>
      <c r="AU162" s="180" t="s">
        <v>179</v>
      </c>
      <c r="AV162" s="13" t="s">
        <v>179</v>
      </c>
      <c r="AW162" s="13" t="s">
        <v>32</v>
      </c>
      <c r="AX162" s="13" t="s">
        <v>77</v>
      </c>
      <c r="AY162" s="180" t="s">
        <v>173</v>
      </c>
    </row>
    <row r="163" spans="1:65" s="15" customFormat="1" x14ac:dyDescent="0.2">
      <c r="B163" s="194"/>
      <c r="D163" s="175" t="s">
        <v>183</v>
      </c>
      <c r="E163" s="195" t="s">
        <v>1</v>
      </c>
      <c r="F163" s="196" t="s">
        <v>190</v>
      </c>
      <c r="H163" s="197">
        <v>68.400000000000006</v>
      </c>
      <c r="I163" s="198"/>
      <c r="L163" s="194"/>
      <c r="M163" s="199"/>
      <c r="N163" s="200"/>
      <c r="O163" s="200"/>
      <c r="P163" s="200"/>
      <c r="Q163" s="200"/>
      <c r="R163" s="200"/>
      <c r="S163" s="200"/>
      <c r="T163" s="201"/>
      <c r="AT163" s="195" t="s">
        <v>183</v>
      </c>
      <c r="AU163" s="195" t="s">
        <v>179</v>
      </c>
      <c r="AV163" s="15" t="s">
        <v>191</v>
      </c>
      <c r="AW163" s="15" t="s">
        <v>32</v>
      </c>
      <c r="AX163" s="15" t="s">
        <v>77</v>
      </c>
      <c r="AY163" s="195" t="s">
        <v>173</v>
      </c>
    </row>
    <row r="164" spans="1:65" s="14" customFormat="1" x14ac:dyDescent="0.2">
      <c r="B164" s="187"/>
      <c r="D164" s="175" t="s">
        <v>183</v>
      </c>
      <c r="E164" s="188" t="s">
        <v>1</v>
      </c>
      <c r="F164" s="189" t="s">
        <v>192</v>
      </c>
      <c r="H164" s="188" t="s">
        <v>1</v>
      </c>
      <c r="I164" s="190"/>
      <c r="L164" s="187"/>
      <c r="M164" s="191"/>
      <c r="N164" s="192"/>
      <c r="O164" s="192"/>
      <c r="P164" s="192"/>
      <c r="Q164" s="192"/>
      <c r="R164" s="192"/>
      <c r="S164" s="192"/>
      <c r="T164" s="193"/>
      <c r="AT164" s="188" t="s">
        <v>183</v>
      </c>
      <c r="AU164" s="188" t="s">
        <v>179</v>
      </c>
      <c r="AV164" s="14" t="s">
        <v>85</v>
      </c>
      <c r="AW164" s="14" t="s">
        <v>32</v>
      </c>
      <c r="AX164" s="14" t="s">
        <v>77</v>
      </c>
      <c r="AY164" s="188" t="s">
        <v>173</v>
      </c>
    </row>
    <row r="165" spans="1:65" s="13" customFormat="1" x14ac:dyDescent="0.2">
      <c r="B165" s="179"/>
      <c r="D165" s="175" t="s">
        <v>183</v>
      </c>
      <c r="E165" s="180" t="s">
        <v>1</v>
      </c>
      <c r="F165" s="181" t="s">
        <v>193</v>
      </c>
      <c r="H165" s="182">
        <v>3.8879999999999999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183</v>
      </c>
      <c r="AU165" s="180" t="s">
        <v>179</v>
      </c>
      <c r="AV165" s="13" t="s">
        <v>179</v>
      </c>
      <c r="AW165" s="13" t="s">
        <v>32</v>
      </c>
      <c r="AX165" s="13" t="s">
        <v>77</v>
      </c>
      <c r="AY165" s="180" t="s">
        <v>173</v>
      </c>
    </row>
    <row r="166" spans="1:65" s="13" customFormat="1" x14ac:dyDescent="0.2">
      <c r="B166" s="179"/>
      <c r="D166" s="175" t="s">
        <v>183</v>
      </c>
      <c r="E166" s="180" t="s">
        <v>1</v>
      </c>
      <c r="F166" s="181" t="s">
        <v>194</v>
      </c>
      <c r="H166" s="182">
        <v>8.5500000000000007</v>
      </c>
      <c r="I166" s="183"/>
      <c r="L166" s="179"/>
      <c r="M166" s="184"/>
      <c r="N166" s="185"/>
      <c r="O166" s="185"/>
      <c r="P166" s="185"/>
      <c r="Q166" s="185"/>
      <c r="R166" s="185"/>
      <c r="S166" s="185"/>
      <c r="T166" s="186"/>
      <c r="AT166" s="180" t="s">
        <v>183</v>
      </c>
      <c r="AU166" s="180" t="s">
        <v>179</v>
      </c>
      <c r="AV166" s="13" t="s">
        <v>179</v>
      </c>
      <c r="AW166" s="13" t="s">
        <v>32</v>
      </c>
      <c r="AX166" s="13" t="s">
        <v>77</v>
      </c>
      <c r="AY166" s="180" t="s">
        <v>173</v>
      </c>
    </row>
    <row r="167" spans="1:65" s="15" customFormat="1" x14ac:dyDescent="0.2">
      <c r="B167" s="194"/>
      <c r="D167" s="175" t="s">
        <v>183</v>
      </c>
      <c r="E167" s="195" t="s">
        <v>1</v>
      </c>
      <c r="F167" s="196" t="s">
        <v>190</v>
      </c>
      <c r="H167" s="197">
        <v>12.438000000000001</v>
      </c>
      <c r="I167" s="198"/>
      <c r="L167" s="194"/>
      <c r="M167" s="199"/>
      <c r="N167" s="200"/>
      <c r="O167" s="200"/>
      <c r="P167" s="200"/>
      <c r="Q167" s="200"/>
      <c r="R167" s="200"/>
      <c r="S167" s="200"/>
      <c r="T167" s="201"/>
      <c r="AT167" s="195" t="s">
        <v>183</v>
      </c>
      <c r="AU167" s="195" t="s">
        <v>179</v>
      </c>
      <c r="AV167" s="15" t="s">
        <v>191</v>
      </c>
      <c r="AW167" s="15" t="s">
        <v>32</v>
      </c>
      <c r="AX167" s="15" t="s">
        <v>77</v>
      </c>
      <c r="AY167" s="195" t="s">
        <v>173</v>
      </c>
    </row>
    <row r="168" spans="1:65" s="13" customFormat="1" x14ac:dyDescent="0.2">
      <c r="B168" s="179"/>
      <c r="D168" s="175" t="s">
        <v>183</v>
      </c>
      <c r="E168" s="180" t="s">
        <v>1</v>
      </c>
      <c r="F168" s="181" t="s">
        <v>195</v>
      </c>
      <c r="H168" s="182">
        <v>27.99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0" t="s">
        <v>183</v>
      </c>
      <c r="AU168" s="180" t="s">
        <v>179</v>
      </c>
      <c r="AV168" s="13" t="s">
        <v>179</v>
      </c>
      <c r="AW168" s="13" t="s">
        <v>32</v>
      </c>
      <c r="AX168" s="13" t="s">
        <v>77</v>
      </c>
      <c r="AY168" s="180" t="s">
        <v>173</v>
      </c>
    </row>
    <row r="169" spans="1:65" s="13" customFormat="1" ht="22.5" x14ac:dyDescent="0.2">
      <c r="B169" s="179"/>
      <c r="D169" s="175" t="s">
        <v>183</v>
      </c>
      <c r="E169" s="180" t="s">
        <v>1</v>
      </c>
      <c r="F169" s="181" t="s">
        <v>196</v>
      </c>
      <c r="H169" s="182">
        <v>-4.2750000000000004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0" t="s">
        <v>183</v>
      </c>
      <c r="AU169" s="180" t="s">
        <v>179</v>
      </c>
      <c r="AV169" s="13" t="s">
        <v>179</v>
      </c>
      <c r="AW169" s="13" t="s">
        <v>32</v>
      </c>
      <c r="AX169" s="13" t="s">
        <v>77</v>
      </c>
      <c r="AY169" s="180" t="s">
        <v>173</v>
      </c>
    </row>
    <row r="170" spans="1:65" s="16" customFormat="1" x14ac:dyDescent="0.2">
      <c r="B170" s="202"/>
      <c r="D170" s="175" t="s">
        <v>183</v>
      </c>
      <c r="E170" s="203" t="s">
        <v>1</v>
      </c>
      <c r="F170" s="204" t="s">
        <v>197</v>
      </c>
      <c r="H170" s="205">
        <v>104.553</v>
      </c>
      <c r="I170" s="206"/>
      <c r="L170" s="202"/>
      <c r="M170" s="207"/>
      <c r="N170" s="208"/>
      <c r="O170" s="208"/>
      <c r="P170" s="208"/>
      <c r="Q170" s="208"/>
      <c r="R170" s="208"/>
      <c r="S170" s="208"/>
      <c r="T170" s="209"/>
      <c r="AT170" s="203" t="s">
        <v>183</v>
      </c>
      <c r="AU170" s="203" t="s">
        <v>179</v>
      </c>
      <c r="AV170" s="16" t="s">
        <v>178</v>
      </c>
      <c r="AW170" s="16" t="s">
        <v>32</v>
      </c>
      <c r="AX170" s="16" t="s">
        <v>85</v>
      </c>
      <c r="AY170" s="203" t="s">
        <v>173</v>
      </c>
    </row>
    <row r="171" spans="1:65" s="2" customFormat="1" ht="24" customHeight="1" x14ac:dyDescent="0.2">
      <c r="A171" s="33"/>
      <c r="B171" s="162"/>
      <c r="C171" s="163" t="s">
        <v>191</v>
      </c>
      <c r="D171" s="264" t="s">
        <v>198</v>
      </c>
      <c r="E171" s="265"/>
      <c r="F171" s="266"/>
      <c r="G171" s="164" t="s">
        <v>185</v>
      </c>
      <c r="H171" s="165">
        <v>107.78400000000001</v>
      </c>
      <c r="I171" s="166"/>
      <c r="J171" s="165">
        <f>ROUND(I171*H171,3)</f>
        <v>0</v>
      </c>
      <c r="K171" s="167"/>
      <c r="L171" s="34"/>
      <c r="M171" s="168" t="s">
        <v>1</v>
      </c>
      <c r="N171" s="169" t="s">
        <v>43</v>
      </c>
      <c r="O171" s="59"/>
      <c r="P171" s="170">
        <f>O171*H171</f>
        <v>0</v>
      </c>
      <c r="Q171" s="170">
        <v>0</v>
      </c>
      <c r="R171" s="170">
        <f>Q171*H171</f>
        <v>0</v>
      </c>
      <c r="S171" s="170">
        <v>0</v>
      </c>
      <c r="T171" s="17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2" t="s">
        <v>178</v>
      </c>
      <c r="AT171" s="172" t="s">
        <v>175</v>
      </c>
      <c r="AU171" s="172" t="s">
        <v>179</v>
      </c>
      <c r="AY171" s="18" t="s">
        <v>173</v>
      </c>
      <c r="BE171" s="173">
        <f>IF(N171="základná",J171,0)</f>
        <v>0</v>
      </c>
      <c r="BF171" s="173">
        <f>IF(N171="znížená",J171,0)</f>
        <v>0</v>
      </c>
      <c r="BG171" s="173">
        <f>IF(N171="zákl. prenesená",J171,0)</f>
        <v>0</v>
      </c>
      <c r="BH171" s="173">
        <f>IF(N171="zníž. prenesená",J171,0)</f>
        <v>0</v>
      </c>
      <c r="BI171" s="173">
        <f>IF(N171="nulová",J171,0)</f>
        <v>0</v>
      </c>
      <c r="BJ171" s="18" t="s">
        <v>179</v>
      </c>
      <c r="BK171" s="174">
        <f>ROUND(I171*H171,3)</f>
        <v>0</v>
      </c>
      <c r="BL171" s="18" t="s">
        <v>178</v>
      </c>
      <c r="BM171" s="172" t="s">
        <v>199</v>
      </c>
    </row>
    <row r="172" spans="1:65" s="2" customFormat="1" ht="29.25" x14ac:dyDescent="0.2">
      <c r="A172" s="33"/>
      <c r="B172" s="34"/>
      <c r="C172" s="33"/>
      <c r="D172" s="175" t="s">
        <v>181</v>
      </c>
      <c r="E172" s="33"/>
      <c r="F172" s="176" t="s">
        <v>200</v>
      </c>
      <c r="G172" s="33"/>
      <c r="H172" s="33"/>
      <c r="I172" s="97"/>
      <c r="J172" s="33"/>
      <c r="K172" s="33"/>
      <c r="L172" s="34"/>
      <c r="M172" s="177"/>
      <c r="N172" s="178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181</v>
      </c>
      <c r="AU172" s="18" t="s">
        <v>179</v>
      </c>
    </row>
    <row r="173" spans="1:65" s="14" customFormat="1" ht="22.5" x14ac:dyDescent="0.2">
      <c r="B173" s="187"/>
      <c r="D173" s="175" t="s">
        <v>183</v>
      </c>
      <c r="E173" s="188" t="s">
        <v>1</v>
      </c>
      <c r="F173" s="189" t="s">
        <v>201</v>
      </c>
      <c r="H173" s="188" t="s">
        <v>1</v>
      </c>
      <c r="I173" s="190"/>
      <c r="L173" s="187"/>
      <c r="M173" s="191"/>
      <c r="N173" s="192"/>
      <c r="O173" s="192"/>
      <c r="P173" s="192"/>
      <c r="Q173" s="192"/>
      <c r="R173" s="192"/>
      <c r="S173" s="192"/>
      <c r="T173" s="193"/>
      <c r="AT173" s="188" t="s">
        <v>183</v>
      </c>
      <c r="AU173" s="188" t="s">
        <v>179</v>
      </c>
      <c r="AV173" s="14" t="s">
        <v>85</v>
      </c>
      <c r="AW173" s="14" t="s">
        <v>32</v>
      </c>
      <c r="AX173" s="14" t="s">
        <v>77</v>
      </c>
      <c r="AY173" s="188" t="s">
        <v>173</v>
      </c>
    </row>
    <row r="174" spans="1:65" s="13" customFormat="1" x14ac:dyDescent="0.2">
      <c r="B174" s="179"/>
      <c r="D174" s="175" t="s">
        <v>183</v>
      </c>
      <c r="E174" s="180" t="s">
        <v>1</v>
      </c>
      <c r="F174" s="181" t="s">
        <v>202</v>
      </c>
      <c r="H174" s="182">
        <v>91.2</v>
      </c>
      <c r="I174" s="183"/>
      <c r="L174" s="179"/>
      <c r="M174" s="184"/>
      <c r="N174" s="185"/>
      <c r="O174" s="185"/>
      <c r="P174" s="185"/>
      <c r="Q174" s="185"/>
      <c r="R174" s="185"/>
      <c r="S174" s="185"/>
      <c r="T174" s="186"/>
      <c r="AT174" s="180" t="s">
        <v>183</v>
      </c>
      <c r="AU174" s="180" t="s">
        <v>179</v>
      </c>
      <c r="AV174" s="13" t="s">
        <v>179</v>
      </c>
      <c r="AW174" s="13" t="s">
        <v>32</v>
      </c>
      <c r="AX174" s="13" t="s">
        <v>77</v>
      </c>
      <c r="AY174" s="180" t="s">
        <v>173</v>
      </c>
    </row>
    <row r="175" spans="1:65" s="15" customFormat="1" x14ac:dyDescent="0.2">
      <c r="B175" s="194"/>
      <c r="D175" s="175" t="s">
        <v>183</v>
      </c>
      <c r="E175" s="195" t="s">
        <v>1</v>
      </c>
      <c r="F175" s="196" t="s">
        <v>190</v>
      </c>
      <c r="H175" s="197">
        <v>91.2</v>
      </c>
      <c r="I175" s="198"/>
      <c r="L175" s="194"/>
      <c r="M175" s="199"/>
      <c r="N175" s="200"/>
      <c r="O175" s="200"/>
      <c r="P175" s="200"/>
      <c r="Q175" s="200"/>
      <c r="R175" s="200"/>
      <c r="S175" s="200"/>
      <c r="T175" s="201"/>
      <c r="AT175" s="195" t="s">
        <v>183</v>
      </c>
      <c r="AU175" s="195" t="s">
        <v>179</v>
      </c>
      <c r="AV175" s="15" t="s">
        <v>191</v>
      </c>
      <c r="AW175" s="15" t="s">
        <v>32</v>
      </c>
      <c r="AX175" s="15" t="s">
        <v>77</v>
      </c>
      <c r="AY175" s="195" t="s">
        <v>173</v>
      </c>
    </row>
    <row r="176" spans="1:65" s="14" customFormat="1" x14ac:dyDescent="0.2">
      <c r="B176" s="187"/>
      <c r="D176" s="175" t="s">
        <v>183</v>
      </c>
      <c r="E176" s="188" t="s">
        <v>1</v>
      </c>
      <c r="F176" s="189" t="s">
        <v>192</v>
      </c>
      <c r="H176" s="188" t="s">
        <v>1</v>
      </c>
      <c r="I176" s="190"/>
      <c r="L176" s="187"/>
      <c r="M176" s="191"/>
      <c r="N176" s="192"/>
      <c r="O176" s="192"/>
      <c r="P176" s="192"/>
      <c r="Q176" s="192"/>
      <c r="R176" s="192"/>
      <c r="S176" s="192"/>
      <c r="T176" s="193"/>
      <c r="AT176" s="188" t="s">
        <v>183</v>
      </c>
      <c r="AU176" s="188" t="s">
        <v>179</v>
      </c>
      <c r="AV176" s="14" t="s">
        <v>85</v>
      </c>
      <c r="AW176" s="14" t="s">
        <v>32</v>
      </c>
      <c r="AX176" s="14" t="s">
        <v>77</v>
      </c>
      <c r="AY176" s="188" t="s">
        <v>173</v>
      </c>
    </row>
    <row r="177" spans="1:65" s="13" customFormat="1" x14ac:dyDescent="0.2">
      <c r="B177" s="179"/>
      <c r="D177" s="175" t="s">
        <v>183</v>
      </c>
      <c r="E177" s="180" t="s">
        <v>1</v>
      </c>
      <c r="F177" s="181" t="s">
        <v>203</v>
      </c>
      <c r="H177" s="182">
        <v>5.1840000000000002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183</v>
      </c>
      <c r="AU177" s="180" t="s">
        <v>179</v>
      </c>
      <c r="AV177" s="13" t="s">
        <v>179</v>
      </c>
      <c r="AW177" s="13" t="s">
        <v>32</v>
      </c>
      <c r="AX177" s="13" t="s">
        <v>77</v>
      </c>
      <c r="AY177" s="180" t="s">
        <v>173</v>
      </c>
    </row>
    <row r="178" spans="1:65" s="13" customFormat="1" x14ac:dyDescent="0.2">
      <c r="B178" s="179"/>
      <c r="D178" s="175" t="s">
        <v>183</v>
      </c>
      <c r="E178" s="180" t="s">
        <v>1</v>
      </c>
      <c r="F178" s="181" t="s">
        <v>204</v>
      </c>
      <c r="H178" s="182">
        <v>11.4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183</v>
      </c>
      <c r="AU178" s="180" t="s">
        <v>179</v>
      </c>
      <c r="AV178" s="13" t="s">
        <v>179</v>
      </c>
      <c r="AW178" s="13" t="s">
        <v>32</v>
      </c>
      <c r="AX178" s="13" t="s">
        <v>77</v>
      </c>
      <c r="AY178" s="180" t="s">
        <v>173</v>
      </c>
    </row>
    <row r="179" spans="1:65" s="15" customFormat="1" x14ac:dyDescent="0.2">
      <c r="B179" s="194"/>
      <c r="D179" s="175" t="s">
        <v>183</v>
      </c>
      <c r="E179" s="195" t="s">
        <v>1</v>
      </c>
      <c r="F179" s="196" t="s">
        <v>190</v>
      </c>
      <c r="H179" s="197">
        <v>16.584</v>
      </c>
      <c r="I179" s="198"/>
      <c r="L179" s="194"/>
      <c r="M179" s="199"/>
      <c r="N179" s="200"/>
      <c r="O179" s="200"/>
      <c r="P179" s="200"/>
      <c r="Q179" s="200"/>
      <c r="R179" s="200"/>
      <c r="S179" s="200"/>
      <c r="T179" s="201"/>
      <c r="AT179" s="195" t="s">
        <v>183</v>
      </c>
      <c r="AU179" s="195" t="s">
        <v>179</v>
      </c>
      <c r="AV179" s="15" t="s">
        <v>191</v>
      </c>
      <c r="AW179" s="15" t="s">
        <v>32</v>
      </c>
      <c r="AX179" s="15" t="s">
        <v>77</v>
      </c>
      <c r="AY179" s="195" t="s">
        <v>173</v>
      </c>
    </row>
    <row r="180" spans="1:65" s="16" customFormat="1" x14ac:dyDescent="0.2">
      <c r="B180" s="202"/>
      <c r="D180" s="175" t="s">
        <v>183</v>
      </c>
      <c r="E180" s="203" t="s">
        <v>1</v>
      </c>
      <c r="F180" s="204" t="s">
        <v>197</v>
      </c>
      <c r="H180" s="205">
        <v>107.78400000000001</v>
      </c>
      <c r="I180" s="206"/>
      <c r="L180" s="202"/>
      <c r="M180" s="207"/>
      <c r="N180" s="208"/>
      <c r="O180" s="208"/>
      <c r="P180" s="208"/>
      <c r="Q180" s="208"/>
      <c r="R180" s="208"/>
      <c r="S180" s="208"/>
      <c r="T180" s="209"/>
      <c r="AT180" s="203" t="s">
        <v>183</v>
      </c>
      <c r="AU180" s="203" t="s">
        <v>179</v>
      </c>
      <c r="AV180" s="16" t="s">
        <v>178</v>
      </c>
      <c r="AW180" s="16" t="s">
        <v>32</v>
      </c>
      <c r="AX180" s="16" t="s">
        <v>85</v>
      </c>
      <c r="AY180" s="203" t="s">
        <v>173</v>
      </c>
    </row>
    <row r="181" spans="1:65" s="2" customFormat="1" ht="24" customHeight="1" x14ac:dyDescent="0.2">
      <c r="A181" s="33"/>
      <c r="B181" s="162"/>
      <c r="C181" s="163" t="s">
        <v>178</v>
      </c>
      <c r="D181" s="264" t="s">
        <v>205</v>
      </c>
      <c r="E181" s="265"/>
      <c r="F181" s="266"/>
      <c r="G181" s="164" t="s">
        <v>185</v>
      </c>
      <c r="H181" s="165">
        <v>107.78400000000001</v>
      </c>
      <c r="I181" s="166"/>
      <c r="J181" s="165">
        <f>ROUND(I181*H181,3)</f>
        <v>0</v>
      </c>
      <c r="K181" s="167"/>
      <c r="L181" s="34"/>
      <c r="M181" s="168" t="s">
        <v>1</v>
      </c>
      <c r="N181" s="169" t="s">
        <v>43</v>
      </c>
      <c r="O181" s="59"/>
      <c r="P181" s="170">
        <f>O181*H181</f>
        <v>0</v>
      </c>
      <c r="Q181" s="170">
        <v>0</v>
      </c>
      <c r="R181" s="170">
        <f>Q181*H181</f>
        <v>0</v>
      </c>
      <c r="S181" s="170">
        <v>0</v>
      </c>
      <c r="T181" s="171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2" t="s">
        <v>178</v>
      </c>
      <c r="AT181" s="172" t="s">
        <v>175</v>
      </c>
      <c r="AU181" s="172" t="s">
        <v>179</v>
      </c>
      <c r="AY181" s="18" t="s">
        <v>173</v>
      </c>
      <c r="BE181" s="173">
        <f>IF(N181="základná",J181,0)</f>
        <v>0</v>
      </c>
      <c r="BF181" s="173">
        <f>IF(N181="znížená",J181,0)</f>
        <v>0</v>
      </c>
      <c r="BG181" s="173">
        <f>IF(N181="zákl. prenesená",J181,0)</f>
        <v>0</v>
      </c>
      <c r="BH181" s="173">
        <f>IF(N181="zníž. prenesená",J181,0)</f>
        <v>0</v>
      </c>
      <c r="BI181" s="173">
        <f>IF(N181="nulová",J181,0)</f>
        <v>0</v>
      </c>
      <c r="BJ181" s="18" t="s">
        <v>179</v>
      </c>
      <c r="BK181" s="174">
        <f>ROUND(I181*H181,3)</f>
        <v>0</v>
      </c>
      <c r="BL181" s="18" t="s">
        <v>178</v>
      </c>
      <c r="BM181" s="172" t="s">
        <v>206</v>
      </c>
    </row>
    <row r="182" spans="1:65" s="2" customFormat="1" ht="29.25" x14ac:dyDescent="0.2">
      <c r="A182" s="33"/>
      <c r="B182" s="34"/>
      <c r="C182" s="33"/>
      <c r="D182" s="175" t="s">
        <v>181</v>
      </c>
      <c r="E182" s="33"/>
      <c r="F182" s="176" t="s">
        <v>207</v>
      </c>
      <c r="G182" s="33"/>
      <c r="H182" s="33"/>
      <c r="I182" s="97"/>
      <c r="J182" s="33"/>
      <c r="K182" s="33"/>
      <c r="L182" s="34"/>
      <c r="M182" s="177"/>
      <c r="N182" s="178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181</v>
      </c>
      <c r="AU182" s="18" t="s">
        <v>179</v>
      </c>
    </row>
    <row r="183" spans="1:65" s="2" customFormat="1" ht="16.5" customHeight="1" x14ac:dyDescent="0.2">
      <c r="A183" s="33"/>
      <c r="B183" s="162"/>
      <c r="C183" s="163" t="s">
        <v>208</v>
      </c>
      <c r="D183" s="264" t="s">
        <v>209</v>
      </c>
      <c r="E183" s="265"/>
      <c r="F183" s="266"/>
      <c r="G183" s="164" t="s">
        <v>185</v>
      </c>
      <c r="H183" s="165">
        <v>36.520000000000003</v>
      </c>
      <c r="I183" s="166"/>
      <c r="J183" s="165">
        <f>ROUND(I183*H183,3)</f>
        <v>0</v>
      </c>
      <c r="K183" s="167"/>
      <c r="L183" s="34"/>
      <c r="M183" s="168" t="s">
        <v>1</v>
      </c>
      <c r="N183" s="169" t="s">
        <v>43</v>
      </c>
      <c r="O183" s="59"/>
      <c r="P183" s="170">
        <f>O183*H183</f>
        <v>0</v>
      </c>
      <c r="Q183" s="170">
        <v>0</v>
      </c>
      <c r="R183" s="170">
        <f>Q183*H183</f>
        <v>0</v>
      </c>
      <c r="S183" s="170">
        <v>0</v>
      </c>
      <c r="T183" s="17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2" t="s">
        <v>178</v>
      </c>
      <c r="AT183" s="172" t="s">
        <v>175</v>
      </c>
      <c r="AU183" s="172" t="s">
        <v>179</v>
      </c>
      <c r="AY183" s="18" t="s">
        <v>173</v>
      </c>
      <c r="BE183" s="173">
        <f>IF(N183="základná",J183,0)</f>
        <v>0</v>
      </c>
      <c r="BF183" s="173">
        <f>IF(N183="znížená",J183,0)</f>
        <v>0</v>
      </c>
      <c r="BG183" s="173">
        <f>IF(N183="zákl. prenesená",J183,0)</f>
        <v>0</v>
      </c>
      <c r="BH183" s="173">
        <f>IF(N183="zníž. prenesená",J183,0)</f>
        <v>0</v>
      </c>
      <c r="BI183" s="173">
        <f>IF(N183="nulová",J183,0)</f>
        <v>0</v>
      </c>
      <c r="BJ183" s="18" t="s">
        <v>179</v>
      </c>
      <c r="BK183" s="174">
        <f>ROUND(I183*H183,3)</f>
        <v>0</v>
      </c>
      <c r="BL183" s="18" t="s">
        <v>178</v>
      </c>
      <c r="BM183" s="172" t="s">
        <v>210</v>
      </c>
    </row>
    <row r="184" spans="1:65" s="2" customFormat="1" ht="48.75" x14ac:dyDescent="0.2">
      <c r="A184" s="33"/>
      <c r="B184" s="34"/>
      <c r="C184" s="33"/>
      <c r="D184" s="175" t="s">
        <v>181</v>
      </c>
      <c r="E184" s="33"/>
      <c r="F184" s="176" t="s">
        <v>211</v>
      </c>
      <c r="G184" s="33"/>
      <c r="H184" s="33"/>
      <c r="I184" s="97"/>
      <c r="J184" s="33"/>
      <c r="K184" s="33"/>
      <c r="L184" s="34"/>
      <c r="M184" s="177"/>
      <c r="N184" s="178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181</v>
      </c>
      <c r="AU184" s="18" t="s">
        <v>179</v>
      </c>
    </row>
    <row r="185" spans="1:65" s="14" customFormat="1" ht="22.5" x14ac:dyDescent="0.2">
      <c r="B185" s="187"/>
      <c r="D185" s="175" t="s">
        <v>183</v>
      </c>
      <c r="E185" s="188" t="s">
        <v>1</v>
      </c>
      <c r="F185" s="189" t="s">
        <v>212</v>
      </c>
      <c r="H185" s="188" t="s">
        <v>1</v>
      </c>
      <c r="I185" s="190"/>
      <c r="L185" s="187"/>
      <c r="M185" s="191"/>
      <c r="N185" s="192"/>
      <c r="O185" s="192"/>
      <c r="P185" s="192"/>
      <c r="Q185" s="192"/>
      <c r="R185" s="192"/>
      <c r="S185" s="192"/>
      <c r="T185" s="193"/>
      <c r="AT185" s="188" t="s">
        <v>183</v>
      </c>
      <c r="AU185" s="188" t="s">
        <v>179</v>
      </c>
      <c r="AV185" s="14" t="s">
        <v>85</v>
      </c>
      <c r="AW185" s="14" t="s">
        <v>32</v>
      </c>
      <c r="AX185" s="14" t="s">
        <v>77</v>
      </c>
      <c r="AY185" s="188" t="s">
        <v>173</v>
      </c>
    </row>
    <row r="186" spans="1:65" s="13" customFormat="1" x14ac:dyDescent="0.2">
      <c r="B186" s="179"/>
      <c r="D186" s="175" t="s">
        <v>183</v>
      </c>
      <c r="E186" s="180" t="s">
        <v>1</v>
      </c>
      <c r="F186" s="181" t="s">
        <v>213</v>
      </c>
      <c r="H186" s="182">
        <v>6.8040000000000003</v>
      </c>
      <c r="I186" s="183"/>
      <c r="L186" s="179"/>
      <c r="M186" s="184"/>
      <c r="N186" s="185"/>
      <c r="O186" s="185"/>
      <c r="P186" s="185"/>
      <c r="Q186" s="185"/>
      <c r="R186" s="185"/>
      <c r="S186" s="185"/>
      <c r="T186" s="186"/>
      <c r="AT186" s="180" t="s">
        <v>183</v>
      </c>
      <c r="AU186" s="180" t="s">
        <v>179</v>
      </c>
      <c r="AV186" s="13" t="s">
        <v>179</v>
      </c>
      <c r="AW186" s="13" t="s">
        <v>32</v>
      </c>
      <c r="AX186" s="13" t="s">
        <v>77</v>
      </c>
      <c r="AY186" s="180" t="s">
        <v>173</v>
      </c>
    </row>
    <row r="187" spans="1:65" s="13" customFormat="1" x14ac:dyDescent="0.2">
      <c r="B187" s="179"/>
      <c r="D187" s="175" t="s">
        <v>183</v>
      </c>
      <c r="E187" s="180" t="s">
        <v>1</v>
      </c>
      <c r="F187" s="181" t="s">
        <v>214</v>
      </c>
      <c r="H187" s="182">
        <v>19.238</v>
      </c>
      <c r="I187" s="183"/>
      <c r="L187" s="179"/>
      <c r="M187" s="184"/>
      <c r="N187" s="185"/>
      <c r="O187" s="185"/>
      <c r="P187" s="185"/>
      <c r="Q187" s="185"/>
      <c r="R187" s="185"/>
      <c r="S187" s="185"/>
      <c r="T187" s="186"/>
      <c r="AT187" s="180" t="s">
        <v>183</v>
      </c>
      <c r="AU187" s="180" t="s">
        <v>179</v>
      </c>
      <c r="AV187" s="13" t="s">
        <v>179</v>
      </c>
      <c r="AW187" s="13" t="s">
        <v>32</v>
      </c>
      <c r="AX187" s="13" t="s">
        <v>77</v>
      </c>
      <c r="AY187" s="180" t="s">
        <v>173</v>
      </c>
    </row>
    <row r="188" spans="1:65" s="14" customFormat="1" ht="22.5" x14ac:dyDescent="0.2">
      <c r="B188" s="187"/>
      <c r="D188" s="175" t="s">
        <v>183</v>
      </c>
      <c r="E188" s="188" t="s">
        <v>1</v>
      </c>
      <c r="F188" s="189" t="s">
        <v>215</v>
      </c>
      <c r="H188" s="188" t="s">
        <v>1</v>
      </c>
      <c r="I188" s="190"/>
      <c r="L188" s="187"/>
      <c r="M188" s="191"/>
      <c r="N188" s="192"/>
      <c r="O188" s="192"/>
      <c r="P188" s="192"/>
      <c r="Q188" s="192"/>
      <c r="R188" s="192"/>
      <c r="S188" s="192"/>
      <c r="T188" s="193"/>
      <c r="AT188" s="188" t="s">
        <v>183</v>
      </c>
      <c r="AU188" s="188" t="s">
        <v>179</v>
      </c>
      <c r="AV188" s="14" t="s">
        <v>85</v>
      </c>
      <c r="AW188" s="14" t="s">
        <v>32</v>
      </c>
      <c r="AX188" s="14" t="s">
        <v>77</v>
      </c>
      <c r="AY188" s="188" t="s">
        <v>173</v>
      </c>
    </row>
    <row r="189" spans="1:65" s="13" customFormat="1" x14ac:dyDescent="0.2">
      <c r="B189" s="179"/>
      <c r="D189" s="175" t="s">
        <v>183</v>
      </c>
      <c r="E189" s="180" t="s">
        <v>1</v>
      </c>
      <c r="F189" s="181" t="s">
        <v>216</v>
      </c>
      <c r="H189" s="182">
        <v>3.24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0" t="s">
        <v>183</v>
      </c>
      <c r="AU189" s="180" t="s">
        <v>179</v>
      </c>
      <c r="AV189" s="13" t="s">
        <v>179</v>
      </c>
      <c r="AW189" s="13" t="s">
        <v>32</v>
      </c>
      <c r="AX189" s="13" t="s">
        <v>77</v>
      </c>
      <c r="AY189" s="180" t="s">
        <v>173</v>
      </c>
    </row>
    <row r="190" spans="1:65" s="13" customFormat="1" x14ac:dyDescent="0.2">
      <c r="B190" s="179"/>
      <c r="D190" s="175" t="s">
        <v>183</v>
      </c>
      <c r="E190" s="180" t="s">
        <v>1</v>
      </c>
      <c r="F190" s="181" t="s">
        <v>217</v>
      </c>
      <c r="H190" s="182">
        <v>7.125</v>
      </c>
      <c r="I190" s="183"/>
      <c r="L190" s="179"/>
      <c r="M190" s="184"/>
      <c r="N190" s="185"/>
      <c r="O190" s="185"/>
      <c r="P190" s="185"/>
      <c r="Q190" s="185"/>
      <c r="R190" s="185"/>
      <c r="S190" s="185"/>
      <c r="T190" s="186"/>
      <c r="AT190" s="180" t="s">
        <v>183</v>
      </c>
      <c r="AU190" s="180" t="s">
        <v>179</v>
      </c>
      <c r="AV190" s="13" t="s">
        <v>179</v>
      </c>
      <c r="AW190" s="13" t="s">
        <v>32</v>
      </c>
      <c r="AX190" s="13" t="s">
        <v>77</v>
      </c>
      <c r="AY190" s="180" t="s">
        <v>173</v>
      </c>
    </row>
    <row r="191" spans="1:65" s="14" customFormat="1" x14ac:dyDescent="0.2">
      <c r="B191" s="187"/>
      <c r="D191" s="175" t="s">
        <v>183</v>
      </c>
      <c r="E191" s="188" t="s">
        <v>1</v>
      </c>
      <c r="F191" s="189" t="s">
        <v>218</v>
      </c>
      <c r="H191" s="188" t="s">
        <v>1</v>
      </c>
      <c r="I191" s="190"/>
      <c r="L191" s="187"/>
      <c r="M191" s="191"/>
      <c r="N191" s="192"/>
      <c r="O191" s="192"/>
      <c r="P191" s="192"/>
      <c r="Q191" s="192"/>
      <c r="R191" s="192"/>
      <c r="S191" s="192"/>
      <c r="T191" s="193"/>
      <c r="AT191" s="188" t="s">
        <v>183</v>
      </c>
      <c r="AU191" s="188" t="s">
        <v>179</v>
      </c>
      <c r="AV191" s="14" t="s">
        <v>85</v>
      </c>
      <c r="AW191" s="14" t="s">
        <v>32</v>
      </c>
      <c r="AX191" s="14" t="s">
        <v>77</v>
      </c>
      <c r="AY191" s="188" t="s">
        <v>173</v>
      </c>
    </row>
    <row r="192" spans="1:65" s="14" customFormat="1" x14ac:dyDescent="0.2">
      <c r="B192" s="187"/>
      <c r="D192" s="175" t="s">
        <v>183</v>
      </c>
      <c r="E192" s="188" t="s">
        <v>1</v>
      </c>
      <c r="F192" s="189" t="s">
        <v>219</v>
      </c>
      <c r="H192" s="188" t="s">
        <v>1</v>
      </c>
      <c r="I192" s="190"/>
      <c r="L192" s="187"/>
      <c r="M192" s="191"/>
      <c r="N192" s="192"/>
      <c r="O192" s="192"/>
      <c r="P192" s="192"/>
      <c r="Q192" s="192"/>
      <c r="R192" s="192"/>
      <c r="S192" s="192"/>
      <c r="T192" s="193"/>
      <c r="AT192" s="188" t="s">
        <v>183</v>
      </c>
      <c r="AU192" s="188" t="s">
        <v>179</v>
      </c>
      <c r="AV192" s="14" t="s">
        <v>85</v>
      </c>
      <c r="AW192" s="14" t="s">
        <v>32</v>
      </c>
      <c r="AX192" s="14" t="s">
        <v>77</v>
      </c>
      <c r="AY192" s="188" t="s">
        <v>173</v>
      </c>
    </row>
    <row r="193" spans="1:65" s="13" customFormat="1" x14ac:dyDescent="0.2">
      <c r="B193" s="179"/>
      <c r="D193" s="175" t="s">
        <v>183</v>
      </c>
      <c r="E193" s="180" t="s">
        <v>1</v>
      </c>
      <c r="F193" s="181" t="s">
        <v>220</v>
      </c>
      <c r="H193" s="182">
        <v>0.113</v>
      </c>
      <c r="I193" s="183"/>
      <c r="L193" s="179"/>
      <c r="M193" s="184"/>
      <c r="N193" s="185"/>
      <c r="O193" s="185"/>
      <c r="P193" s="185"/>
      <c r="Q193" s="185"/>
      <c r="R193" s="185"/>
      <c r="S193" s="185"/>
      <c r="T193" s="186"/>
      <c r="AT193" s="180" t="s">
        <v>183</v>
      </c>
      <c r="AU193" s="180" t="s">
        <v>179</v>
      </c>
      <c r="AV193" s="13" t="s">
        <v>179</v>
      </c>
      <c r="AW193" s="13" t="s">
        <v>32</v>
      </c>
      <c r="AX193" s="13" t="s">
        <v>77</v>
      </c>
      <c r="AY193" s="180" t="s">
        <v>173</v>
      </c>
    </row>
    <row r="194" spans="1:65" s="16" customFormat="1" x14ac:dyDescent="0.2">
      <c r="B194" s="202"/>
      <c r="D194" s="175" t="s">
        <v>183</v>
      </c>
      <c r="E194" s="203" t="s">
        <v>1</v>
      </c>
      <c r="F194" s="204" t="s">
        <v>197</v>
      </c>
      <c r="H194" s="205">
        <v>36.520000000000003</v>
      </c>
      <c r="I194" s="206"/>
      <c r="L194" s="202"/>
      <c r="M194" s="207"/>
      <c r="N194" s="208"/>
      <c r="O194" s="208"/>
      <c r="P194" s="208"/>
      <c r="Q194" s="208"/>
      <c r="R194" s="208"/>
      <c r="S194" s="208"/>
      <c r="T194" s="209"/>
      <c r="AT194" s="203" t="s">
        <v>183</v>
      </c>
      <c r="AU194" s="203" t="s">
        <v>179</v>
      </c>
      <c r="AV194" s="16" t="s">
        <v>178</v>
      </c>
      <c r="AW194" s="16" t="s">
        <v>32</v>
      </c>
      <c r="AX194" s="16" t="s">
        <v>85</v>
      </c>
      <c r="AY194" s="203" t="s">
        <v>173</v>
      </c>
    </row>
    <row r="195" spans="1:65" s="2" customFormat="1" ht="36" customHeight="1" x14ac:dyDescent="0.2">
      <c r="A195" s="33"/>
      <c r="B195" s="162"/>
      <c r="C195" s="163" t="s">
        <v>221</v>
      </c>
      <c r="D195" s="264" t="s">
        <v>222</v>
      </c>
      <c r="E195" s="265"/>
      <c r="F195" s="266"/>
      <c r="G195" s="164" t="s">
        <v>185</v>
      </c>
      <c r="H195" s="165">
        <v>36.25</v>
      </c>
      <c r="I195" s="166"/>
      <c r="J195" s="165">
        <f>ROUND(I195*H195,3)</f>
        <v>0</v>
      </c>
      <c r="K195" s="167"/>
      <c r="L195" s="34"/>
      <c r="M195" s="168" t="s">
        <v>1</v>
      </c>
      <c r="N195" s="169" t="s">
        <v>43</v>
      </c>
      <c r="O195" s="59"/>
      <c r="P195" s="170">
        <f>O195*H195</f>
        <v>0</v>
      </c>
      <c r="Q195" s="170">
        <v>0</v>
      </c>
      <c r="R195" s="170">
        <f>Q195*H195</f>
        <v>0</v>
      </c>
      <c r="S195" s="170">
        <v>0</v>
      </c>
      <c r="T195" s="171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2" t="s">
        <v>178</v>
      </c>
      <c r="AT195" s="172" t="s">
        <v>175</v>
      </c>
      <c r="AU195" s="172" t="s">
        <v>179</v>
      </c>
      <c r="AY195" s="18" t="s">
        <v>173</v>
      </c>
      <c r="BE195" s="173">
        <f>IF(N195="základná",J195,0)</f>
        <v>0</v>
      </c>
      <c r="BF195" s="173">
        <f>IF(N195="znížená",J195,0)</f>
        <v>0</v>
      </c>
      <c r="BG195" s="173">
        <f>IF(N195="zákl. prenesená",J195,0)</f>
        <v>0</v>
      </c>
      <c r="BH195" s="173">
        <f>IF(N195="zníž. prenesená",J195,0)</f>
        <v>0</v>
      </c>
      <c r="BI195" s="173">
        <f>IF(N195="nulová",J195,0)</f>
        <v>0</v>
      </c>
      <c r="BJ195" s="18" t="s">
        <v>179</v>
      </c>
      <c r="BK195" s="174">
        <f>ROUND(I195*H195,3)</f>
        <v>0</v>
      </c>
      <c r="BL195" s="18" t="s">
        <v>178</v>
      </c>
      <c r="BM195" s="172" t="s">
        <v>223</v>
      </c>
    </row>
    <row r="196" spans="1:65" s="2" customFormat="1" ht="48.75" x14ac:dyDescent="0.2">
      <c r="A196" s="33"/>
      <c r="B196" s="34"/>
      <c r="C196" s="33"/>
      <c r="D196" s="175" t="s">
        <v>181</v>
      </c>
      <c r="E196" s="33"/>
      <c r="F196" s="176" t="s">
        <v>224</v>
      </c>
      <c r="G196" s="33"/>
      <c r="H196" s="33"/>
      <c r="I196" s="97"/>
      <c r="J196" s="33"/>
      <c r="K196" s="33"/>
      <c r="L196" s="34"/>
      <c r="M196" s="177"/>
      <c r="N196" s="178"/>
      <c r="O196" s="59"/>
      <c r="P196" s="59"/>
      <c r="Q196" s="59"/>
      <c r="R196" s="59"/>
      <c r="S196" s="59"/>
      <c r="T196" s="60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181</v>
      </c>
      <c r="AU196" s="18" t="s">
        <v>179</v>
      </c>
    </row>
    <row r="197" spans="1:65" s="2" customFormat="1" ht="36" customHeight="1" x14ac:dyDescent="0.2">
      <c r="A197" s="33"/>
      <c r="B197" s="162"/>
      <c r="C197" s="163" t="s">
        <v>225</v>
      </c>
      <c r="D197" s="264" t="s">
        <v>226</v>
      </c>
      <c r="E197" s="265"/>
      <c r="F197" s="266"/>
      <c r="G197" s="164" t="s">
        <v>185</v>
      </c>
      <c r="H197" s="165">
        <v>109.886</v>
      </c>
      <c r="I197" s="166"/>
      <c r="J197" s="165">
        <f>ROUND(I197*H197,3)</f>
        <v>0</v>
      </c>
      <c r="K197" s="167"/>
      <c r="L197" s="34"/>
      <c r="M197" s="168" t="s">
        <v>1</v>
      </c>
      <c r="N197" s="169" t="s">
        <v>43</v>
      </c>
      <c r="O197" s="59"/>
      <c r="P197" s="170">
        <f>O197*H197</f>
        <v>0</v>
      </c>
      <c r="Q197" s="170">
        <v>0</v>
      </c>
      <c r="R197" s="170">
        <f>Q197*H197</f>
        <v>0</v>
      </c>
      <c r="S197" s="170">
        <v>0</v>
      </c>
      <c r="T197" s="17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2" t="s">
        <v>178</v>
      </c>
      <c r="AT197" s="172" t="s">
        <v>175</v>
      </c>
      <c r="AU197" s="172" t="s">
        <v>179</v>
      </c>
      <c r="AY197" s="18" t="s">
        <v>173</v>
      </c>
      <c r="BE197" s="173">
        <f>IF(N197="základná",J197,0)</f>
        <v>0</v>
      </c>
      <c r="BF197" s="173">
        <f>IF(N197="znížená",J197,0)</f>
        <v>0</v>
      </c>
      <c r="BG197" s="173">
        <f>IF(N197="zákl. prenesená",J197,0)</f>
        <v>0</v>
      </c>
      <c r="BH197" s="173">
        <f>IF(N197="zníž. prenesená",J197,0)</f>
        <v>0</v>
      </c>
      <c r="BI197" s="173">
        <f>IF(N197="nulová",J197,0)</f>
        <v>0</v>
      </c>
      <c r="BJ197" s="18" t="s">
        <v>179</v>
      </c>
      <c r="BK197" s="174">
        <f>ROUND(I197*H197,3)</f>
        <v>0</v>
      </c>
      <c r="BL197" s="18" t="s">
        <v>178</v>
      </c>
      <c r="BM197" s="172" t="s">
        <v>227</v>
      </c>
    </row>
    <row r="198" spans="1:65" s="2" customFormat="1" ht="39" x14ac:dyDescent="0.2">
      <c r="A198" s="33"/>
      <c r="B198" s="34"/>
      <c r="C198" s="33"/>
      <c r="D198" s="175" t="s">
        <v>181</v>
      </c>
      <c r="E198" s="33"/>
      <c r="F198" s="176" t="s">
        <v>228</v>
      </c>
      <c r="G198" s="33"/>
      <c r="H198" s="33"/>
      <c r="I198" s="97"/>
      <c r="J198" s="33"/>
      <c r="K198" s="33"/>
      <c r="L198" s="34"/>
      <c r="M198" s="177"/>
      <c r="N198" s="178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181</v>
      </c>
      <c r="AU198" s="18" t="s">
        <v>179</v>
      </c>
    </row>
    <row r="199" spans="1:65" s="14" customFormat="1" x14ac:dyDescent="0.2">
      <c r="B199" s="187"/>
      <c r="D199" s="175" t="s">
        <v>183</v>
      </c>
      <c r="E199" s="188" t="s">
        <v>1</v>
      </c>
      <c r="F199" s="189" t="s">
        <v>229</v>
      </c>
      <c r="H199" s="188" t="s">
        <v>1</v>
      </c>
      <c r="I199" s="190"/>
      <c r="L199" s="187"/>
      <c r="M199" s="191"/>
      <c r="N199" s="192"/>
      <c r="O199" s="192"/>
      <c r="P199" s="192"/>
      <c r="Q199" s="192"/>
      <c r="R199" s="192"/>
      <c r="S199" s="192"/>
      <c r="T199" s="193"/>
      <c r="AT199" s="188" t="s">
        <v>183</v>
      </c>
      <c r="AU199" s="188" t="s">
        <v>179</v>
      </c>
      <c r="AV199" s="14" t="s">
        <v>85</v>
      </c>
      <c r="AW199" s="14" t="s">
        <v>32</v>
      </c>
      <c r="AX199" s="14" t="s">
        <v>77</v>
      </c>
      <c r="AY199" s="188" t="s">
        <v>173</v>
      </c>
    </row>
    <row r="200" spans="1:65" s="13" customFormat="1" ht="22.5" x14ac:dyDescent="0.2">
      <c r="B200" s="179"/>
      <c r="D200" s="175" t="s">
        <v>183</v>
      </c>
      <c r="E200" s="180" t="s">
        <v>1</v>
      </c>
      <c r="F200" s="181" t="s">
        <v>230</v>
      </c>
      <c r="H200" s="182">
        <v>104.553</v>
      </c>
      <c r="I200" s="183"/>
      <c r="L200" s="179"/>
      <c r="M200" s="184"/>
      <c r="N200" s="185"/>
      <c r="O200" s="185"/>
      <c r="P200" s="185"/>
      <c r="Q200" s="185"/>
      <c r="R200" s="185"/>
      <c r="S200" s="185"/>
      <c r="T200" s="186"/>
      <c r="AT200" s="180" t="s">
        <v>183</v>
      </c>
      <c r="AU200" s="180" t="s">
        <v>179</v>
      </c>
      <c r="AV200" s="13" t="s">
        <v>179</v>
      </c>
      <c r="AW200" s="13" t="s">
        <v>32</v>
      </c>
      <c r="AX200" s="13" t="s">
        <v>77</v>
      </c>
      <c r="AY200" s="180" t="s">
        <v>173</v>
      </c>
    </row>
    <row r="201" spans="1:65" s="13" customFormat="1" x14ac:dyDescent="0.2">
      <c r="B201" s="179"/>
      <c r="D201" s="175" t="s">
        <v>183</v>
      </c>
      <c r="E201" s="180" t="s">
        <v>1</v>
      </c>
      <c r="F201" s="181" t="s">
        <v>231</v>
      </c>
      <c r="H201" s="182">
        <v>5.3330000000000002</v>
      </c>
      <c r="I201" s="183"/>
      <c r="L201" s="179"/>
      <c r="M201" s="184"/>
      <c r="N201" s="185"/>
      <c r="O201" s="185"/>
      <c r="P201" s="185"/>
      <c r="Q201" s="185"/>
      <c r="R201" s="185"/>
      <c r="S201" s="185"/>
      <c r="T201" s="186"/>
      <c r="AT201" s="180" t="s">
        <v>183</v>
      </c>
      <c r="AU201" s="180" t="s">
        <v>179</v>
      </c>
      <c r="AV201" s="13" t="s">
        <v>179</v>
      </c>
      <c r="AW201" s="13" t="s">
        <v>32</v>
      </c>
      <c r="AX201" s="13" t="s">
        <v>77</v>
      </c>
      <c r="AY201" s="180" t="s">
        <v>173</v>
      </c>
    </row>
    <row r="202" spans="1:65" s="16" customFormat="1" x14ac:dyDescent="0.2">
      <c r="B202" s="202"/>
      <c r="D202" s="175" t="s">
        <v>183</v>
      </c>
      <c r="E202" s="203" t="s">
        <v>1</v>
      </c>
      <c r="F202" s="204" t="s">
        <v>197</v>
      </c>
      <c r="H202" s="205">
        <v>109.886</v>
      </c>
      <c r="I202" s="206"/>
      <c r="L202" s="202"/>
      <c r="M202" s="207"/>
      <c r="N202" s="208"/>
      <c r="O202" s="208"/>
      <c r="P202" s="208"/>
      <c r="Q202" s="208"/>
      <c r="R202" s="208"/>
      <c r="S202" s="208"/>
      <c r="T202" s="209"/>
      <c r="AT202" s="203" t="s">
        <v>183</v>
      </c>
      <c r="AU202" s="203" t="s">
        <v>179</v>
      </c>
      <c r="AV202" s="16" t="s">
        <v>178</v>
      </c>
      <c r="AW202" s="16" t="s">
        <v>32</v>
      </c>
      <c r="AX202" s="16" t="s">
        <v>85</v>
      </c>
      <c r="AY202" s="203" t="s">
        <v>173</v>
      </c>
    </row>
    <row r="203" spans="1:65" s="2" customFormat="1" ht="36" customHeight="1" x14ac:dyDescent="0.2">
      <c r="A203" s="33"/>
      <c r="B203" s="162"/>
      <c r="C203" s="163" t="s">
        <v>232</v>
      </c>
      <c r="D203" s="264" t="s">
        <v>233</v>
      </c>
      <c r="E203" s="265"/>
      <c r="F203" s="266"/>
      <c r="G203" s="164" t="s">
        <v>185</v>
      </c>
      <c r="H203" s="165">
        <v>104.76600000000001</v>
      </c>
      <c r="I203" s="166"/>
      <c r="J203" s="165">
        <f>ROUND(I203*H203,3)</f>
        <v>0</v>
      </c>
      <c r="K203" s="167"/>
      <c r="L203" s="34"/>
      <c r="M203" s="168" t="s">
        <v>1</v>
      </c>
      <c r="N203" s="169" t="s">
        <v>43</v>
      </c>
      <c r="O203" s="59"/>
      <c r="P203" s="170">
        <f>O203*H203</f>
        <v>0</v>
      </c>
      <c r="Q203" s="170">
        <v>0</v>
      </c>
      <c r="R203" s="170">
        <f>Q203*H203</f>
        <v>0</v>
      </c>
      <c r="S203" s="170">
        <v>0</v>
      </c>
      <c r="T203" s="171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2" t="s">
        <v>178</v>
      </c>
      <c r="AT203" s="172" t="s">
        <v>175</v>
      </c>
      <c r="AU203" s="172" t="s">
        <v>179</v>
      </c>
      <c r="AY203" s="18" t="s">
        <v>173</v>
      </c>
      <c r="BE203" s="173">
        <f>IF(N203="základná",J203,0)</f>
        <v>0</v>
      </c>
      <c r="BF203" s="173">
        <f>IF(N203="znížená",J203,0)</f>
        <v>0</v>
      </c>
      <c r="BG203" s="173">
        <f>IF(N203="zákl. prenesená",J203,0)</f>
        <v>0</v>
      </c>
      <c r="BH203" s="173">
        <f>IF(N203="zníž. prenesená",J203,0)</f>
        <v>0</v>
      </c>
      <c r="BI203" s="173">
        <f>IF(N203="nulová",J203,0)</f>
        <v>0</v>
      </c>
      <c r="BJ203" s="18" t="s">
        <v>179</v>
      </c>
      <c r="BK203" s="174">
        <f>ROUND(I203*H203,3)</f>
        <v>0</v>
      </c>
      <c r="BL203" s="18" t="s">
        <v>178</v>
      </c>
      <c r="BM203" s="172" t="s">
        <v>234</v>
      </c>
    </row>
    <row r="204" spans="1:65" s="2" customFormat="1" ht="39" x14ac:dyDescent="0.2">
      <c r="A204" s="33"/>
      <c r="B204" s="34"/>
      <c r="C204" s="33"/>
      <c r="D204" s="175" t="s">
        <v>181</v>
      </c>
      <c r="E204" s="33"/>
      <c r="F204" s="176" t="s">
        <v>235</v>
      </c>
      <c r="G204" s="33"/>
      <c r="H204" s="33"/>
      <c r="I204" s="97"/>
      <c r="J204" s="33"/>
      <c r="K204" s="33"/>
      <c r="L204" s="34"/>
      <c r="M204" s="177"/>
      <c r="N204" s="178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181</v>
      </c>
      <c r="AU204" s="18" t="s">
        <v>179</v>
      </c>
    </row>
    <row r="205" spans="1:65" s="13" customFormat="1" x14ac:dyDescent="0.2">
      <c r="B205" s="179"/>
      <c r="D205" s="175" t="s">
        <v>183</v>
      </c>
      <c r="E205" s="180" t="s">
        <v>1</v>
      </c>
      <c r="F205" s="181" t="s">
        <v>236</v>
      </c>
      <c r="H205" s="182">
        <v>107.78400000000001</v>
      </c>
      <c r="I205" s="183"/>
      <c r="L205" s="179"/>
      <c r="M205" s="184"/>
      <c r="N205" s="185"/>
      <c r="O205" s="185"/>
      <c r="P205" s="185"/>
      <c r="Q205" s="185"/>
      <c r="R205" s="185"/>
      <c r="S205" s="185"/>
      <c r="T205" s="186"/>
      <c r="AT205" s="180" t="s">
        <v>183</v>
      </c>
      <c r="AU205" s="180" t="s">
        <v>179</v>
      </c>
      <c r="AV205" s="13" t="s">
        <v>179</v>
      </c>
      <c r="AW205" s="13" t="s">
        <v>32</v>
      </c>
      <c r="AX205" s="13" t="s">
        <v>77</v>
      </c>
      <c r="AY205" s="180" t="s">
        <v>173</v>
      </c>
    </row>
    <row r="206" spans="1:65" s="13" customFormat="1" x14ac:dyDescent="0.2">
      <c r="B206" s="179"/>
      <c r="D206" s="175" t="s">
        <v>183</v>
      </c>
      <c r="E206" s="180" t="s">
        <v>1</v>
      </c>
      <c r="F206" s="181" t="s">
        <v>237</v>
      </c>
      <c r="H206" s="182">
        <v>36.520000000000003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183</v>
      </c>
      <c r="AU206" s="180" t="s">
        <v>179</v>
      </c>
      <c r="AV206" s="13" t="s">
        <v>179</v>
      </c>
      <c r="AW206" s="13" t="s">
        <v>32</v>
      </c>
      <c r="AX206" s="13" t="s">
        <v>77</v>
      </c>
      <c r="AY206" s="180" t="s">
        <v>173</v>
      </c>
    </row>
    <row r="207" spans="1:65" s="15" customFormat="1" x14ac:dyDescent="0.2">
      <c r="B207" s="194"/>
      <c r="D207" s="175" t="s">
        <v>183</v>
      </c>
      <c r="E207" s="195" t="s">
        <v>1</v>
      </c>
      <c r="F207" s="196" t="s">
        <v>190</v>
      </c>
      <c r="H207" s="197">
        <v>144.304</v>
      </c>
      <c r="I207" s="198"/>
      <c r="L207" s="194"/>
      <c r="M207" s="199"/>
      <c r="N207" s="200"/>
      <c r="O207" s="200"/>
      <c r="P207" s="200"/>
      <c r="Q207" s="200"/>
      <c r="R207" s="200"/>
      <c r="S207" s="200"/>
      <c r="T207" s="201"/>
      <c r="AT207" s="195" t="s">
        <v>183</v>
      </c>
      <c r="AU207" s="195" t="s">
        <v>179</v>
      </c>
      <c r="AV207" s="15" t="s">
        <v>191</v>
      </c>
      <c r="AW207" s="15" t="s">
        <v>32</v>
      </c>
      <c r="AX207" s="15" t="s">
        <v>77</v>
      </c>
      <c r="AY207" s="195" t="s">
        <v>173</v>
      </c>
    </row>
    <row r="208" spans="1:65" s="13" customFormat="1" x14ac:dyDescent="0.2">
      <c r="B208" s="179"/>
      <c r="D208" s="175" t="s">
        <v>183</v>
      </c>
      <c r="E208" s="180" t="s">
        <v>1</v>
      </c>
      <c r="F208" s="181" t="s">
        <v>238</v>
      </c>
      <c r="H208" s="182">
        <v>-39.537999999999997</v>
      </c>
      <c r="I208" s="183"/>
      <c r="L208" s="179"/>
      <c r="M208" s="184"/>
      <c r="N208" s="185"/>
      <c r="O208" s="185"/>
      <c r="P208" s="185"/>
      <c r="Q208" s="185"/>
      <c r="R208" s="185"/>
      <c r="S208" s="185"/>
      <c r="T208" s="186"/>
      <c r="AT208" s="180" t="s">
        <v>183</v>
      </c>
      <c r="AU208" s="180" t="s">
        <v>179</v>
      </c>
      <c r="AV208" s="13" t="s">
        <v>179</v>
      </c>
      <c r="AW208" s="13" t="s">
        <v>32</v>
      </c>
      <c r="AX208" s="13" t="s">
        <v>77</v>
      </c>
      <c r="AY208" s="180" t="s">
        <v>173</v>
      </c>
    </row>
    <row r="209" spans="1:65" s="16" customFormat="1" x14ac:dyDescent="0.2">
      <c r="B209" s="202"/>
      <c r="D209" s="175" t="s">
        <v>183</v>
      </c>
      <c r="E209" s="203" t="s">
        <v>1</v>
      </c>
      <c r="F209" s="204" t="s">
        <v>197</v>
      </c>
      <c r="H209" s="205">
        <v>104.76600000000001</v>
      </c>
      <c r="I209" s="206"/>
      <c r="L209" s="202"/>
      <c r="M209" s="207"/>
      <c r="N209" s="208"/>
      <c r="O209" s="208"/>
      <c r="P209" s="208"/>
      <c r="Q209" s="208"/>
      <c r="R209" s="208"/>
      <c r="S209" s="208"/>
      <c r="T209" s="209"/>
      <c r="AT209" s="203" t="s">
        <v>183</v>
      </c>
      <c r="AU209" s="203" t="s">
        <v>179</v>
      </c>
      <c r="AV209" s="16" t="s">
        <v>178</v>
      </c>
      <c r="AW209" s="16" t="s">
        <v>32</v>
      </c>
      <c r="AX209" s="16" t="s">
        <v>85</v>
      </c>
      <c r="AY209" s="203" t="s">
        <v>173</v>
      </c>
    </row>
    <row r="210" spans="1:65" s="2" customFormat="1" ht="36" customHeight="1" x14ac:dyDescent="0.2">
      <c r="A210" s="33"/>
      <c r="B210" s="162"/>
      <c r="C210" s="163" t="s">
        <v>239</v>
      </c>
      <c r="D210" s="264" t="s">
        <v>240</v>
      </c>
      <c r="E210" s="265"/>
      <c r="F210" s="266"/>
      <c r="G210" s="164" t="s">
        <v>185</v>
      </c>
      <c r="H210" s="165">
        <v>523.83000000000004</v>
      </c>
      <c r="I210" s="166"/>
      <c r="J210" s="165">
        <f>ROUND(I210*H210,3)</f>
        <v>0</v>
      </c>
      <c r="K210" s="167"/>
      <c r="L210" s="34"/>
      <c r="M210" s="168" t="s">
        <v>1</v>
      </c>
      <c r="N210" s="169" t="s">
        <v>43</v>
      </c>
      <c r="O210" s="59"/>
      <c r="P210" s="170">
        <f>O210*H210</f>
        <v>0</v>
      </c>
      <c r="Q210" s="170">
        <v>0</v>
      </c>
      <c r="R210" s="170">
        <f>Q210*H210</f>
        <v>0</v>
      </c>
      <c r="S210" s="170">
        <v>0</v>
      </c>
      <c r="T210" s="171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2" t="s">
        <v>178</v>
      </c>
      <c r="AT210" s="172" t="s">
        <v>175</v>
      </c>
      <c r="AU210" s="172" t="s">
        <v>179</v>
      </c>
      <c r="AY210" s="18" t="s">
        <v>173</v>
      </c>
      <c r="BE210" s="173">
        <f>IF(N210="základná",J210,0)</f>
        <v>0</v>
      </c>
      <c r="BF210" s="173">
        <f>IF(N210="znížená",J210,0)</f>
        <v>0</v>
      </c>
      <c r="BG210" s="173">
        <f>IF(N210="zákl. prenesená",J210,0)</f>
        <v>0</v>
      </c>
      <c r="BH210" s="173">
        <f>IF(N210="zníž. prenesená",J210,0)</f>
        <v>0</v>
      </c>
      <c r="BI210" s="173">
        <f>IF(N210="nulová",J210,0)</f>
        <v>0</v>
      </c>
      <c r="BJ210" s="18" t="s">
        <v>179</v>
      </c>
      <c r="BK210" s="174">
        <f>ROUND(I210*H210,3)</f>
        <v>0</v>
      </c>
      <c r="BL210" s="18" t="s">
        <v>178</v>
      </c>
      <c r="BM210" s="172" t="s">
        <v>241</v>
      </c>
    </row>
    <row r="211" spans="1:65" s="2" customFormat="1" ht="48.75" x14ac:dyDescent="0.2">
      <c r="A211" s="33"/>
      <c r="B211" s="34"/>
      <c r="C211" s="33"/>
      <c r="D211" s="175" t="s">
        <v>181</v>
      </c>
      <c r="E211" s="33"/>
      <c r="F211" s="176" t="s">
        <v>242</v>
      </c>
      <c r="G211" s="33"/>
      <c r="H211" s="33"/>
      <c r="I211" s="97"/>
      <c r="J211" s="33"/>
      <c r="K211" s="33"/>
      <c r="L211" s="34"/>
      <c r="M211" s="177"/>
      <c r="N211" s="178"/>
      <c r="O211" s="59"/>
      <c r="P211" s="59"/>
      <c r="Q211" s="59"/>
      <c r="R211" s="59"/>
      <c r="S211" s="59"/>
      <c r="T211" s="60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181</v>
      </c>
      <c r="AU211" s="18" t="s">
        <v>179</v>
      </c>
    </row>
    <row r="212" spans="1:65" s="14" customFormat="1" x14ac:dyDescent="0.2">
      <c r="B212" s="187"/>
      <c r="D212" s="175" t="s">
        <v>183</v>
      </c>
      <c r="E212" s="188" t="s">
        <v>1</v>
      </c>
      <c r="F212" s="189" t="s">
        <v>243</v>
      </c>
      <c r="H212" s="188" t="s">
        <v>1</v>
      </c>
      <c r="I212" s="190"/>
      <c r="L212" s="187"/>
      <c r="M212" s="191"/>
      <c r="N212" s="192"/>
      <c r="O212" s="192"/>
      <c r="P212" s="192"/>
      <c r="Q212" s="192"/>
      <c r="R212" s="192"/>
      <c r="S212" s="192"/>
      <c r="T212" s="193"/>
      <c r="AT212" s="188" t="s">
        <v>183</v>
      </c>
      <c r="AU212" s="188" t="s">
        <v>179</v>
      </c>
      <c r="AV212" s="14" t="s">
        <v>85</v>
      </c>
      <c r="AW212" s="14" t="s">
        <v>32</v>
      </c>
      <c r="AX212" s="14" t="s">
        <v>77</v>
      </c>
      <c r="AY212" s="188" t="s">
        <v>173</v>
      </c>
    </row>
    <row r="213" spans="1:65" s="13" customFormat="1" x14ac:dyDescent="0.2">
      <c r="B213" s="179"/>
      <c r="D213" s="175" t="s">
        <v>183</v>
      </c>
      <c r="E213" s="180" t="s">
        <v>1</v>
      </c>
      <c r="F213" s="181" t="s">
        <v>244</v>
      </c>
      <c r="H213" s="182">
        <v>523.83000000000004</v>
      </c>
      <c r="I213" s="183"/>
      <c r="L213" s="179"/>
      <c r="M213" s="184"/>
      <c r="N213" s="185"/>
      <c r="O213" s="185"/>
      <c r="P213" s="185"/>
      <c r="Q213" s="185"/>
      <c r="R213" s="185"/>
      <c r="S213" s="185"/>
      <c r="T213" s="186"/>
      <c r="AT213" s="180" t="s">
        <v>183</v>
      </c>
      <c r="AU213" s="180" t="s">
        <v>179</v>
      </c>
      <c r="AV213" s="13" t="s">
        <v>179</v>
      </c>
      <c r="AW213" s="13" t="s">
        <v>32</v>
      </c>
      <c r="AX213" s="13" t="s">
        <v>85</v>
      </c>
      <c r="AY213" s="180" t="s">
        <v>173</v>
      </c>
    </row>
    <row r="214" spans="1:65" s="2" customFormat="1" ht="24" customHeight="1" x14ac:dyDescent="0.2">
      <c r="A214" s="33"/>
      <c r="B214" s="162"/>
      <c r="C214" s="163" t="s">
        <v>245</v>
      </c>
      <c r="D214" s="264" t="s">
        <v>246</v>
      </c>
      <c r="E214" s="265"/>
      <c r="F214" s="266"/>
      <c r="G214" s="164" t="s">
        <v>185</v>
      </c>
      <c r="H214" s="165">
        <v>109.886</v>
      </c>
      <c r="I214" s="166"/>
      <c r="J214" s="165">
        <f>ROUND(I214*H214,3)</f>
        <v>0</v>
      </c>
      <c r="K214" s="167"/>
      <c r="L214" s="34"/>
      <c r="M214" s="168" t="s">
        <v>1</v>
      </c>
      <c r="N214" s="169" t="s">
        <v>43</v>
      </c>
      <c r="O214" s="59"/>
      <c r="P214" s="170">
        <f>O214*H214</f>
        <v>0</v>
      </c>
      <c r="Q214" s="170">
        <v>0</v>
      </c>
      <c r="R214" s="170">
        <f>Q214*H214</f>
        <v>0</v>
      </c>
      <c r="S214" s="170">
        <v>0</v>
      </c>
      <c r="T214" s="171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2" t="s">
        <v>178</v>
      </c>
      <c r="AT214" s="172" t="s">
        <v>175</v>
      </c>
      <c r="AU214" s="172" t="s">
        <v>179</v>
      </c>
      <c r="AY214" s="18" t="s">
        <v>173</v>
      </c>
      <c r="BE214" s="173">
        <f>IF(N214="základná",J214,0)</f>
        <v>0</v>
      </c>
      <c r="BF214" s="173">
        <f>IF(N214="znížená",J214,0)</f>
        <v>0</v>
      </c>
      <c r="BG214" s="173">
        <f>IF(N214="zákl. prenesená",J214,0)</f>
        <v>0</v>
      </c>
      <c r="BH214" s="173">
        <f>IF(N214="zníž. prenesená",J214,0)</f>
        <v>0</v>
      </c>
      <c r="BI214" s="173">
        <f>IF(N214="nulová",J214,0)</f>
        <v>0</v>
      </c>
      <c r="BJ214" s="18" t="s">
        <v>179</v>
      </c>
      <c r="BK214" s="174">
        <f>ROUND(I214*H214,3)</f>
        <v>0</v>
      </c>
      <c r="BL214" s="18" t="s">
        <v>178</v>
      </c>
      <c r="BM214" s="172" t="s">
        <v>247</v>
      </c>
    </row>
    <row r="215" spans="1:65" s="2" customFormat="1" ht="19.5" x14ac:dyDescent="0.2">
      <c r="A215" s="33"/>
      <c r="B215" s="34"/>
      <c r="C215" s="33"/>
      <c r="D215" s="175" t="s">
        <v>181</v>
      </c>
      <c r="E215" s="33"/>
      <c r="F215" s="176" t="s">
        <v>248</v>
      </c>
      <c r="G215" s="33"/>
      <c r="H215" s="33"/>
      <c r="I215" s="97"/>
      <c r="J215" s="33"/>
      <c r="K215" s="33"/>
      <c r="L215" s="34"/>
      <c r="M215" s="177"/>
      <c r="N215" s="178"/>
      <c r="O215" s="59"/>
      <c r="P215" s="59"/>
      <c r="Q215" s="59"/>
      <c r="R215" s="59"/>
      <c r="S215" s="59"/>
      <c r="T215" s="60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181</v>
      </c>
      <c r="AU215" s="18" t="s">
        <v>179</v>
      </c>
    </row>
    <row r="216" spans="1:65" s="13" customFormat="1" x14ac:dyDescent="0.2">
      <c r="B216" s="179"/>
      <c r="D216" s="175" t="s">
        <v>183</v>
      </c>
      <c r="E216" s="180" t="s">
        <v>1</v>
      </c>
      <c r="F216" s="181" t="s">
        <v>249</v>
      </c>
      <c r="H216" s="182">
        <v>104.553</v>
      </c>
      <c r="I216" s="183"/>
      <c r="L216" s="179"/>
      <c r="M216" s="184"/>
      <c r="N216" s="185"/>
      <c r="O216" s="185"/>
      <c r="P216" s="185"/>
      <c r="Q216" s="185"/>
      <c r="R216" s="185"/>
      <c r="S216" s="185"/>
      <c r="T216" s="186"/>
      <c r="AT216" s="180" t="s">
        <v>183</v>
      </c>
      <c r="AU216" s="180" t="s">
        <v>179</v>
      </c>
      <c r="AV216" s="13" t="s">
        <v>179</v>
      </c>
      <c r="AW216" s="13" t="s">
        <v>32</v>
      </c>
      <c r="AX216" s="13" t="s">
        <v>77</v>
      </c>
      <c r="AY216" s="180" t="s">
        <v>173</v>
      </c>
    </row>
    <row r="217" spans="1:65" s="13" customFormat="1" x14ac:dyDescent="0.2">
      <c r="B217" s="179"/>
      <c r="D217" s="175" t="s">
        <v>183</v>
      </c>
      <c r="E217" s="180" t="s">
        <v>1</v>
      </c>
      <c r="F217" s="181" t="s">
        <v>231</v>
      </c>
      <c r="H217" s="182">
        <v>5.3330000000000002</v>
      </c>
      <c r="I217" s="183"/>
      <c r="L217" s="179"/>
      <c r="M217" s="184"/>
      <c r="N217" s="185"/>
      <c r="O217" s="185"/>
      <c r="P217" s="185"/>
      <c r="Q217" s="185"/>
      <c r="R217" s="185"/>
      <c r="S217" s="185"/>
      <c r="T217" s="186"/>
      <c r="AT217" s="180" t="s">
        <v>183</v>
      </c>
      <c r="AU217" s="180" t="s">
        <v>179</v>
      </c>
      <c r="AV217" s="13" t="s">
        <v>179</v>
      </c>
      <c r="AW217" s="13" t="s">
        <v>32</v>
      </c>
      <c r="AX217" s="13" t="s">
        <v>77</v>
      </c>
      <c r="AY217" s="180" t="s">
        <v>173</v>
      </c>
    </row>
    <row r="218" spans="1:65" s="16" customFormat="1" x14ac:dyDescent="0.2">
      <c r="B218" s="202"/>
      <c r="D218" s="175" t="s">
        <v>183</v>
      </c>
      <c r="E218" s="203" t="s">
        <v>1</v>
      </c>
      <c r="F218" s="204" t="s">
        <v>197</v>
      </c>
      <c r="H218" s="205">
        <v>109.886</v>
      </c>
      <c r="I218" s="206"/>
      <c r="L218" s="202"/>
      <c r="M218" s="207"/>
      <c r="N218" s="208"/>
      <c r="O218" s="208"/>
      <c r="P218" s="208"/>
      <c r="Q218" s="208"/>
      <c r="R218" s="208"/>
      <c r="S218" s="208"/>
      <c r="T218" s="209"/>
      <c r="AT218" s="203" t="s">
        <v>183</v>
      </c>
      <c r="AU218" s="203" t="s">
        <v>179</v>
      </c>
      <c r="AV218" s="16" t="s">
        <v>178</v>
      </c>
      <c r="AW218" s="16" t="s">
        <v>32</v>
      </c>
      <c r="AX218" s="16" t="s">
        <v>85</v>
      </c>
      <c r="AY218" s="203" t="s">
        <v>173</v>
      </c>
    </row>
    <row r="219" spans="1:65" s="2" customFormat="1" ht="16.5" customHeight="1" x14ac:dyDescent="0.2">
      <c r="A219" s="33"/>
      <c r="B219" s="162"/>
      <c r="C219" s="163" t="s">
        <v>250</v>
      </c>
      <c r="D219" s="264" t="s">
        <v>251</v>
      </c>
      <c r="E219" s="265"/>
      <c r="F219" s="266"/>
      <c r="G219" s="164" t="s">
        <v>185</v>
      </c>
      <c r="H219" s="165">
        <v>104.553</v>
      </c>
      <c r="I219" s="166"/>
      <c r="J219" s="165">
        <f>ROUND(I219*H219,3)</f>
        <v>0</v>
      </c>
      <c r="K219" s="167"/>
      <c r="L219" s="34"/>
      <c r="M219" s="168" t="s">
        <v>1</v>
      </c>
      <c r="N219" s="169" t="s">
        <v>43</v>
      </c>
      <c r="O219" s="59"/>
      <c r="P219" s="170">
        <f>O219*H219</f>
        <v>0</v>
      </c>
      <c r="Q219" s="170">
        <v>0</v>
      </c>
      <c r="R219" s="170">
        <f>Q219*H219</f>
        <v>0</v>
      </c>
      <c r="S219" s="170">
        <v>0</v>
      </c>
      <c r="T219" s="171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2" t="s">
        <v>178</v>
      </c>
      <c r="AT219" s="172" t="s">
        <v>175</v>
      </c>
      <c r="AU219" s="172" t="s">
        <v>179</v>
      </c>
      <c r="AY219" s="18" t="s">
        <v>173</v>
      </c>
      <c r="BE219" s="173">
        <f>IF(N219="základná",J219,0)</f>
        <v>0</v>
      </c>
      <c r="BF219" s="173">
        <f>IF(N219="znížená",J219,0)</f>
        <v>0</v>
      </c>
      <c r="BG219" s="173">
        <f>IF(N219="zákl. prenesená",J219,0)</f>
        <v>0</v>
      </c>
      <c r="BH219" s="173">
        <f>IF(N219="zníž. prenesená",J219,0)</f>
        <v>0</v>
      </c>
      <c r="BI219" s="173">
        <f>IF(N219="nulová",J219,0)</f>
        <v>0</v>
      </c>
      <c r="BJ219" s="18" t="s">
        <v>179</v>
      </c>
      <c r="BK219" s="174">
        <f>ROUND(I219*H219,3)</f>
        <v>0</v>
      </c>
      <c r="BL219" s="18" t="s">
        <v>178</v>
      </c>
      <c r="BM219" s="172" t="s">
        <v>252</v>
      </c>
    </row>
    <row r="220" spans="1:65" s="2" customFormat="1" x14ac:dyDescent="0.2">
      <c r="A220" s="33"/>
      <c r="B220" s="34"/>
      <c r="C220" s="33"/>
      <c r="D220" s="175" t="s">
        <v>181</v>
      </c>
      <c r="E220" s="33"/>
      <c r="F220" s="176" t="s">
        <v>251</v>
      </c>
      <c r="G220" s="33"/>
      <c r="H220" s="33"/>
      <c r="I220" s="97"/>
      <c r="J220" s="33"/>
      <c r="K220" s="33"/>
      <c r="L220" s="34"/>
      <c r="M220" s="177"/>
      <c r="N220" s="178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181</v>
      </c>
      <c r="AU220" s="18" t="s">
        <v>179</v>
      </c>
    </row>
    <row r="221" spans="1:65" s="13" customFormat="1" ht="22.5" x14ac:dyDescent="0.2">
      <c r="B221" s="179"/>
      <c r="D221" s="175" t="s">
        <v>183</v>
      </c>
      <c r="E221" s="180" t="s">
        <v>1</v>
      </c>
      <c r="F221" s="181" t="s">
        <v>253</v>
      </c>
      <c r="H221" s="182">
        <v>104.553</v>
      </c>
      <c r="I221" s="183"/>
      <c r="L221" s="179"/>
      <c r="M221" s="184"/>
      <c r="N221" s="185"/>
      <c r="O221" s="185"/>
      <c r="P221" s="185"/>
      <c r="Q221" s="185"/>
      <c r="R221" s="185"/>
      <c r="S221" s="185"/>
      <c r="T221" s="186"/>
      <c r="AT221" s="180" t="s">
        <v>183</v>
      </c>
      <c r="AU221" s="180" t="s">
        <v>179</v>
      </c>
      <c r="AV221" s="13" t="s">
        <v>179</v>
      </c>
      <c r="AW221" s="13" t="s">
        <v>32</v>
      </c>
      <c r="AX221" s="13" t="s">
        <v>85</v>
      </c>
      <c r="AY221" s="180" t="s">
        <v>173</v>
      </c>
    </row>
    <row r="222" spans="1:65" s="2" customFormat="1" ht="24" customHeight="1" x14ac:dyDescent="0.2">
      <c r="A222" s="33"/>
      <c r="B222" s="162"/>
      <c r="C222" s="163" t="s">
        <v>254</v>
      </c>
      <c r="D222" s="264" t="s">
        <v>3161</v>
      </c>
      <c r="E222" s="265"/>
      <c r="F222" s="266"/>
      <c r="G222" s="164" t="s">
        <v>256</v>
      </c>
      <c r="H222" s="165">
        <v>157.149</v>
      </c>
      <c r="I222" s="166"/>
      <c r="J222" s="165">
        <f>ROUND(I222*H222,3)</f>
        <v>0</v>
      </c>
      <c r="K222" s="167"/>
      <c r="L222" s="34"/>
      <c r="M222" s="168" t="s">
        <v>1</v>
      </c>
      <c r="N222" s="169" t="s">
        <v>43</v>
      </c>
      <c r="O222" s="59"/>
      <c r="P222" s="170">
        <f>O222*H222</f>
        <v>0</v>
      </c>
      <c r="Q222" s="170">
        <v>0</v>
      </c>
      <c r="R222" s="170">
        <f>Q222*H222</f>
        <v>0</v>
      </c>
      <c r="S222" s="170">
        <v>0</v>
      </c>
      <c r="T222" s="171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2" t="s">
        <v>178</v>
      </c>
      <c r="AT222" s="172" t="s">
        <v>175</v>
      </c>
      <c r="AU222" s="172" t="s">
        <v>179</v>
      </c>
      <c r="AY222" s="18" t="s">
        <v>173</v>
      </c>
      <c r="BE222" s="173">
        <f>IF(N222="základná",J222,0)</f>
        <v>0</v>
      </c>
      <c r="BF222" s="173">
        <f>IF(N222="znížená",J222,0)</f>
        <v>0</v>
      </c>
      <c r="BG222" s="173">
        <f>IF(N222="zákl. prenesená",J222,0)</f>
        <v>0</v>
      </c>
      <c r="BH222" s="173">
        <f>IF(N222="zníž. prenesená",J222,0)</f>
        <v>0</v>
      </c>
      <c r="BI222" s="173">
        <f>IF(N222="nulová",J222,0)</f>
        <v>0</v>
      </c>
      <c r="BJ222" s="18" t="s">
        <v>179</v>
      </c>
      <c r="BK222" s="174">
        <f>ROUND(I222*H222,3)</f>
        <v>0</v>
      </c>
      <c r="BL222" s="18" t="s">
        <v>178</v>
      </c>
      <c r="BM222" s="172" t="s">
        <v>257</v>
      </c>
    </row>
    <row r="223" spans="1:65" s="2" customFormat="1" ht="19.5" x14ac:dyDescent="0.2">
      <c r="A223" s="33"/>
      <c r="B223" s="34"/>
      <c r="C223" s="33"/>
      <c r="D223" s="175" t="s">
        <v>181</v>
      </c>
      <c r="E223" s="33"/>
      <c r="F223" s="176" t="s">
        <v>258</v>
      </c>
      <c r="G223" s="33"/>
      <c r="H223" s="33"/>
      <c r="I223" s="97"/>
      <c r="J223" s="33"/>
      <c r="K223" s="33"/>
      <c r="L223" s="34"/>
      <c r="M223" s="177"/>
      <c r="N223" s="178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181</v>
      </c>
      <c r="AU223" s="18" t="s">
        <v>179</v>
      </c>
    </row>
    <row r="224" spans="1:65" s="13" customFormat="1" ht="22.5" x14ac:dyDescent="0.2">
      <c r="B224" s="179"/>
      <c r="D224" s="175" t="s">
        <v>183</v>
      </c>
      <c r="E224" s="180" t="s">
        <v>1</v>
      </c>
      <c r="F224" s="181" t="s">
        <v>259</v>
      </c>
      <c r="H224" s="182">
        <v>157.149</v>
      </c>
      <c r="I224" s="183"/>
      <c r="L224" s="179"/>
      <c r="M224" s="184"/>
      <c r="N224" s="185"/>
      <c r="O224" s="185"/>
      <c r="P224" s="185"/>
      <c r="Q224" s="185"/>
      <c r="R224" s="185"/>
      <c r="S224" s="185"/>
      <c r="T224" s="186"/>
      <c r="AT224" s="180" t="s">
        <v>183</v>
      </c>
      <c r="AU224" s="180" t="s">
        <v>179</v>
      </c>
      <c r="AV224" s="13" t="s">
        <v>179</v>
      </c>
      <c r="AW224" s="13" t="s">
        <v>32</v>
      </c>
      <c r="AX224" s="13" t="s">
        <v>85</v>
      </c>
      <c r="AY224" s="180" t="s">
        <v>173</v>
      </c>
    </row>
    <row r="225" spans="1:65" s="2" customFormat="1" ht="24" customHeight="1" x14ac:dyDescent="0.2">
      <c r="A225" s="33"/>
      <c r="B225" s="162"/>
      <c r="C225" s="163" t="s">
        <v>260</v>
      </c>
      <c r="D225" s="264" t="s">
        <v>261</v>
      </c>
      <c r="E225" s="265"/>
      <c r="F225" s="266"/>
      <c r="G225" s="164" t="s">
        <v>185</v>
      </c>
      <c r="H225" s="165">
        <v>39.537999999999997</v>
      </c>
      <c r="I225" s="166"/>
      <c r="J225" s="165">
        <f>ROUND(I225*H225,3)</f>
        <v>0</v>
      </c>
      <c r="K225" s="167"/>
      <c r="L225" s="34"/>
      <c r="M225" s="168" t="s">
        <v>1</v>
      </c>
      <c r="N225" s="169" t="s">
        <v>43</v>
      </c>
      <c r="O225" s="59"/>
      <c r="P225" s="170">
        <f>O225*H225</f>
        <v>0</v>
      </c>
      <c r="Q225" s="170">
        <v>0</v>
      </c>
      <c r="R225" s="170">
        <f>Q225*H225</f>
        <v>0</v>
      </c>
      <c r="S225" s="170">
        <v>0</v>
      </c>
      <c r="T225" s="171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2" t="s">
        <v>178</v>
      </c>
      <c r="AT225" s="172" t="s">
        <v>175</v>
      </c>
      <c r="AU225" s="172" t="s">
        <v>179</v>
      </c>
      <c r="AY225" s="18" t="s">
        <v>173</v>
      </c>
      <c r="BE225" s="173">
        <f>IF(N225="základná",J225,0)</f>
        <v>0</v>
      </c>
      <c r="BF225" s="173">
        <f>IF(N225="znížená",J225,0)</f>
        <v>0</v>
      </c>
      <c r="BG225" s="173">
        <f>IF(N225="zákl. prenesená",J225,0)</f>
        <v>0</v>
      </c>
      <c r="BH225" s="173">
        <f>IF(N225="zníž. prenesená",J225,0)</f>
        <v>0</v>
      </c>
      <c r="BI225" s="173">
        <f>IF(N225="nulová",J225,0)</f>
        <v>0</v>
      </c>
      <c r="BJ225" s="18" t="s">
        <v>179</v>
      </c>
      <c r="BK225" s="174">
        <f>ROUND(I225*H225,3)</f>
        <v>0</v>
      </c>
      <c r="BL225" s="18" t="s">
        <v>178</v>
      </c>
      <c r="BM225" s="172" t="s">
        <v>262</v>
      </c>
    </row>
    <row r="226" spans="1:65" s="2" customFormat="1" ht="29.25" x14ac:dyDescent="0.2">
      <c r="A226" s="33"/>
      <c r="B226" s="34"/>
      <c r="C226" s="33"/>
      <c r="D226" s="175" t="s">
        <v>181</v>
      </c>
      <c r="E226" s="33"/>
      <c r="F226" s="176" t="s">
        <v>263</v>
      </c>
      <c r="G226" s="33"/>
      <c r="H226" s="33"/>
      <c r="I226" s="97"/>
      <c r="J226" s="33"/>
      <c r="K226" s="33"/>
      <c r="L226" s="34"/>
      <c r="M226" s="177"/>
      <c r="N226" s="178"/>
      <c r="O226" s="59"/>
      <c r="P226" s="59"/>
      <c r="Q226" s="59"/>
      <c r="R226" s="59"/>
      <c r="S226" s="59"/>
      <c r="T226" s="6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181</v>
      </c>
      <c r="AU226" s="18" t="s">
        <v>179</v>
      </c>
    </row>
    <row r="227" spans="1:65" s="14" customFormat="1" x14ac:dyDescent="0.2">
      <c r="B227" s="187"/>
      <c r="D227" s="175" t="s">
        <v>183</v>
      </c>
      <c r="E227" s="188" t="s">
        <v>1</v>
      </c>
      <c r="F227" s="189" t="s">
        <v>264</v>
      </c>
      <c r="H227" s="188" t="s">
        <v>1</v>
      </c>
      <c r="I227" s="190"/>
      <c r="L227" s="187"/>
      <c r="M227" s="191"/>
      <c r="N227" s="192"/>
      <c r="O227" s="192"/>
      <c r="P227" s="192"/>
      <c r="Q227" s="192"/>
      <c r="R227" s="192"/>
      <c r="S227" s="192"/>
      <c r="T227" s="193"/>
      <c r="AT227" s="188" t="s">
        <v>183</v>
      </c>
      <c r="AU227" s="188" t="s">
        <v>179</v>
      </c>
      <c r="AV227" s="14" t="s">
        <v>85</v>
      </c>
      <c r="AW227" s="14" t="s">
        <v>32</v>
      </c>
      <c r="AX227" s="14" t="s">
        <v>77</v>
      </c>
      <c r="AY227" s="188" t="s">
        <v>173</v>
      </c>
    </row>
    <row r="228" spans="1:65" s="14" customFormat="1" x14ac:dyDescent="0.2">
      <c r="B228" s="187"/>
      <c r="D228" s="175" t="s">
        <v>183</v>
      </c>
      <c r="E228" s="188" t="s">
        <v>1</v>
      </c>
      <c r="F228" s="189" t="s">
        <v>265</v>
      </c>
      <c r="H228" s="188" t="s">
        <v>1</v>
      </c>
      <c r="I228" s="190"/>
      <c r="L228" s="187"/>
      <c r="M228" s="191"/>
      <c r="N228" s="192"/>
      <c r="O228" s="192"/>
      <c r="P228" s="192"/>
      <c r="Q228" s="192"/>
      <c r="R228" s="192"/>
      <c r="S228" s="192"/>
      <c r="T228" s="193"/>
      <c r="AT228" s="188" t="s">
        <v>183</v>
      </c>
      <c r="AU228" s="188" t="s">
        <v>179</v>
      </c>
      <c r="AV228" s="14" t="s">
        <v>85</v>
      </c>
      <c r="AW228" s="14" t="s">
        <v>32</v>
      </c>
      <c r="AX228" s="14" t="s">
        <v>77</v>
      </c>
      <c r="AY228" s="188" t="s">
        <v>173</v>
      </c>
    </row>
    <row r="229" spans="1:65" s="13" customFormat="1" x14ac:dyDescent="0.2">
      <c r="B229" s="179"/>
      <c r="D229" s="175" t="s">
        <v>183</v>
      </c>
      <c r="E229" s="180" t="s">
        <v>1</v>
      </c>
      <c r="F229" s="181" t="s">
        <v>266</v>
      </c>
      <c r="H229" s="182">
        <v>10.692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183</v>
      </c>
      <c r="AU229" s="180" t="s">
        <v>179</v>
      </c>
      <c r="AV229" s="13" t="s">
        <v>179</v>
      </c>
      <c r="AW229" s="13" t="s">
        <v>32</v>
      </c>
      <c r="AX229" s="13" t="s">
        <v>77</v>
      </c>
      <c r="AY229" s="180" t="s">
        <v>173</v>
      </c>
    </row>
    <row r="230" spans="1:65" s="13" customFormat="1" x14ac:dyDescent="0.2">
      <c r="B230" s="179"/>
      <c r="D230" s="175" t="s">
        <v>183</v>
      </c>
      <c r="E230" s="180" t="s">
        <v>1</v>
      </c>
      <c r="F230" s="181" t="s">
        <v>267</v>
      </c>
      <c r="H230" s="182">
        <v>23.513000000000002</v>
      </c>
      <c r="I230" s="18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0" t="s">
        <v>183</v>
      </c>
      <c r="AU230" s="180" t="s">
        <v>179</v>
      </c>
      <c r="AV230" s="13" t="s">
        <v>179</v>
      </c>
      <c r="AW230" s="13" t="s">
        <v>32</v>
      </c>
      <c r="AX230" s="13" t="s">
        <v>77</v>
      </c>
      <c r="AY230" s="180" t="s">
        <v>173</v>
      </c>
    </row>
    <row r="231" spans="1:65" s="15" customFormat="1" x14ac:dyDescent="0.2">
      <c r="B231" s="194"/>
      <c r="D231" s="175" t="s">
        <v>183</v>
      </c>
      <c r="E231" s="195" t="s">
        <v>1</v>
      </c>
      <c r="F231" s="196" t="s">
        <v>190</v>
      </c>
      <c r="H231" s="197">
        <v>34.204999999999998</v>
      </c>
      <c r="I231" s="198"/>
      <c r="L231" s="194"/>
      <c r="M231" s="199"/>
      <c r="N231" s="200"/>
      <c r="O231" s="200"/>
      <c r="P231" s="200"/>
      <c r="Q231" s="200"/>
      <c r="R231" s="200"/>
      <c r="S231" s="200"/>
      <c r="T231" s="201"/>
      <c r="AT231" s="195" t="s">
        <v>183</v>
      </c>
      <c r="AU231" s="195" t="s">
        <v>179</v>
      </c>
      <c r="AV231" s="15" t="s">
        <v>191</v>
      </c>
      <c r="AW231" s="15" t="s">
        <v>32</v>
      </c>
      <c r="AX231" s="15" t="s">
        <v>77</v>
      </c>
      <c r="AY231" s="195" t="s">
        <v>173</v>
      </c>
    </row>
    <row r="232" spans="1:65" s="13" customFormat="1" ht="22.5" x14ac:dyDescent="0.2">
      <c r="B232" s="179"/>
      <c r="D232" s="175" t="s">
        <v>183</v>
      </c>
      <c r="E232" s="180" t="s">
        <v>1</v>
      </c>
      <c r="F232" s="181" t="s">
        <v>268</v>
      </c>
      <c r="H232" s="182">
        <v>5.3330000000000002</v>
      </c>
      <c r="I232" s="183"/>
      <c r="L232" s="179"/>
      <c r="M232" s="184"/>
      <c r="N232" s="185"/>
      <c r="O232" s="185"/>
      <c r="P232" s="185"/>
      <c r="Q232" s="185"/>
      <c r="R232" s="185"/>
      <c r="S232" s="185"/>
      <c r="T232" s="186"/>
      <c r="AT232" s="180" t="s">
        <v>183</v>
      </c>
      <c r="AU232" s="180" t="s">
        <v>179</v>
      </c>
      <c r="AV232" s="13" t="s">
        <v>179</v>
      </c>
      <c r="AW232" s="13" t="s">
        <v>32</v>
      </c>
      <c r="AX232" s="13" t="s">
        <v>77</v>
      </c>
      <c r="AY232" s="180" t="s">
        <v>173</v>
      </c>
    </row>
    <row r="233" spans="1:65" s="16" customFormat="1" x14ac:dyDescent="0.2">
      <c r="B233" s="202"/>
      <c r="D233" s="175" t="s">
        <v>183</v>
      </c>
      <c r="E233" s="203" t="s">
        <v>1</v>
      </c>
      <c r="F233" s="204" t="s">
        <v>197</v>
      </c>
      <c r="H233" s="205">
        <v>39.537999999999997</v>
      </c>
      <c r="I233" s="206"/>
      <c r="L233" s="202"/>
      <c r="M233" s="207"/>
      <c r="N233" s="208"/>
      <c r="O233" s="208"/>
      <c r="P233" s="208"/>
      <c r="Q233" s="208"/>
      <c r="R233" s="208"/>
      <c r="S233" s="208"/>
      <c r="T233" s="209"/>
      <c r="AT233" s="203" t="s">
        <v>183</v>
      </c>
      <c r="AU233" s="203" t="s">
        <v>179</v>
      </c>
      <c r="AV233" s="16" t="s">
        <v>178</v>
      </c>
      <c r="AW233" s="16" t="s">
        <v>32</v>
      </c>
      <c r="AX233" s="16" t="s">
        <v>85</v>
      </c>
      <c r="AY233" s="203" t="s">
        <v>173</v>
      </c>
    </row>
    <row r="234" spans="1:65" s="2" customFormat="1" ht="16.5" customHeight="1" x14ac:dyDescent="0.2">
      <c r="A234" s="33"/>
      <c r="B234" s="162"/>
      <c r="C234" s="163" t="s">
        <v>269</v>
      </c>
      <c r="D234" s="264" t="s">
        <v>270</v>
      </c>
      <c r="E234" s="265"/>
      <c r="F234" s="266"/>
      <c r="G234" s="164" t="s">
        <v>271</v>
      </c>
      <c r="H234" s="165">
        <v>308.80500000000001</v>
      </c>
      <c r="I234" s="166"/>
      <c r="J234" s="165">
        <f>ROUND(I234*H234,3)</f>
        <v>0</v>
      </c>
      <c r="K234" s="167"/>
      <c r="L234" s="34"/>
      <c r="M234" s="168" t="s">
        <v>1</v>
      </c>
      <c r="N234" s="169" t="s">
        <v>43</v>
      </c>
      <c r="O234" s="59"/>
      <c r="P234" s="170">
        <f>O234*H234</f>
        <v>0</v>
      </c>
      <c r="Q234" s="170">
        <v>0</v>
      </c>
      <c r="R234" s="170">
        <f>Q234*H234</f>
        <v>0</v>
      </c>
      <c r="S234" s="170">
        <v>0</v>
      </c>
      <c r="T234" s="171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2" t="s">
        <v>178</v>
      </c>
      <c r="AT234" s="172" t="s">
        <v>175</v>
      </c>
      <c r="AU234" s="172" t="s">
        <v>179</v>
      </c>
      <c r="AY234" s="18" t="s">
        <v>173</v>
      </c>
      <c r="BE234" s="173">
        <f>IF(N234="základná",J234,0)</f>
        <v>0</v>
      </c>
      <c r="BF234" s="173">
        <f>IF(N234="znížená",J234,0)</f>
        <v>0</v>
      </c>
      <c r="BG234" s="173">
        <f>IF(N234="zákl. prenesená",J234,0)</f>
        <v>0</v>
      </c>
      <c r="BH234" s="173">
        <f>IF(N234="zníž. prenesená",J234,0)</f>
        <v>0</v>
      </c>
      <c r="BI234" s="173">
        <f>IF(N234="nulová",J234,0)</f>
        <v>0</v>
      </c>
      <c r="BJ234" s="18" t="s">
        <v>179</v>
      </c>
      <c r="BK234" s="174">
        <f>ROUND(I234*H234,3)</f>
        <v>0</v>
      </c>
      <c r="BL234" s="18" t="s">
        <v>178</v>
      </c>
      <c r="BM234" s="172" t="s">
        <v>272</v>
      </c>
    </row>
    <row r="235" spans="1:65" s="2" customFormat="1" ht="19.5" x14ac:dyDescent="0.2">
      <c r="A235" s="33"/>
      <c r="B235" s="34"/>
      <c r="C235" s="33"/>
      <c r="D235" s="175" t="s">
        <v>181</v>
      </c>
      <c r="E235" s="33"/>
      <c r="F235" s="176" t="s">
        <v>273</v>
      </c>
      <c r="G235" s="33"/>
      <c r="H235" s="33"/>
      <c r="I235" s="97"/>
      <c r="J235" s="33"/>
      <c r="K235" s="33"/>
      <c r="L235" s="34"/>
      <c r="M235" s="177"/>
      <c r="N235" s="178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181</v>
      </c>
      <c r="AU235" s="18" t="s">
        <v>179</v>
      </c>
    </row>
    <row r="236" spans="1:65" s="13" customFormat="1" x14ac:dyDescent="0.2">
      <c r="B236" s="179"/>
      <c r="D236" s="175" t="s">
        <v>183</v>
      </c>
      <c r="E236" s="180" t="s">
        <v>1</v>
      </c>
      <c r="F236" s="181" t="s">
        <v>274</v>
      </c>
      <c r="H236" s="182">
        <v>197.92500000000001</v>
      </c>
      <c r="I236" s="183"/>
      <c r="L236" s="179"/>
      <c r="M236" s="184"/>
      <c r="N236" s="185"/>
      <c r="O236" s="185"/>
      <c r="P236" s="185"/>
      <c r="Q236" s="185"/>
      <c r="R236" s="185"/>
      <c r="S236" s="185"/>
      <c r="T236" s="186"/>
      <c r="AT236" s="180" t="s">
        <v>183</v>
      </c>
      <c r="AU236" s="180" t="s">
        <v>179</v>
      </c>
      <c r="AV236" s="13" t="s">
        <v>179</v>
      </c>
      <c r="AW236" s="13" t="s">
        <v>32</v>
      </c>
      <c r="AX236" s="13" t="s">
        <v>77</v>
      </c>
      <c r="AY236" s="180" t="s">
        <v>173</v>
      </c>
    </row>
    <row r="237" spans="1:65" s="14" customFormat="1" x14ac:dyDescent="0.2">
      <c r="B237" s="187"/>
      <c r="D237" s="175" t="s">
        <v>183</v>
      </c>
      <c r="E237" s="188" t="s">
        <v>1</v>
      </c>
      <c r="F237" s="189" t="s">
        <v>275</v>
      </c>
      <c r="H237" s="188" t="s">
        <v>1</v>
      </c>
      <c r="I237" s="190"/>
      <c r="L237" s="187"/>
      <c r="M237" s="191"/>
      <c r="N237" s="192"/>
      <c r="O237" s="192"/>
      <c r="P237" s="192"/>
      <c r="Q237" s="192"/>
      <c r="R237" s="192"/>
      <c r="S237" s="192"/>
      <c r="T237" s="193"/>
      <c r="AT237" s="188" t="s">
        <v>183</v>
      </c>
      <c r="AU237" s="188" t="s">
        <v>179</v>
      </c>
      <c r="AV237" s="14" t="s">
        <v>85</v>
      </c>
      <c r="AW237" s="14" t="s">
        <v>32</v>
      </c>
      <c r="AX237" s="14" t="s">
        <v>77</v>
      </c>
      <c r="AY237" s="188" t="s">
        <v>173</v>
      </c>
    </row>
    <row r="238" spans="1:65" s="13" customFormat="1" x14ac:dyDescent="0.2">
      <c r="B238" s="179"/>
      <c r="D238" s="175" t="s">
        <v>183</v>
      </c>
      <c r="E238" s="180" t="s">
        <v>1</v>
      </c>
      <c r="F238" s="181" t="s">
        <v>276</v>
      </c>
      <c r="H238" s="182">
        <v>17.579999999999998</v>
      </c>
      <c r="I238" s="183"/>
      <c r="L238" s="179"/>
      <c r="M238" s="184"/>
      <c r="N238" s="185"/>
      <c r="O238" s="185"/>
      <c r="P238" s="185"/>
      <c r="Q238" s="185"/>
      <c r="R238" s="185"/>
      <c r="S238" s="185"/>
      <c r="T238" s="186"/>
      <c r="AT238" s="180" t="s">
        <v>183</v>
      </c>
      <c r="AU238" s="180" t="s">
        <v>179</v>
      </c>
      <c r="AV238" s="13" t="s">
        <v>179</v>
      </c>
      <c r="AW238" s="13" t="s">
        <v>32</v>
      </c>
      <c r="AX238" s="13" t="s">
        <v>77</v>
      </c>
      <c r="AY238" s="180" t="s">
        <v>173</v>
      </c>
    </row>
    <row r="239" spans="1:65" s="15" customFormat="1" x14ac:dyDescent="0.2">
      <c r="B239" s="194"/>
      <c r="D239" s="175" t="s">
        <v>183</v>
      </c>
      <c r="E239" s="195" t="s">
        <v>1</v>
      </c>
      <c r="F239" s="196" t="s">
        <v>190</v>
      </c>
      <c r="H239" s="197">
        <v>215.505</v>
      </c>
      <c r="I239" s="198"/>
      <c r="L239" s="194"/>
      <c r="M239" s="199"/>
      <c r="N239" s="200"/>
      <c r="O239" s="200"/>
      <c r="P239" s="200"/>
      <c r="Q239" s="200"/>
      <c r="R239" s="200"/>
      <c r="S239" s="200"/>
      <c r="T239" s="201"/>
      <c r="AT239" s="195" t="s">
        <v>183</v>
      </c>
      <c r="AU239" s="195" t="s">
        <v>179</v>
      </c>
      <c r="AV239" s="15" t="s">
        <v>191</v>
      </c>
      <c r="AW239" s="15" t="s">
        <v>32</v>
      </c>
      <c r="AX239" s="15" t="s">
        <v>77</v>
      </c>
      <c r="AY239" s="195" t="s">
        <v>173</v>
      </c>
    </row>
    <row r="240" spans="1:65" s="13" customFormat="1" x14ac:dyDescent="0.2">
      <c r="B240" s="179"/>
      <c r="D240" s="175" t="s">
        <v>183</v>
      </c>
      <c r="E240" s="180" t="s">
        <v>1</v>
      </c>
      <c r="F240" s="181" t="s">
        <v>277</v>
      </c>
      <c r="H240" s="182">
        <v>93.3</v>
      </c>
      <c r="I240" s="183"/>
      <c r="L240" s="179"/>
      <c r="M240" s="184"/>
      <c r="N240" s="185"/>
      <c r="O240" s="185"/>
      <c r="P240" s="185"/>
      <c r="Q240" s="185"/>
      <c r="R240" s="185"/>
      <c r="S240" s="185"/>
      <c r="T240" s="186"/>
      <c r="AT240" s="180" t="s">
        <v>183</v>
      </c>
      <c r="AU240" s="180" t="s">
        <v>179</v>
      </c>
      <c r="AV240" s="13" t="s">
        <v>179</v>
      </c>
      <c r="AW240" s="13" t="s">
        <v>32</v>
      </c>
      <c r="AX240" s="13" t="s">
        <v>77</v>
      </c>
      <c r="AY240" s="180" t="s">
        <v>173</v>
      </c>
    </row>
    <row r="241" spans="1:65" s="16" customFormat="1" x14ac:dyDescent="0.2">
      <c r="B241" s="202"/>
      <c r="D241" s="175" t="s">
        <v>183</v>
      </c>
      <c r="E241" s="203" t="s">
        <v>1</v>
      </c>
      <c r="F241" s="204" t="s">
        <v>197</v>
      </c>
      <c r="H241" s="205">
        <v>308.80500000000001</v>
      </c>
      <c r="I241" s="206"/>
      <c r="L241" s="202"/>
      <c r="M241" s="207"/>
      <c r="N241" s="208"/>
      <c r="O241" s="208"/>
      <c r="P241" s="208"/>
      <c r="Q241" s="208"/>
      <c r="R241" s="208"/>
      <c r="S241" s="208"/>
      <c r="T241" s="209"/>
      <c r="AT241" s="203" t="s">
        <v>183</v>
      </c>
      <c r="AU241" s="203" t="s">
        <v>179</v>
      </c>
      <c r="AV241" s="16" t="s">
        <v>178</v>
      </c>
      <c r="AW241" s="16" t="s">
        <v>32</v>
      </c>
      <c r="AX241" s="16" t="s">
        <v>85</v>
      </c>
      <c r="AY241" s="203" t="s">
        <v>173</v>
      </c>
    </row>
    <row r="242" spans="1:65" s="2" customFormat="1" ht="24" customHeight="1" x14ac:dyDescent="0.2">
      <c r="A242" s="33"/>
      <c r="B242" s="162"/>
      <c r="C242" s="163" t="s">
        <v>278</v>
      </c>
      <c r="D242" s="264" t="s">
        <v>279</v>
      </c>
      <c r="E242" s="265"/>
      <c r="F242" s="266"/>
      <c r="G242" s="164" t="s">
        <v>271</v>
      </c>
      <c r="H242" s="165">
        <v>1065.8</v>
      </c>
      <c r="I242" s="166"/>
      <c r="J242" s="165">
        <f>ROUND(I242*H242,3)</f>
        <v>0</v>
      </c>
      <c r="K242" s="167"/>
      <c r="L242" s="34"/>
      <c r="M242" s="168" t="s">
        <v>1</v>
      </c>
      <c r="N242" s="169" t="s">
        <v>43</v>
      </c>
      <c r="O242" s="59"/>
      <c r="P242" s="170">
        <f>O242*H242</f>
        <v>0</v>
      </c>
      <c r="Q242" s="170">
        <v>0</v>
      </c>
      <c r="R242" s="170">
        <f>Q242*H242</f>
        <v>0</v>
      </c>
      <c r="S242" s="170">
        <v>0</v>
      </c>
      <c r="T242" s="171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2" t="s">
        <v>178</v>
      </c>
      <c r="AT242" s="172" t="s">
        <v>175</v>
      </c>
      <c r="AU242" s="172" t="s">
        <v>179</v>
      </c>
      <c r="AY242" s="18" t="s">
        <v>173</v>
      </c>
      <c r="BE242" s="173">
        <f>IF(N242="základná",J242,0)</f>
        <v>0</v>
      </c>
      <c r="BF242" s="173">
        <f>IF(N242="znížená",J242,0)</f>
        <v>0</v>
      </c>
      <c r="BG242" s="173">
        <f>IF(N242="zákl. prenesená",J242,0)</f>
        <v>0</v>
      </c>
      <c r="BH242" s="173">
        <f>IF(N242="zníž. prenesená",J242,0)</f>
        <v>0</v>
      </c>
      <c r="BI242" s="173">
        <f>IF(N242="nulová",J242,0)</f>
        <v>0</v>
      </c>
      <c r="BJ242" s="18" t="s">
        <v>179</v>
      </c>
      <c r="BK242" s="174">
        <f>ROUND(I242*H242,3)</f>
        <v>0</v>
      </c>
      <c r="BL242" s="18" t="s">
        <v>178</v>
      </c>
      <c r="BM242" s="172" t="s">
        <v>280</v>
      </c>
    </row>
    <row r="243" spans="1:65" s="2" customFormat="1" ht="39" x14ac:dyDescent="0.2">
      <c r="A243" s="33"/>
      <c r="B243" s="34"/>
      <c r="C243" s="33"/>
      <c r="D243" s="175" t="s">
        <v>181</v>
      </c>
      <c r="E243" s="33"/>
      <c r="F243" s="176" t="s">
        <v>281</v>
      </c>
      <c r="G243" s="33"/>
      <c r="H243" s="33"/>
      <c r="I243" s="97"/>
      <c r="J243" s="33"/>
      <c r="K243" s="33"/>
      <c r="L243" s="34"/>
      <c r="M243" s="177"/>
      <c r="N243" s="178"/>
      <c r="O243" s="59"/>
      <c r="P243" s="59"/>
      <c r="Q243" s="59"/>
      <c r="R243" s="59"/>
      <c r="S243" s="59"/>
      <c r="T243" s="60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181</v>
      </c>
      <c r="AU243" s="18" t="s">
        <v>179</v>
      </c>
    </row>
    <row r="244" spans="1:65" s="13" customFormat="1" ht="22.5" x14ac:dyDescent="0.2">
      <c r="B244" s="179"/>
      <c r="D244" s="175" t="s">
        <v>183</v>
      </c>
      <c r="E244" s="180" t="s">
        <v>1</v>
      </c>
      <c r="F244" s="181" t="s">
        <v>282</v>
      </c>
      <c r="H244" s="182">
        <v>1065.8</v>
      </c>
      <c r="I244" s="183"/>
      <c r="L244" s="179"/>
      <c r="M244" s="184"/>
      <c r="N244" s="185"/>
      <c r="O244" s="185"/>
      <c r="P244" s="185"/>
      <c r="Q244" s="185"/>
      <c r="R244" s="185"/>
      <c r="S244" s="185"/>
      <c r="T244" s="186"/>
      <c r="AT244" s="180" t="s">
        <v>183</v>
      </c>
      <c r="AU244" s="180" t="s">
        <v>179</v>
      </c>
      <c r="AV244" s="13" t="s">
        <v>179</v>
      </c>
      <c r="AW244" s="13" t="s">
        <v>32</v>
      </c>
      <c r="AX244" s="13" t="s">
        <v>85</v>
      </c>
      <c r="AY244" s="180" t="s">
        <v>173</v>
      </c>
    </row>
    <row r="245" spans="1:65" s="2" customFormat="1" ht="24" customHeight="1" x14ac:dyDescent="0.2">
      <c r="A245" s="33"/>
      <c r="B245" s="162"/>
      <c r="C245" s="163" t="s">
        <v>283</v>
      </c>
      <c r="D245" s="264" t="s">
        <v>284</v>
      </c>
      <c r="E245" s="265"/>
      <c r="F245" s="266"/>
      <c r="G245" s="164" t="s">
        <v>271</v>
      </c>
      <c r="H245" s="165">
        <v>9.1999999999999993</v>
      </c>
      <c r="I245" s="166"/>
      <c r="J245" s="165">
        <f>ROUND(I245*H245,3)</f>
        <v>0</v>
      </c>
      <c r="K245" s="167"/>
      <c r="L245" s="34"/>
      <c r="M245" s="168" t="s">
        <v>1</v>
      </c>
      <c r="N245" s="169" t="s">
        <v>43</v>
      </c>
      <c r="O245" s="59"/>
      <c r="P245" s="170">
        <f>O245*H245</f>
        <v>0</v>
      </c>
      <c r="Q245" s="170">
        <v>0</v>
      </c>
      <c r="R245" s="170">
        <f>Q245*H245</f>
        <v>0</v>
      </c>
      <c r="S245" s="170">
        <v>0</v>
      </c>
      <c r="T245" s="171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2" t="s">
        <v>178</v>
      </c>
      <c r="AT245" s="172" t="s">
        <v>175</v>
      </c>
      <c r="AU245" s="172" t="s">
        <v>179</v>
      </c>
      <c r="AY245" s="18" t="s">
        <v>173</v>
      </c>
      <c r="BE245" s="173">
        <f>IF(N245="základná",J245,0)</f>
        <v>0</v>
      </c>
      <c r="BF245" s="173">
        <f>IF(N245="znížená",J245,0)</f>
        <v>0</v>
      </c>
      <c r="BG245" s="173">
        <f>IF(N245="zákl. prenesená",J245,0)</f>
        <v>0</v>
      </c>
      <c r="BH245" s="173">
        <f>IF(N245="zníž. prenesená",J245,0)</f>
        <v>0</v>
      </c>
      <c r="BI245" s="173">
        <f>IF(N245="nulová",J245,0)</f>
        <v>0</v>
      </c>
      <c r="BJ245" s="18" t="s">
        <v>179</v>
      </c>
      <c r="BK245" s="174">
        <f>ROUND(I245*H245,3)</f>
        <v>0</v>
      </c>
      <c r="BL245" s="18" t="s">
        <v>178</v>
      </c>
      <c r="BM245" s="172" t="s">
        <v>285</v>
      </c>
    </row>
    <row r="246" spans="1:65" s="2" customFormat="1" ht="39" x14ac:dyDescent="0.2">
      <c r="A246" s="33"/>
      <c r="B246" s="34"/>
      <c r="C246" s="33"/>
      <c r="D246" s="175" t="s">
        <v>181</v>
      </c>
      <c r="E246" s="33"/>
      <c r="F246" s="176" t="s">
        <v>286</v>
      </c>
      <c r="G246" s="33"/>
      <c r="H246" s="33"/>
      <c r="I246" s="97"/>
      <c r="J246" s="33"/>
      <c r="K246" s="33"/>
      <c r="L246" s="34"/>
      <c r="M246" s="177"/>
      <c r="N246" s="178"/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181</v>
      </c>
      <c r="AU246" s="18" t="s">
        <v>179</v>
      </c>
    </row>
    <row r="247" spans="1:65" s="14" customFormat="1" ht="22.5" x14ac:dyDescent="0.2">
      <c r="B247" s="187"/>
      <c r="D247" s="175" t="s">
        <v>183</v>
      </c>
      <c r="E247" s="188" t="s">
        <v>1</v>
      </c>
      <c r="F247" s="189" t="s">
        <v>287</v>
      </c>
      <c r="H247" s="188" t="s">
        <v>1</v>
      </c>
      <c r="I247" s="190"/>
      <c r="L247" s="187"/>
      <c r="M247" s="191"/>
      <c r="N247" s="192"/>
      <c r="O247" s="192"/>
      <c r="P247" s="192"/>
      <c r="Q247" s="192"/>
      <c r="R247" s="192"/>
      <c r="S247" s="192"/>
      <c r="T247" s="193"/>
      <c r="AT247" s="188" t="s">
        <v>183</v>
      </c>
      <c r="AU247" s="188" t="s">
        <v>179</v>
      </c>
      <c r="AV247" s="14" t="s">
        <v>85</v>
      </c>
      <c r="AW247" s="14" t="s">
        <v>32</v>
      </c>
      <c r="AX247" s="14" t="s">
        <v>77</v>
      </c>
      <c r="AY247" s="188" t="s">
        <v>173</v>
      </c>
    </row>
    <row r="248" spans="1:65" s="14" customFormat="1" x14ac:dyDescent="0.2">
      <c r="B248" s="187"/>
      <c r="D248" s="175" t="s">
        <v>183</v>
      </c>
      <c r="E248" s="188" t="s">
        <v>1</v>
      </c>
      <c r="F248" s="189" t="s">
        <v>288</v>
      </c>
      <c r="H248" s="188" t="s">
        <v>1</v>
      </c>
      <c r="I248" s="190"/>
      <c r="L248" s="187"/>
      <c r="M248" s="191"/>
      <c r="N248" s="192"/>
      <c r="O248" s="192"/>
      <c r="P248" s="192"/>
      <c r="Q248" s="192"/>
      <c r="R248" s="192"/>
      <c r="S248" s="192"/>
      <c r="T248" s="193"/>
      <c r="AT248" s="188" t="s">
        <v>183</v>
      </c>
      <c r="AU248" s="188" t="s">
        <v>179</v>
      </c>
      <c r="AV248" s="14" t="s">
        <v>85</v>
      </c>
      <c r="AW248" s="14" t="s">
        <v>32</v>
      </c>
      <c r="AX248" s="14" t="s">
        <v>77</v>
      </c>
      <c r="AY248" s="188" t="s">
        <v>173</v>
      </c>
    </row>
    <row r="249" spans="1:65" s="13" customFormat="1" x14ac:dyDescent="0.2">
      <c r="B249" s="179"/>
      <c r="D249" s="175" t="s">
        <v>183</v>
      </c>
      <c r="E249" s="180" t="s">
        <v>1</v>
      </c>
      <c r="F249" s="181" t="s">
        <v>289</v>
      </c>
      <c r="H249" s="182">
        <v>9.1999999999999993</v>
      </c>
      <c r="I249" s="18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0" t="s">
        <v>183</v>
      </c>
      <c r="AU249" s="180" t="s">
        <v>179</v>
      </c>
      <c r="AV249" s="13" t="s">
        <v>179</v>
      </c>
      <c r="AW249" s="13" t="s">
        <v>32</v>
      </c>
      <c r="AX249" s="13" t="s">
        <v>85</v>
      </c>
      <c r="AY249" s="180" t="s">
        <v>173</v>
      </c>
    </row>
    <row r="250" spans="1:65" s="2" customFormat="1" ht="24" customHeight="1" x14ac:dyDescent="0.2">
      <c r="A250" s="33"/>
      <c r="B250" s="162"/>
      <c r="C250" s="163" t="s">
        <v>290</v>
      </c>
      <c r="D250" s="264" t="s">
        <v>291</v>
      </c>
      <c r="E250" s="265"/>
      <c r="F250" s="266"/>
      <c r="G250" s="164" t="s">
        <v>271</v>
      </c>
      <c r="H250" s="165">
        <v>9.1999999999999993</v>
      </c>
      <c r="I250" s="166"/>
      <c r="J250" s="165">
        <f>ROUND(I250*H250,3)</f>
        <v>0</v>
      </c>
      <c r="K250" s="167"/>
      <c r="L250" s="34"/>
      <c r="M250" s="168" t="s">
        <v>1</v>
      </c>
      <c r="N250" s="169" t="s">
        <v>43</v>
      </c>
      <c r="O250" s="59"/>
      <c r="P250" s="170">
        <f>O250*H250</f>
        <v>0</v>
      </c>
      <c r="Q250" s="170">
        <v>0</v>
      </c>
      <c r="R250" s="170">
        <f>Q250*H250</f>
        <v>0</v>
      </c>
      <c r="S250" s="170">
        <v>0</v>
      </c>
      <c r="T250" s="171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2" t="s">
        <v>178</v>
      </c>
      <c r="AT250" s="172" t="s">
        <v>175</v>
      </c>
      <c r="AU250" s="172" t="s">
        <v>179</v>
      </c>
      <c r="AY250" s="18" t="s">
        <v>173</v>
      </c>
      <c r="BE250" s="173">
        <f>IF(N250="základná",J250,0)</f>
        <v>0</v>
      </c>
      <c r="BF250" s="173">
        <f>IF(N250="znížená",J250,0)</f>
        <v>0</v>
      </c>
      <c r="BG250" s="173">
        <f>IF(N250="zákl. prenesená",J250,0)</f>
        <v>0</v>
      </c>
      <c r="BH250" s="173">
        <f>IF(N250="zníž. prenesená",J250,0)</f>
        <v>0</v>
      </c>
      <c r="BI250" s="173">
        <f>IF(N250="nulová",J250,0)</f>
        <v>0</v>
      </c>
      <c r="BJ250" s="18" t="s">
        <v>179</v>
      </c>
      <c r="BK250" s="174">
        <f>ROUND(I250*H250,3)</f>
        <v>0</v>
      </c>
      <c r="BL250" s="18" t="s">
        <v>178</v>
      </c>
      <c r="BM250" s="172" t="s">
        <v>292</v>
      </c>
    </row>
    <row r="251" spans="1:65" s="2" customFormat="1" ht="29.25" x14ac:dyDescent="0.2">
      <c r="A251" s="33"/>
      <c r="B251" s="34"/>
      <c r="C251" s="33"/>
      <c r="D251" s="175" t="s">
        <v>181</v>
      </c>
      <c r="E251" s="33"/>
      <c r="F251" s="176" t="s">
        <v>293</v>
      </c>
      <c r="G251" s="33"/>
      <c r="H251" s="33"/>
      <c r="I251" s="97"/>
      <c r="J251" s="33"/>
      <c r="K251" s="33"/>
      <c r="L251" s="34"/>
      <c r="M251" s="177"/>
      <c r="N251" s="178"/>
      <c r="O251" s="59"/>
      <c r="P251" s="59"/>
      <c r="Q251" s="59"/>
      <c r="R251" s="59"/>
      <c r="S251" s="59"/>
      <c r="T251" s="60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181</v>
      </c>
      <c r="AU251" s="18" t="s">
        <v>179</v>
      </c>
    </row>
    <row r="252" spans="1:65" s="12" customFormat="1" ht="22.9" customHeight="1" x14ac:dyDescent="0.2">
      <c r="B252" s="149"/>
      <c r="D252" s="150" t="s">
        <v>76</v>
      </c>
      <c r="E252" s="160" t="s">
        <v>179</v>
      </c>
      <c r="F252" s="160" t="s">
        <v>294</v>
      </c>
      <c r="I252" s="152"/>
      <c r="J252" s="161">
        <f>BK252</f>
        <v>0</v>
      </c>
      <c r="L252" s="149"/>
      <c r="M252" s="154"/>
      <c r="N252" s="155"/>
      <c r="O252" s="155"/>
      <c r="P252" s="156">
        <f>SUM(P253:P290)</f>
        <v>0</v>
      </c>
      <c r="Q252" s="155"/>
      <c r="R252" s="156">
        <f>SUM(R253:R290)</f>
        <v>237.63066769999998</v>
      </c>
      <c r="S252" s="155"/>
      <c r="T252" s="157">
        <f>SUM(T253:T290)</f>
        <v>0</v>
      </c>
      <c r="AR252" s="150" t="s">
        <v>85</v>
      </c>
      <c r="AT252" s="158" t="s">
        <v>76</v>
      </c>
      <c r="AU252" s="158" t="s">
        <v>85</v>
      </c>
      <c r="AY252" s="150" t="s">
        <v>173</v>
      </c>
      <c r="BK252" s="159">
        <f>SUM(BK253:BK290)</f>
        <v>0</v>
      </c>
    </row>
    <row r="253" spans="1:65" s="2" customFormat="1" ht="24" customHeight="1" x14ac:dyDescent="0.2">
      <c r="A253" s="33"/>
      <c r="B253" s="162"/>
      <c r="C253" s="163" t="s">
        <v>295</v>
      </c>
      <c r="D253" s="264" t="s">
        <v>296</v>
      </c>
      <c r="E253" s="265"/>
      <c r="F253" s="266"/>
      <c r="G253" s="164" t="s">
        <v>185</v>
      </c>
      <c r="H253" s="165">
        <v>49.481000000000002</v>
      </c>
      <c r="I253" s="166"/>
      <c r="J253" s="165">
        <f>ROUND(I253*H253,3)</f>
        <v>0</v>
      </c>
      <c r="K253" s="167"/>
      <c r="L253" s="34"/>
      <c r="M253" s="168" t="s">
        <v>1</v>
      </c>
      <c r="N253" s="169" t="s">
        <v>43</v>
      </c>
      <c r="O253" s="59"/>
      <c r="P253" s="170">
        <f>O253*H253</f>
        <v>0</v>
      </c>
      <c r="Q253" s="170">
        <v>2.0699999999999998</v>
      </c>
      <c r="R253" s="170">
        <f>Q253*H253</f>
        <v>102.42567</v>
      </c>
      <c r="S253" s="170">
        <v>0</v>
      </c>
      <c r="T253" s="17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2" t="s">
        <v>178</v>
      </c>
      <c r="AT253" s="172" t="s">
        <v>175</v>
      </c>
      <c r="AU253" s="172" t="s">
        <v>179</v>
      </c>
      <c r="AY253" s="18" t="s">
        <v>173</v>
      </c>
      <c r="BE253" s="173">
        <f>IF(N253="základná",J253,0)</f>
        <v>0</v>
      </c>
      <c r="BF253" s="173">
        <f>IF(N253="znížená",J253,0)</f>
        <v>0</v>
      </c>
      <c r="BG253" s="173">
        <f>IF(N253="zákl. prenesená",J253,0)</f>
        <v>0</v>
      </c>
      <c r="BH253" s="173">
        <f>IF(N253="zníž. prenesená",J253,0)</f>
        <v>0</v>
      </c>
      <c r="BI253" s="173">
        <f>IF(N253="nulová",J253,0)</f>
        <v>0</v>
      </c>
      <c r="BJ253" s="18" t="s">
        <v>179</v>
      </c>
      <c r="BK253" s="174">
        <f>ROUND(I253*H253,3)</f>
        <v>0</v>
      </c>
      <c r="BL253" s="18" t="s">
        <v>178</v>
      </c>
      <c r="BM253" s="172" t="s">
        <v>297</v>
      </c>
    </row>
    <row r="254" spans="1:65" s="2" customFormat="1" ht="19.5" x14ac:dyDescent="0.2">
      <c r="A254" s="33"/>
      <c r="B254" s="34"/>
      <c r="C254" s="33"/>
      <c r="D254" s="175" t="s">
        <v>181</v>
      </c>
      <c r="E254" s="33"/>
      <c r="F254" s="176" t="s">
        <v>298</v>
      </c>
      <c r="G254" s="33"/>
      <c r="H254" s="33"/>
      <c r="I254" s="97"/>
      <c r="J254" s="33"/>
      <c r="K254" s="33"/>
      <c r="L254" s="34"/>
      <c r="M254" s="177"/>
      <c r="N254" s="178"/>
      <c r="O254" s="59"/>
      <c r="P254" s="59"/>
      <c r="Q254" s="59"/>
      <c r="R254" s="59"/>
      <c r="S254" s="59"/>
      <c r="T254" s="6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181</v>
      </c>
      <c r="AU254" s="18" t="s">
        <v>179</v>
      </c>
    </row>
    <row r="255" spans="1:65" s="13" customFormat="1" x14ac:dyDescent="0.2">
      <c r="B255" s="179"/>
      <c r="D255" s="175" t="s">
        <v>183</v>
      </c>
      <c r="E255" s="180" t="s">
        <v>1</v>
      </c>
      <c r="F255" s="181" t="s">
        <v>299</v>
      </c>
      <c r="H255" s="182">
        <v>49.481000000000002</v>
      </c>
      <c r="I255" s="183"/>
      <c r="L255" s="179"/>
      <c r="M255" s="184"/>
      <c r="N255" s="185"/>
      <c r="O255" s="185"/>
      <c r="P255" s="185"/>
      <c r="Q255" s="185"/>
      <c r="R255" s="185"/>
      <c r="S255" s="185"/>
      <c r="T255" s="186"/>
      <c r="AT255" s="180" t="s">
        <v>183</v>
      </c>
      <c r="AU255" s="180" t="s">
        <v>179</v>
      </c>
      <c r="AV255" s="13" t="s">
        <v>179</v>
      </c>
      <c r="AW255" s="13" t="s">
        <v>32</v>
      </c>
      <c r="AX255" s="13" t="s">
        <v>85</v>
      </c>
      <c r="AY255" s="180" t="s">
        <v>173</v>
      </c>
    </row>
    <row r="256" spans="1:65" s="2" customFormat="1" ht="24" customHeight="1" x14ac:dyDescent="0.2">
      <c r="A256" s="33"/>
      <c r="B256" s="162"/>
      <c r="C256" s="163" t="s">
        <v>300</v>
      </c>
      <c r="D256" s="264" t="s">
        <v>301</v>
      </c>
      <c r="E256" s="265"/>
      <c r="F256" s="266"/>
      <c r="G256" s="164" t="s">
        <v>185</v>
      </c>
      <c r="H256" s="165">
        <v>32.991999999999997</v>
      </c>
      <c r="I256" s="166"/>
      <c r="J256" s="165">
        <f>ROUND(I256*H256,3)</f>
        <v>0</v>
      </c>
      <c r="K256" s="167"/>
      <c r="L256" s="34"/>
      <c r="M256" s="168" t="s">
        <v>1</v>
      </c>
      <c r="N256" s="169" t="s">
        <v>43</v>
      </c>
      <c r="O256" s="59"/>
      <c r="P256" s="170">
        <f>O256*H256</f>
        <v>0</v>
      </c>
      <c r="Q256" s="170">
        <v>2.2151299999999998</v>
      </c>
      <c r="R256" s="170">
        <f>Q256*H256</f>
        <v>73.081568959999984</v>
      </c>
      <c r="S256" s="170">
        <v>0</v>
      </c>
      <c r="T256" s="171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2" t="s">
        <v>178</v>
      </c>
      <c r="AT256" s="172" t="s">
        <v>175</v>
      </c>
      <c r="AU256" s="172" t="s">
        <v>179</v>
      </c>
      <c r="AY256" s="18" t="s">
        <v>173</v>
      </c>
      <c r="BE256" s="173">
        <f>IF(N256="základná",J256,0)</f>
        <v>0</v>
      </c>
      <c r="BF256" s="173">
        <f>IF(N256="znížená",J256,0)</f>
        <v>0</v>
      </c>
      <c r="BG256" s="173">
        <f>IF(N256="zákl. prenesená",J256,0)</f>
        <v>0</v>
      </c>
      <c r="BH256" s="173">
        <f>IF(N256="zníž. prenesená",J256,0)</f>
        <v>0</v>
      </c>
      <c r="BI256" s="173">
        <f>IF(N256="nulová",J256,0)</f>
        <v>0</v>
      </c>
      <c r="BJ256" s="18" t="s">
        <v>179</v>
      </c>
      <c r="BK256" s="174">
        <f>ROUND(I256*H256,3)</f>
        <v>0</v>
      </c>
      <c r="BL256" s="18" t="s">
        <v>178</v>
      </c>
      <c r="BM256" s="172" t="s">
        <v>302</v>
      </c>
    </row>
    <row r="257" spans="1:65" s="2" customFormat="1" x14ac:dyDescent="0.2">
      <c r="A257" s="33"/>
      <c r="B257" s="34"/>
      <c r="C257" s="33"/>
      <c r="D257" s="175" t="s">
        <v>181</v>
      </c>
      <c r="E257" s="33"/>
      <c r="F257" s="176" t="s">
        <v>303</v>
      </c>
      <c r="G257" s="33"/>
      <c r="H257" s="33"/>
      <c r="I257" s="97"/>
      <c r="J257" s="33"/>
      <c r="K257" s="33"/>
      <c r="L257" s="34"/>
      <c r="M257" s="177"/>
      <c r="N257" s="178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181</v>
      </c>
      <c r="AU257" s="18" t="s">
        <v>179</v>
      </c>
    </row>
    <row r="258" spans="1:65" s="13" customFormat="1" x14ac:dyDescent="0.2">
      <c r="B258" s="179"/>
      <c r="D258" s="175" t="s">
        <v>183</v>
      </c>
      <c r="E258" s="180" t="s">
        <v>1</v>
      </c>
      <c r="F258" s="181" t="s">
        <v>304</v>
      </c>
      <c r="H258" s="182">
        <v>32.991999999999997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183</v>
      </c>
      <c r="AU258" s="180" t="s">
        <v>179</v>
      </c>
      <c r="AV258" s="13" t="s">
        <v>179</v>
      </c>
      <c r="AW258" s="13" t="s">
        <v>32</v>
      </c>
      <c r="AX258" s="13" t="s">
        <v>85</v>
      </c>
      <c r="AY258" s="180" t="s">
        <v>173</v>
      </c>
    </row>
    <row r="259" spans="1:65" s="2" customFormat="1" ht="16.5" customHeight="1" x14ac:dyDescent="0.2">
      <c r="A259" s="33"/>
      <c r="B259" s="162"/>
      <c r="C259" s="163" t="s">
        <v>7</v>
      </c>
      <c r="D259" s="264" t="s">
        <v>305</v>
      </c>
      <c r="E259" s="265"/>
      <c r="F259" s="266"/>
      <c r="G259" s="164" t="s">
        <v>271</v>
      </c>
      <c r="H259" s="165">
        <v>9.8849999999999998</v>
      </c>
      <c r="I259" s="166"/>
      <c r="J259" s="165">
        <f>ROUND(I259*H259,3)</f>
        <v>0</v>
      </c>
      <c r="K259" s="167"/>
      <c r="L259" s="34"/>
      <c r="M259" s="168" t="s">
        <v>1</v>
      </c>
      <c r="N259" s="169" t="s">
        <v>43</v>
      </c>
      <c r="O259" s="59"/>
      <c r="P259" s="170">
        <f>O259*H259</f>
        <v>0</v>
      </c>
      <c r="Q259" s="170">
        <v>4.0699999999999998E-3</v>
      </c>
      <c r="R259" s="170">
        <f>Q259*H259</f>
        <v>4.0231949999999995E-2</v>
      </c>
      <c r="S259" s="170">
        <v>0</v>
      </c>
      <c r="T259" s="171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2" t="s">
        <v>178</v>
      </c>
      <c r="AT259" s="172" t="s">
        <v>175</v>
      </c>
      <c r="AU259" s="172" t="s">
        <v>179</v>
      </c>
      <c r="AY259" s="18" t="s">
        <v>173</v>
      </c>
      <c r="BE259" s="173">
        <f>IF(N259="základná",J259,0)</f>
        <v>0</v>
      </c>
      <c r="BF259" s="173">
        <f>IF(N259="znížená",J259,0)</f>
        <v>0</v>
      </c>
      <c r="BG259" s="173">
        <f>IF(N259="zákl. prenesená",J259,0)</f>
        <v>0</v>
      </c>
      <c r="BH259" s="173">
        <f>IF(N259="zníž. prenesená",J259,0)</f>
        <v>0</v>
      </c>
      <c r="BI259" s="173">
        <f>IF(N259="nulová",J259,0)</f>
        <v>0</v>
      </c>
      <c r="BJ259" s="18" t="s">
        <v>179</v>
      </c>
      <c r="BK259" s="174">
        <f>ROUND(I259*H259,3)</f>
        <v>0</v>
      </c>
      <c r="BL259" s="18" t="s">
        <v>178</v>
      </c>
      <c r="BM259" s="172" t="s">
        <v>306</v>
      </c>
    </row>
    <row r="260" spans="1:65" s="2" customFormat="1" x14ac:dyDescent="0.2">
      <c r="A260" s="33"/>
      <c r="B260" s="34"/>
      <c r="C260" s="33"/>
      <c r="D260" s="175" t="s">
        <v>181</v>
      </c>
      <c r="E260" s="33"/>
      <c r="F260" s="176" t="s">
        <v>305</v>
      </c>
      <c r="G260" s="33"/>
      <c r="H260" s="33"/>
      <c r="I260" s="97"/>
      <c r="J260" s="33"/>
      <c r="K260" s="33"/>
      <c r="L260" s="34"/>
      <c r="M260" s="177"/>
      <c r="N260" s="178"/>
      <c r="O260" s="59"/>
      <c r="P260" s="59"/>
      <c r="Q260" s="59"/>
      <c r="R260" s="59"/>
      <c r="S260" s="59"/>
      <c r="T260" s="6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181</v>
      </c>
      <c r="AU260" s="18" t="s">
        <v>179</v>
      </c>
    </row>
    <row r="261" spans="1:65" s="13" customFormat="1" x14ac:dyDescent="0.2">
      <c r="B261" s="179"/>
      <c r="D261" s="175" t="s">
        <v>183</v>
      </c>
      <c r="E261" s="180" t="s">
        <v>1</v>
      </c>
      <c r="F261" s="181" t="s">
        <v>307</v>
      </c>
      <c r="H261" s="182">
        <v>9.8849999999999998</v>
      </c>
      <c r="I261" s="183"/>
      <c r="L261" s="179"/>
      <c r="M261" s="184"/>
      <c r="N261" s="185"/>
      <c r="O261" s="185"/>
      <c r="P261" s="185"/>
      <c r="Q261" s="185"/>
      <c r="R261" s="185"/>
      <c r="S261" s="185"/>
      <c r="T261" s="186"/>
      <c r="AT261" s="180" t="s">
        <v>183</v>
      </c>
      <c r="AU261" s="180" t="s">
        <v>179</v>
      </c>
      <c r="AV261" s="13" t="s">
        <v>179</v>
      </c>
      <c r="AW261" s="13" t="s">
        <v>32</v>
      </c>
      <c r="AX261" s="13" t="s">
        <v>85</v>
      </c>
      <c r="AY261" s="180" t="s">
        <v>173</v>
      </c>
    </row>
    <row r="262" spans="1:65" s="2" customFormat="1" ht="16.5" customHeight="1" x14ac:dyDescent="0.2">
      <c r="A262" s="33"/>
      <c r="B262" s="162"/>
      <c r="C262" s="163" t="s">
        <v>308</v>
      </c>
      <c r="D262" s="264" t="s">
        <v>309</v>
      </c>
      <c r="E262" s="265"/>
      <c r="F262" s="266"/>
      <c r="G262" s="164" t="s">
        <v>271</v>
      </c>
      <c r="H262" s="165">
        <v>9.8849999999999998</v>
      </c>
      <c r="I262" s="166"/>
      <c r="J262" s="165">
        <f>ROUND(I262*H262,3)</f>
        <v>0</v>
      </c>
      <c r="K262" s="167"/>
      <c r="L262" s="34"/>
      <c r="M262" s="168" t="s">
        <v>1</v>
      </c>
      <c r="N262" s="169" t="s">
        <v>43</v>
      </c>
      <c r="O262" s="59"/>
      <c r="P262" s="170">
        <f>O262*H262</f>
        <v>0</v>
      </c>
      <c r="Q262" s="170">
        <v>0</v>
      </c>
      <c r="R262" s="170">
        <f>Q262*H262</f>
        <v>0</v>
      </c>
      <c r="S262" s="170">
        <v>0</v>
      </c>
      <c r="T262" s="171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2" t="s">
        <v>178</v>
      </c>
      <c r="AT262" s="172" t="s">
        <v>175</v>
      </c>
      <c r="AU262" s="172" t="s">
        <v>179</v>
      </c>
      <c r="AY262" s="18" t="s">
        <v>173</v>
      </c>
      <c r="BE262" s="173">
        <f>IF(N262="základná",J262,0)</f>
        <v>0</v>
      </c>
      <c r="BF262" s="173">
        <f>IF(N262="znížená",J262,0)</f>
        <v>0</v>
      </c>
      <c r="BG262" s="173">
        <f>IF(N262="zákl. prenesená",J262,0)</f>
        <v>0</v>
      </c>
      <c r="BH262" s="173">
        <f>IF(N262="zníž. prenesená",J262,0)</f>
        <v>0</v>
      </c>
      <c r="BI262" s="173">
        <f>IF(N262="nulová",J262,0)</f>
        <v>0</v>
      </c>
      <c r="BJ262" s="18" t="s">
        <v>179</v>
      </c>
      <c r="BK262" s="174">
        <f>ROUND(I262*H262,3)</f>
        <v>0</v>
      </c>
      <c r="BL262" s="18" t="s">
        <v>178</v>
      </c>
      <c r="BM262" s="172" t="s">
        <v>310</v>
      </c>
    </row>
    <row r="263" spans="1:65" s="2" customFormat="1" x14ac:dyDescent="0.2">
      <c r="A263" s="33"/>
      <c r="B263" s="34"/>
      <c r="C263" s="33"/>
      <c r="D263" s="175" t="s">
        <v>181</v>
      </c>
      <c r="E263" s="33"/>
      <c r="F263" s="176" t="s">
        <v>309</v>
      </c>
      <c r="G263" s="33"/>
      <c r="H263" s="33"/>
      <c r="I263" s="97"/>
      <c r="J263" s="33"/>
      <c r="K263" s="33"/>
      <c r="L263" s="34"/>
      <c r="M263" s="177"/>
      <c r="N263" s="178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181</v>
      </c>
      <c r="AU263" s="18" t="s">
        <v>179</v>
      </c>
    </row>
    <row r="264" spans="1:65" s="2" customFormat="1" ht="16.5" customHeight="1" x14ac:dyDescent="0.2">
      <c r="A264" s="33"/>
      <c r="B264" s="162"/>
      <c r="C264" s="163" t="s">
        <v>311</v>
      </c>
      <c r="D264" s="264" t="s">
        <v>312</v>
      </c>
      <c r="E264" s="265"/>
      <c r="F264" s="266"/>
      <c r="G264" s="164" t="s">
        <v>256</v>
      </c>
      <c r="H264" s="165">
        <v>1.333</v>
      </c>
      <c r="I264" s="166"/>
      <c r="J264" s="165">
        <f>ROUND(I264*H264,3)</f>
        <v>0</v>
      </c>
      <c r="K264" s="167"/>
      <c r="L264" s="34"/>
      <c r="M264" s="168" t="s">
        <v>1</v>
      </c>
      <c r="N264" s="169" t="s">
        <v>43</v>
      </c>
      <c r="O264" s="59"/>
      <c r="P264" s="170">
        <f>O264*H264</f>
        <v>0</v>
      </c>
      <c r="Q264" s="170">
        <v>1.20296</v>
      </c>
      <c r="R264" s="170">
        <f>Q264*H264</f>
        <v>1.6035456800000001</v>
      </c>
      <c r="S264" s="170">
        <v>0</v>
      </c>
      <c r="T264" s="171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2" t="s">
        <v>178</v>
      </c>
      <c r="AT264" s="172" t="s">
        <v>175</v>
      </c>
      <c r="AU264" s="172" t="s">
        <v>179</v>
      </c>
      <c r="AY264" s="18" t="s">
        <v>173</v>
      </c>
      <c r="BE264" s="173">
        <f>IF(N264="základná",J264,0)</f>
        <v>0</v>
      </c>
      <c r="BF264" s="173">
        <f>IF(N264="znížená",J264,0)</f>
        <v>0</v>
      </c>
      <c r="BG264" s="173">
        <f>IF(N264="zákl. prenesená",J264,0)</f>
        <v>0</v>
      </c>
      <c r="BH264" s="173">
        <f>IF(N264="zníž. prenesená",J264,0)</f>
        <v>0</v>
      </c>
      <c r="BI264" s="173">
        <f>IF(N264="nulová",J264,0)</f>
        <v>0</v>
      </c>
      <c r="BJ264" s="18" t="s">
        <v>179</v>
      </c>
      <c r="BK264" s="174">
        <f>ROUND(I264*H264,3)</f>
        <v>0</v>
      </c>
      <c r="BL264" s="18" t="s">
        <v>178</v>
      </c>
      <c r="BM264" s="172" t="s">
        <v>313</v>
      </c>
    </row>
    <row r="265" spans="1:65" s="2" customFormat="1" x14ac:dyDescent="0.2">
      <c r="A265" s="33"/>
      <c r="B265" s="34"/>
      <c r="C265" s="33"/>
      <c r="D265" s="175" t="s">
        <v>181</v>
      </c>
      <c r="E265" s="33"/>
      <c r="F265" s="176" t="s">
        <v>312</v>
      </c>
      <c r="G265" s="33"/>
      <c r="H265" s="33"/>
      <c r="I265" s="97"/>
      <c r="J265" s="33"/>
      <c r="K265" s="33"/>
      <c r="L265" s="34"/>
      <c r="M265" s="177"/>
      <c r="N265" s="178"/>
      <c r="O265" s="59"/>
      <c r="P265" s="59"/>
      <c r="Q265" s="59"/>
      <c r="R265" s="59"/>
      <c r="S265" s="59"/>
      <c r="T265" s="60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181</v>
      </c>
      <c r="AU265" s="18" t="s">
        <v>179</v>
      </c>
    </row>
    <row r="266" spans="1:65" s="14" customFormat="1" x14ac:dyDescent="0.2">
      <c r="B266" s="187"/>
      <c r="D266" s="175" t="s">
        <v>183</v>
      </c>
      <c r="E266" s="188" t="s">
        <v>1</v>
      </c>
      <c r="F266" s="189" t="s">
        <v>314</v>
      </c>
      <c r="H266" s="188" t="s">
        <v>1</v>
      </c>
      <c r="I266" s="190"/>
      <c r="L266" s="187"/>
      <c r="M266" s="191"/>
      <c r="N266" s="192"/>
      <c r="O266" s="192"/>
      <c r="P266" s="192"/>
      <c r="Q266" s="192"/>
      <c r="R266" s="192"/>
      <c r="S266" s="192"/>
      <c r="T266" s="193"/>
      <c r="AT266" s="188" t="s">
        <v>183</v>
      </c>
      <c r="AU266" s="188" t="s">
        <v>179</v>
      </c>
      <c r="AV266" s="14" t="s">
        <v>85</v>
      </c>
      <c r="AW266" s="14" t="s">
        <v>32</v>
      </c>
      <c r="AX266" s="14" t="s">
        <v>77</v>
      </c>
      <c r="AY266" s="188" t="s">
        <v>173</v>
      </c>
    </row>
    <row r="267" spans="1:65" s="13" customFormat="1" x14ac:dyDescent="0.2">
      <c r="B267" s="179"/>
      <c r="D267" s="175" t="s">
        <v>183</v>
      </c>
      <c r="E267" s="180" t="s">
        <v>1</v>
      </c>
      <c r="F267" s="181" t="s">
        <v>315</v>
      </c>
      <c r="H267" s="182">
        <v>1.333</v>
      </c>
      <c r="I267" s="183"/>
      <c r="L267" s="179"/>
      <c r="M267" s="184"/>
      <c r="N267" s="185"/>
      <c r="O267" s="185"/>
      <c r="P267" s="185"/>
      <c r="Q267" s="185"/>
      <c r="R267" s="185"/>
      <c r="S267" s="185"/>
      <c r="T267" s="186"/>
      <c r="AT267" s="180" t="s">
        <v>183</v>
      </c>
      <c r="AU267" s="180" t="s">
        <v>179</v>
      </c>
      <c r="AV267" s="13" t="s">
        <v>179</v>
      </c>
      <c r="AW267" s="13" t="s">
        <v>32</v>
      </c>
      <c r="AX267" s="13" t="s">
        <v>85</v>
      </c>
      <c r="AY267" s="180" t="s">
        <v>173</v>
      </c>
    </row>
    <row r="268" spans="1:65" s="2" customFormat="1" ht="24" customHeight="1" x14ac:dyDescent="0.2">
      <c r="A268" s="33"/>
      <c r="B268" s="162"/>
      <c r="C268" s="163" t="s">
        <v>316</v>
      </c>
      <c r="D268" s="264" t="s">
        <v>3162</v>
      </c>
      <c r="E268" s="265"/>
      <c r="F268" s="266"/>
      <c r="G268" s="164" t="s">
        <v>185</v>
      </c>
      <c r="H268" s="165">
        <v>11.01</v>
      </c>
      <c r="I268" s="166"/>
      <c r="J268" s="165">
        <f>ROUND(I268*H268,3)</f>
        <v>0</v>
      </c>
      <c r="K268" s="167"/>
      <c r="L268" s="34"/>
      <c r="M268" s="168" t="s">
        <v>1</v>
      </c>
      <c r="N268" s="169" t="s">
        <v>43</v>
      </c>
      <c r="O268" s="59"/>
      <c r="P268" s="170">
        <f>O268*H268</f>
        <v>0</v>
      </c>
      <c r="Q268" s="170">
        <v>2.1190899999999999</v>
      </c>
      <c r="R268" s="170">
        <f>Q268*H268</f>
        <v>23.3311809</v>
      </c>
      <c r="S268" s="170">
        <v>0</v>
      </c>
      <c r="T268" s="171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72" t="s">
        <v>178</v>
      </c>
      <c r="AT268" s="172" t="s">
        <v>175</v>
      </c>
      <c r="AU268" s="172" t="s">
        <v>179</v>
      </c>
      <c r="AY268" s="18" t="s">
        <v>173</v>
      </c>
      <c r="BE268" s="173">
        <f>IF(N268="základná",J268,0)</f>
        <v>0</v>
      </c>
      <c r="BF268" s="173">
        <f>IF(N268="znížená",J268,0)</f>
        <v>0</v>
      </c>
      <c r="BG268" s="173">
        <f>IF(N268="zákl. prenesená",J268,0)</f>
        <v>0</v>
      </c>
      <c r="BH268" s="173">
        <f>IF(N268="zníž. prenesená",J268,0)</f>
        <v>0</v>
      </c>
      <c r="BI268" s="173">
        <f>IF(N268="nulová",J268,0)</f>
        <v>0</v>
      </c>
      <c r="BJ268" s="18" t="s">
        <v>179</v>
      </c>
      <c r="BK268" s="174">
        <f>ROUND(I268*H268,3)</f>
        <v>0</v>
      </c>
      <c r="BL268" s="18" t="s">
        <v>178</v>
      </c>
      <c r="BM268" s="172" t="s">
        <v>317</v>
      </c>
    </row>
    <row r="269" spans="1:65" s="2" customFormat="1" ht="19.5" x14ac:dyDescent="0.2">
      <c r="A269" s="33"/>
      <c r="B269" s="34"/>
      <c r="C269" s="33"/>
      <c r="D269" s="175" t="s">
        <v>181</v>
      </c>
      <c r="E269" s="33"/>
      <c r="F269" s="176" t="s">
        <v>3168</v>
      </c>
      <c r="G269" s="33"/>
      <c r="H269" s="33"/>
      <c r="I269" s="97"/>
      <c r="J269" s="33"/>
      <c r="K269" s="33"/>
      <c r="L269" s="34"/>
      <c r="M269" s="177"/>
      <c r="N269" s="178"/>
      <c r="O269" s="59"/>
      <c r="P269" s="59"/>
      <c r="Q269" s="59"/>
      <c r="R269" s="59"/>
      <c r="S269" s="59"/>
      <c r="T269" s="60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8" t="s">
        <v>181</v>
      </c>
      <c r="AU269" s="18" t="s">
        <v>179</v>
      </c>
    </row>
    <row r="270" spans="1:65" s="13" customFormat="1" x14ac:dyDescent="0.2">
      <c r="B270" s="179"/>
      <c r="D270" s="175" t="s">
        <v>183</v>
      </c>
      <c r="E270" s="180" t="s">
        <v>1</v>
      </c>
      <c r="F270" s="181" t="s">
        <v>318</v>
      </c>
      <c r="H270" s="182">
        <v>3.915</v>
      </c>
      <c r="I270" s="18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0" t="s">
        <v>183</v>
      </c>
      <c r="AU270" s="180" t="s">
        <v>179</v>
      </c>
      <c r="AV270" s="13" t="s">
        <v>179</v>
      </c>
      <c r="AW270" s="13" t="s">
        <v>32</v>
      </c>
      <c r="AX270" s="13" t="s">
        <v>77</v>
      </c>
      <c r="AY270" s="180" t="s">
        <v>173</v>
      </c>
    </row>
    <row r="271" spans="1:65" s="13" customFormat="1" x14ac:dyDescent="0.2">
      <c r="B271" s="179"/>
      <c r="D271" s="175" t="s">
        <v>183</v>
      </c>
      <c r="E271" s="180" t="s">
        <v>1</v>
      </c>
      <c r="F271" s="181" t="s">
        <v>319</v>
      </c>
      <c r="H271" s="182">
        <v>7.0949999999999998</v>
      </c>
      <c r="I271" s="183"/>
      <c r="L271" s="179"/>
      <c r="M271" s="184"/>
      <c r="N271" s="185"/>
      <c r="O271" s="185"/>
      <c r="P271" s="185"/>
      <c r="Q271" s="185"/>
      <c r="R271" s="185"/>
      <c r="S271" s="185"/>
      <c r="T271" s="186"/>
      <c r="AT271" s="180" t="s">
        <v>183</v>
      </c>
      <c r="AU271" s="180" t="s">
        <v>179</v>
      </c>
      <c r="AV271" s="13" t="s">
        <v>179</v>
      </c>
      <c r="AW271" s="13" t="s">
        <v>32</v>
      </c>
      <c r="AX271" s="13" t="s">
        <v>77</v>
      </c>
      <c r="AY271" s="180" t="s">
        <v>173</v>
      </c>
    </row>
    <row r="272" spans="1:65" s="16" customFormat="1" x14ac:dyDescent="0.2">
      <c r="B272" s="202"/>
      <c r="D272" s="175" t="s">
        <v>183</v>
      </c>
      <c r="E272" s="203" t="s">
        <v>1</v>
      </c>
      <c r="F272" s="204" t="s">
        <v>197</v>
      </c>
      <c r="H272" s="205">
        <v>11.01</v>
      </c>
      <c r="I272" s="206"/>
      <c r="L272" s="202"/>
      <c r="M272" s="207"/>
      <c r="N272" s="208"/>
      <c r="O272" s="208"/>
      <c r="P272" s="208"/>
      <c r="Q272" s="208"/>
      <c r="R272" s="208"/>
      <c r="S272" s="208"/>
      <c r="T272" s="209"/>
      <c r="AT272" s="203" t="s">
        <v>183</v>
      </c>
      <c r="AU272" s="203" t="s">
        <v>179</v>
      </c>
      <c r="AV272" s="16" t="s">
        <v>178</v>
      </c>
      <c r="AW272" s="16" t="s">
        <v>32</v>
      </c>
      <c r="AX272" s="16" t="s">
        <v>85</v>
      </c>
      <c r="AY272" s="203" t="s">
        <v>173</v>
      </c>
    </row>
    <row r="273" spans="1:65" s="2" customFormat="1" ht="24" customHeight="1" x14ac:dyDescent="0.2">
      <c r="A273" s="33"/>
      <c r="B273" s="162"/>
      <c r="C273" s="163" t="s">
        <v>320</v>
      </c>
      <c r="D273" s="264" t="s">
        <v>321</v>
      </c>
      <c r="E273" s="265"/>
      <c r="F273" s="266"/>
      <c r="G273" s="164" t="s">
        <v>185</v>
      </c>
      <c r="H273" s="165">
        <v>16.396999999999998</v>
      </c>
      <c r="I273" s="166"/>
      <c r="J273" s="165">
        <f>ROUND(I273*H273,3)</f>
        <v>0</v>
      </c>
      <c r="K273" s="167"/>
      <c r="L273" s="34"/>
      <c r="M273" s="168" t="s">
        <v>1</v>
      </c>
      <c r="N273" s="169" t="s">
        <v>43</v>
      </c>
      <c r="O273" s="59"/>
      <c r="P273" s="170">
        <f>O273*H273</f>
        <v>0</v>
      </c>
      <c r="Q273" s="170">
        <v>2.2151299999999998</v>
      </c>
      <c r="R273" s="170">
        <f>Q273*H273</f>
        <v>36.321486609999994</v>
      </c>
      <c r="S273" s="170">
        <v>0</v>
      </c>
      <c r="T273" s="171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2" t="s">
        <v>178</v>
      </c>
      <c r="AT273" s="172" t="s">
        <v>175</v>
      </c>
      <c r="AU273" s="172" t="s">
        <v>179</v>
      </c>
      <c r="AY273" s="18" t="s">
        <v>173</v>
      </c>
      <c r="BE273" s="173">
        <f>IF(N273="základná",J273,0)</f>
        <v>0</v>
      </c>
      <c r="BF273" s="173">
        <f>IF(N273="znížená",J273,0)</f>
        <v>0</v>
      </c>
      <c r="BG273" s="173">
        <f>IF(N273="zákl. prenesená",J273,0)</f>
        <v>0</v>
      </c>
      <c r="BH273" s="173">
        <f>IF(N273="zníž. prenesená",J273,0)</f>
        <v>0</v>
      </c>
      <c r="BI273" s="173">
        <f>IF(N273="nulová",J273,0)</f>
        <v>0</v>
      </c>
      <c r="BJ273" s="18" t="s">
        <v>179</v>
      </c>
      <c r="BK273" s="174">
        <f>ROUND(I273*H273,3)</f>
        <v>0</v>
      </c>
      <c r="BL273" s="18" t="s">
        <v>178</v>
      </c>
      <c r="BM273" s="172" t="s">
        <v>322</v>
      </c>
    </row>
    <row r="274" spans="1:65" s="2" customFormat="1" x14ac:dyDescent="0.2">
      <c r="A274" s="33"/>
      <c r="B274" s="34"/>
      <c r="C274" s="33"/>
      <c r="D274" s="175" t="s">
        <v>181</v>
      </c>
      <c r="E274" s="33"/>
      <c r="F274" s="176" t="s">
        <v>323</v>
      </c>
      <c r="G274" s="33"/>
      <c r="H274" s="33"/>
      <c r="I274" s="97"/>
      <c r="J274" s="33"/>
      <c r="K274" s="33"/>
      <c r="L274" s="34"/>
      <c r="M274" s="177"/>
      <c r="N274" s="178"/>
      <c r="O274" s="59"/>
      <c r="P274" s="59"/>
      <c r="Q274" s="59"/>
      <c r="R274" s="59"/>
      <c r="S274" s="59"/>
      <c r="T274" s="60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181</v>
      </c>
      <c r="AU274" s="18" t="s">
        <v>179</v>
      </c>
    </row>
    <row r="275" spans="1:65" s="13" customFormat="1" x14ac:dyDescent="0.2">
      <c r="B275" s="179"/>
      <c r="D275" s="175" t="s">
        <v>183</v>
      </c>
      <c r="E275" s="180" t="s">
        <v>1</v>
      </c>
      <c r="F275" s="181" t="s">
        <v>324</v>
      </c>
      <c r="H275" s="182">
        <v>4.2839999999999998</v>
      </c>
      <c r="I275" s="183"/>
      <c r="L275" s="179"/>
      <c r="M275" s="184"/>
      <c r="N275" s="185"/>
      <c r="O275" s="185"/>
      <c r="P275" s="185"/>
      <c r="Q275" s="185"/>
      <c r="R275" s="185"/>
      <c r="S275" s="185"/>
      <c r="T275" s="186"/>
      <c r="AT275" s="180" t="s">
        <v>183</v>
      </c>
      <c r="AU275" s="180" t="s">
        <v>179</v>
      </c>
      <c r="AV275" s="13" t="s">
        <v>179</v>
      </c>
      <c r="AW275" s="13" t="s">
        <v>32</v>
      </c>
      <c r="AX275" s="13" t="s">
        <v>77</v>
      </c>
      <c r="AY275" s="180" t="s">
        <v>173</v>
      </c>
    </row>
    <row r="276" spans="1:65" s="13" customFormat="1" x14ac:dyDescent="0.2">
      <c r="B276" s="179"/>
      <c r="D276" s="175" t="s">
        <v>183</v>
      </c>
      <c r="E276" s="180" t="s">
        <v>1</v>
      </c>
      <c r="F276" s="181" t="s">
        <v>325</v>
      </c>
      <c r="H276" s="182">
        <v>12.113</v>
      </c>
      <c r="I276" s="183"/>
      <c r="L276" s="179"/>
      <c r="M276" s="184"/>
      <c r="N276" s="185"/>
      <c r="O276" s="185"/>
      <c r="P276" s="185"/>
      <c r="Q276" s="185"/>
      <c r="R276" s="185"/>
      <c r="S276" s="185"/>
      <c r="T276" s="186"/>
      <c r="AT276" s="180" t="s">
        <v>183</v>
      </c>
      <c r="AU276" s="180" t="s">
        <v>179</v>
      </c>
      <c r="AV276" s="13" t="s">
        <v>179</v>
      </c>
      <c r="AW276" s="13" t="s">
        <v>32</v>
      </c>
      <c r="AX276" s="13" t="s">
        <v>77</v>
      </c>
      <c r="AY276" s="180" t="s">
        <v>173</v>
      </c>
    </row>
    <row r="277" spans="1:65" s="16" customFormat="1" x14ac:dyDescent="0.2">
      <c r="B277" s="202"/>
      <c r="D277" s="175" t="s">
        <v>183</v>
      </c>
      <c r="E277" s="203" t="s">
        <v>1</v>
      </c>
      <c r="F277" s="204" t="s">
        <v>197</v>
      </c>
      <c r="H277" s="205">
        <v>16.396999999999998</v>
      </c>
      <c r="I277" s="206"/>
      <c r="L277" s="202"/>
      <c r="M277" s="207"/>
      <c r="N277" s="208"/>
      <c r="O277" s="208"/>
      <c r="P277" s="208"/>
      <c r="Q277" s="208"/>
      <c r="R277" s="208"/>
      <c r="S277" s="208"/>
      <c r="T277" s="209"/>
      <c r="AT277" s="203" t="s">
        <v>183</v>
      </c>
      <c r="AU277" s="203" t="s">
        <v>179</v>
      </c>
      <c r="AV277" s="16" t="s">
        <v>178</v>
      </c>
      <c r="AW277" s="16" t="s">
        <v>32</v>
      </c>
      <c r="AX277" s="16" t="s">
        <v>85</v>
      </c>
      <c r="AY277" s="203" t="s">
        <v>173</v>
      </c>
    </row>
    <row r="278" spans="1:65" s="2" customFormat="1" ht="24" customHeight="1" x14ac:dyDescent="0.2">
      <c r="A278" s="33"/>
      <c r="B278" s="162"/>
      <c r="C278" s="163" t="s">
        <v>326</v>
      </c>
      <c r="D278" s="264" t="s">
        <v>3163</v>
      </c>
      <c r="E278" s="265"/>
      <c r="F278" s="266"/>
      <c r="G278" s="164" t="s">
        <v>256</v>
      </c>
      <c r="H278" s="165">
        <v>0.79200000000000004</v>
      </c>
      <c r="I278" s="166"/>
      <c r="J278" s="165">
        <f>ROUND(I278*H278,3)</f>
        <v>0</v>
      </c>
      <c r="K278" s="167"/>
      <c r="L278" s="34"/>
      <c r="M278" s="168" t="s">
        <v>1</v>
      </c>
      <c r="N278" s="169" t="s">
        <v>43</v>
      </c>
      <c r="O278" s="59"/>
      <c r="P278" s="170">
        <f>O278*H278</f>
        <v>0</v>
      </c>
      <c r="Q278" s="170">
        <v>1.002</v>
      </c>
      <c r="R278" s="170">
        <f>Q278*H278</f>
        <v>0.79358400000000007</v>
      </c>
      <c r="S278" s="170">
        <v>0</v>
      </c>
      <c r="T278" s="171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2" t="s">
        <v>178</v>
      </c>
      <c r="AT278" s="172" t="s">
        <v>175</v>
      </c>
      <c r="AU278" s="172" t="s">
        <v>179</v>
      </c>
      <c r="AY278" s="18" t="s">
        <v>173</v>
      </c>
      <c r="BE278" s="173">
        <f>IF(N278="základná",J278,0)</f>
        <v>0</v>
      </c>
      <c r="BF278" s="173">
        <f>IF(N278="znížená",J278,0)</f>
        <v>0</v>
      </c>
      <c r="BG278" s="173">
        <f>IF(N278="zákl. prenesená",J278,0)</f>
        <v>0</v>
      </c>
      <c r="BH278" s="173">
        <f>IF(N278="zníž. prenesená",J278,0)</f>
        <v>0</v>
      </c>
      <c r="BI278" s="173">
        <f>IF(N278="nulová",J278,0)</f>
        <v>0</v>
      </c>
      <c r="BJ278" s="18" t="s">
        <v>179</v>
      </c>
      <c r="BK278" s="174">
        <f>ROUND(I278*H278,3)</f>
        <v>0</v>
      </c>
      <c r="BL278" s="18" t="s">
        <v>178</v>
      </c>
      <c r="BM278" s="172" t="s">
        <v>327</v>
      </c>
    </row>
    <row r="279" spans="1:65" s="2" customFormat="1" ht="19.5" x14ac:dyDescent="0.2">
      <c r="A279" s="33"/>
      <c r="B279" s="34"/>
      <c r="C279" s="33"/>
      <c r="D279" s="175" t="s">
        <v>181</v>
      </c>
      <c r="E279" s="33"/>
      <c r="F279" s="176" t="s">
        <v>3167</v>
      </c>
      <c r="G279" s="33"/>
      <c r="H279" s="33"/>
      <c r="I279" s="97"/>
      <c r="J279" s="33"/>
      <c r="K279" s="33"/>
      <c r="L279" s="34"/>
      <c r="M279" s="177"/>
      <c r="N279" s="178"/>
      <c r="O279" s="59"/>
      <c r="P279" s="59"/>
      <c r="Q279" s="59"/>
      <c r="R279" s="59"/>
      <c r="S279" s="59"/>
      <c r="T279" s="60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181</v>
      </c>
      <c r="AU279" s="18" t="s">
        <v>179</v>
      </c>
    </row>
    <row r="280" spans="1:65" s="13" customFormat="1" x14ac:dyDescent="0.2">
      <c r="B280" s="179"/>
      <c r="D280" s="175" t="s">
        <v>183</v>
      </c>
      <c r="E280" s="180" t="s">
        <v>1</v>
      </c>
      <c r="F280" s="181" t="s">
        <v>329</v>
      </c>
      <c r="H280" s="182">
        <v>0.79200000000000004</v>
      </c>
      <c r="I280" s="183"/>
      <c r="L280" s="179"/>
      <c r="M280" s="184"/>
      <c r="N280" s="185"/>
      <c r="O280" s="185"/>
      <c r="P280" s="185"/>
      <c r="Q280" s="185"/>
      <c r="R280" s="185"/>
      <c r="S280" s="185"/>
      <c r="T280" s="186"/>
      <c r="AT280" s="180" t="s">
        <v>183</v>
      </c>
      <c r="AU280" s="180" t="s">
        <v>179</v>
      </c>
      <c r="AV280" s="13" t="s">
        <v>179</v>
      </c>
      <c r="AW280" s="13" t="s">
        <v>32</v>
      </c>
      <c r="AX280" s="13" t="s">
        <v>85</v>
      </c>
      <c r="AY280" s="180" t="s">
        <v>173</v>
      </c>
    </row>
    <row r="281" spans="1:65" s="2" customFormat="1" ht="24" customHeight="1" x14ac:dyDescent="0.2">
      <c r="A281" s="33"/>
      <c r="B281" s="162"/>
      <c r="C281" s="163" t="s">
        <v>330</v>
      </c>
      <c r="D281" s="264" t="s">
        <v>331</v>
      </c>
      <c r="E281" s="265"/>
      <c r="F281" s="266"/>
      <c r="G281" s="164" t="s">
        <v>271</v>
      </c>
      <c r="H281" s="165">
        <v>128.46</v>
      </c>
      <c r="I281" s="166"/>
      <c r="J281" s="165">
        <f>ROUND(I281*H281,3)</f>
        <v>0</v>
      </c>
      <c r="K281" s="167"/>
      <c r="L281" s="34"/>
      <c r="M281" s="168" t="s">
        <v>1</v>
      </c>
      <c r="N281" s="169" t="s">
        <v>43</v>
      </c>
      <c r="O281" s="59"/>
      <c r="P281" s="170">
        <f>O281*H281</f>
        <v>0</v>
      </c>
      <c r="Q281" s="170">
        <v>3.0000000000000001E-5</v>
      </c>
      <c r="R281" s="170">
        <f>Q281*H281</f>
        <v>3.8538000000000005E-3</v>
      </c>
      <c r="S281" s="170">
        <v>0</v>
      </c>
      <c r="T281" s="171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2" t="s">
        <v>178</v>
      </c>
      <c r="AT281" s="172" t="s">
        <v>175</v>
      </c>
      <c r="AU281" s="172" t="s">
        <v>179</v>
      </c>
      <c r="AY281" s="18" t="s">
        <v>173</v>
      </c>
      <c r="BE281" s="173">
        <f>IF(N281="základná",J281,0)</f>
        <v>0</v>
      </c>
      <c r="BF281" s="173">
        <f>IF(N281="znížená",J281,0)</f>
        <v>0</v>
      </c>
      <c r="BG281" s="173">
        <f>IF(N281="zákl. prenesená",J281,0)</f>
        <v>0</v>
      </c>
      <c r="BH281" s="173">
        <f>IF(N281="zníž. prenesená",J281,0)</f>
        <v>0</v>
      </c>
      <c r="BI281" s="173">
        <f>IF(N281="nulová",J281,0)</f>
        <v>0</v>
      </c>
      <c r="BJ281" s="18" t="s">
        <v>179</v>
      </c>
      <c r="BK281" s="174">
        <f>ROUND(I281*H281,3)</f>
        <v>0</v>
      </c>
      <c r="BL281" s="18" t="s">
        <v>178</v>
      </c>
      <c r="BM281" s="172" t="s">
        <v>332</v>
      </c>
    </row>
    <row r="282" spans="1:65" s="2" customFormat="1" ht="19.5" x14ac:dyDescent="0.2">
      <c r="A282" s="33"/>
      <c r="B282" s="34"/>
      <c r="C282" s="33"/>
      <c r="D282" s="175" t="s">
        <v>181</v>
      </c>
      <c r="E282" s="33"/>
      <c r="F282" s="176" t="s">
        <v>331</v>
      </c>
      <c r="G282" s="33"/>
      <c r="H282" s="33"/>
      <c r="I282" s="97"/>
      <c r="J282" s="33"/>
      <c r="K282" s="33"/>
      <c r="L282" s="34"/>
      <c r="M282" s="177"/>
      <c r="N282" s="178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181</v>
      </c>
      <c r="AU282" s="18" t="s">
        <v>179</v>
      </c>
    </row>
    <row r="283" spans="1:65" s="14" customFormat="1" x14ac:dyDescent="0.2">
      <c r="B283" s="187"/>
      <c r="D283" s="175" t="s">
        <v>183</v>
      </c>
      <c r="E283" s="188" t="s">
        <v>1</v>
      </c>
      <c r="F283" s="189" t="s">
        <v>275</v>
      </c>
      <c r="H283" s="188" t="s">
        <v>1</v>
      </c>
      <c r="I283" s="190"/>
      <c r="L283" s="187"/>
      <c r="M283" s="191"/>
      <c r="N283" s="192"/>
      <c r="O283" s="192"/>
      <c r="P283" s="192"/>
      <c r="Q283" s="192"/>
      <c r="R283" s="192"/>
      <c r="S283" s="192"/>
      <c r="T283" s="193"/>
      <c r="AT283" s="188" t="s">
        <v>183</v>
      </c>
      <c r="AU283" s="188" t="s">
        <v>179</v>
      </c>
      <c r="AV283" s="14" t="s">
        <v>85</v>
      </c>
      <c r="AW283" s="14" t="s">
        <v>32</v>
      </c>
      <c r="AX283" s="14" t="s">
        <v>77</v>
      </c>
      <c r="AY283" s="188" t="s">
        <v>173</v>
      </c>
    </row>
    <row r="284" spans="1:65" s="13" customFormat="1" x14ac:dyDescent="0.2">
      <c r="B284" s="179"/>
      <c r="D284" s="175" t="s">
        <v>183</v>
      </c>
      <c r="E284" s="180" t="s">
        <v>1</v>
      </c>
      <c r="F284" s="181" t="s">
        <v>333</v>
      </c>
      <c r="H284" s="182">
        <v>35.159999999999997</v>
      </c>
      <c r="I284" s="183"/>
      <c r="L284" s="179"/>
      <c r="M284" s="184"/>
      <c r="N284" s="185"/>
      <c r="O284" s="185"/>
      <c r="P284" s="185"/>
      <c r="Q284" s="185"/>
      <c r="R284" s="185"/>
      <c r="S284" s="185"/>
      <c r="T284" s="186"/>
      <c r="AT284" s="180" t="s">
        <v>183</v>
      </c>
      <c r="AU284" s="180" t="s">
        <v>179</v>
      </c>
      <c r="AV284" s="13" t="s">
        <v>179</v>
      </c>
      <c r="AW284" s="13" t="s">
        <v>32</v>
      </c>
      <c r="AX284" s="13" t="s">
        <v>77</v>
      </c>
      <c r="AY284" s="180" t="s">
        <v>173</v>
      </c>
    </row>
    <row r="285" spans="1:65" s="15" customFormat="1" x14ac:dyDescent="0.2">
      <c r="B285" s="194"/>
      <c r="D285" s="175" t="s">
        <v>183</v>
      </c>
      <c r="E285" s="195" t="s">
        <v>1</v>
      </c>
      <c r="F285" s="196" t="s">
        <v>190</v>
      </c>
      <c r="H285" s="197">
        <v>35.159999999999997</v>
      </c>
      <c r="I285" s="198"/>
      <c r="L285" s="194"/>
      <c r="M285" s="199"/>
      <c r="N285" s="200"/>
      <c r="O285" s="200"/>
      <c r="P285" s="200"/>
      <c r="Q285" s="200"/>
      <c r="R285" s="200"/>
      <c r="S285" s="200"/>
      <c r="T285" s="201"/>
      <c r="AT285" s="195" t="s">
        <v>183</v>
      </c>
      <c r="AU285" s="195" t="s">
        <v>179</v>
      </c>
      <c r="AV285" s="15" t="s">
        <v>191</v>
      </c>
      <c r="AW285" s="15" t="s">
        <v>32</v>
      </c>
      <c r="AX285" s="15" t="s">
        <v>77</v>
      </c>
      <c r="AY285" s="195" t="s">
        <v>173</v>
      </c>
    </row>
    <row r="286" spans="1:65" s="13" customFormat="1" x14ac:dyDescent="0.2">
      <c r="B286" s="179"/>
      <c r="D286" s="175" t="s">
        <v>183</v>
      </c>
      <c r="E286" s="180" t="s">
        <v>1</v>
      </c>
      <c r="F286" s="181" t="s">
        <v>277</v>
      </c>
      <c r="H286" s="182">
        <v>93.3</v>
      </c>
      <c r="I286" s="183"/>
      <c r="L286" s="179"/>
      <c r="M286" s="184"/>
      <c r="N286" s="185"/>
      <c r="O286" s="185"/>
      <c r="P286" s="185"/>
      <c r="Q286" s="185"/>
      <c r="R286" s="185"/>
      <c r="S286" s="185"/>
      <c r="T286" s="186"/>
      <c r="AT286" s="180" t="s">
        <v>183</v>
      </c>
      <c r="AU286" s="180" t="s">
        <v>179</v>
      </c>
      <c r="AV286" s="13" t="s">
        <v>179</v>
      </c>
      <c r="AW286" s="13" t="s">
        <v>32</v>
      </c>
      <c r="AX286" s="13" t="s">
        <v>77</v>
      </c>
      <c r="AY286" s="180" t="s">
        <v>173</v>
      </c>
    </row>
    <row r="287" spans="1:65" s="16" customFormat="1" x14ac:dyDescent="0.2">
      <c r="B287" s="202"/>
      <c r="D287" s="175" t="s">
        <v>183</v>
      </c>
      <c r="E287" s="203" t="s">
        <v>1</v>
      </c>
      <c r="F287" s="204" t="s">
        <v>197</v>
      </c>
      <c r="H287" s="205">
        <v>128.45999999999998</v>
      </c>
      <c r="I287" s="206"/>
      <c r="L287" s="202"/>
      <c r="M287" s="207"/>
      <c r="N287" s="208"/>
      <c r="O287" s="208"/>
      <c r="P287" s="208"/>
      <c r="Q287" s="208"/>
      <c r="R287" s="208"/>
      <c r="S287" s="208"/>
      <c r="T287" s="209"/>
      <c r="AT287" s="203" t="s">
        <v>183</v>
      </c>
      <c r="AU287" s="203" t="s">
        <v>179</v>
      </c>
      <c r="AV287" s="16" t="s">
        <v>178</v>
      </c>
      <c r="AW287" s="16" t="s">
        <v>32</v>
      </c>
      <c r="AX287" s="16" t="s">
        <v>85</v>
      </c>
      <c r="AY287" s="203" t="s">
        <v>173</v>
      </c>
    </row>
    <row r="288" spans="1:65" s="2" customFormat="1" ht="16.5" customHeight="1" x14ac:dyDescent="0.2">
      <c r="A288" s="33"/>
      <c r="B288" s="162"/>
      <c r="C288" s="210" t="s">
        <v>334</v>
      </c>
      <c r="D288" s="267" t="s">
        <v>336</v>
      </c>
      <c r="E288" s="268"/>
      <c r="F288" s="269"/>
      <c r="G288" s="211" t="s">
        <v>271</v>
      </c>
      <c r="H288" s="212">
        <v>147.72900000000001</v>
      </c>
      <c r="I288" s="213"/>
      <c r="J288" s="212">
        <f>ROUND(I288*H288,3)</f>
        <v>0</v>
      </c>
      <c r="K288" s="214"/>
      <c r="L288" s="215"/>
      <c r="M288" s="216" t="s">
        <v>1</v>
      </c>
      <c r="N288" s="217" t="s">
        <v>43</v>
      </c>
      <c r="O288" s="59"/>
      <c r="P288" s="170">
        <f>O288*H288</f>
        <v>0</v>
      </c>
      <c r="Q288" s="170">
        <v>2.0000000000000001E-4</v>
      </c>
      <c r="R288" s="170">
        <f>Q288*H288</f>
        <v>2.9545800000000004E-2</v>
      </c>
      <c r="S288" s="170">
        <v>0</v>
      </c>
      <c r="T288" s="171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2" t="s">
        <v>232</v>
      </c>
      <c r="AT288" s="172" t="s">
        <v>335</v>
      </c>
      <c r="AU288" s="172" t="s">
        <v>179</v>
      </c>
      <c r="AY288" s="18" t="s">
        <v>173</v>
      </c>
      <c r="BE288" s="173">
        <f>IF(N288="základná",J288,0)</f>
        <v>0</v>
      </c>
      <c r="BF288" s="173">
        <f>IF(N288="znížená",J288,0)</f>
        <v>0</v>
      </c>
      <c r="BG288" s="173">
        <f>IF(N288="zákl. prenesená",J288,0)</f>
        <v>0</v>
      </c>
      <c r="BH288" s="173">
        <f>IF(N288="zníž. prenesená",J288,0)</f>
        <v>0</v>
      </c>
      <c r="BI288" s="173">
        <f>IF(N288="nulová",J288,0)</f>
        <v>0</v>
      </c>
      <c r="BJ288" s="18" t="s">
        <v>179</v>
      </c>
      <c r="BK288" s="174">
        <f>ROUND(I288*H288,3)</f>
        <v>0</v>
      </c>
      <c r="BL288" s="18" t="s">
        <v>178</v>
      </c>
      <c r="BM288" s="172" t="s">
        <v>337</v>
      </c>
    </row>
    <row r="289" spans="1:65" s="2" customFormat="1" ht="19.5" x14ac:dyDescent="0.2">
      <c r="A289" s="33"/>
      <c r="B289" s="34"/>
      <c r="C289" s="33"/>
      <c r="D289" s="175" t="s">
        <v>181</v>
      </c>
      <c r="E289" s="33"/>
      <c r="F289" s="176" t="s">
        <v>3166</v>
      </c>
      <c r="G289" s="33"/>
      <c r="H289" s="33"/>
      <c r="I289" s="97"/>
      <c r="J289" s="33"/>
      <c r="K289" s="33"/>
      <c r="L289" s="34"/>
      <c r="M289" s="177"/>
      <c r="N289" s="178"/>
      <c r="O289" s="59"/>
      <c r="P289" s="59"/>
      <c r="Q289" s="59"/>
      <c r="R289" s="59"/>
      <c r="S289" s="59"/>
      <c r="T289" s="60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8" t="s">
        <v>181</v>
      </c>
      <c r="AU289" s="18" t="s">
        <v>179</v>
      </c>
    </row>
    <row r="290" spans="1:65" s="13" customFormat="1" x14ac:dyDescent="0.2">
      <c r="B290" s="179"/>
      <c r="D290" s="175" t="s">
        <v>183</v>
      </c>
      <c r="E290" s="180" t="s">
        <v>1</v>
      </c>
      <c r="F290" s="181" t="s">
        <v>338</v>
      </c>
      <c r="H290" s="182">
        <v>147.72900000000001</v>
      </c>
      <c r="I290" s="183"/>
      <c r="L290" s="179"/>
      <c r="M290" s="184"/>
      <c r="N290" s="185"/>
      <c r="O290" s="185"/>
      <c r="P290" s="185"/>
      <c r="Q290" s="185"/>
      <c r="R290" s="185"/>
      <c r="S290" s="185"/>
      <c r="T290" s="186"/>
      <c r="AT290" s="180" t="s">
        <v>183</v>
      </c>
      <c r="AU290" s="180" t="s">
        <v>179</v>
      </c>
      <c r="AV290" s="13" t="s">
        <v>179</v>
      </c>
      <c r="AW290" s="13" t="s">
        <v>32</v>
      </c>
      <c r="AX290" s="13" t="s">
        <v>85</v>
      </c>
      <c r="AY290" s="180" t="s">
        <v>173</v>
      </c>
    </row>
    <row r="291" spans="1:65" s="12" customFormat="1" ht="22.9" customHeight="1" x14ac:dyDescent="0.2">
      <c r="B291" s="149"/>
      <c r="D291" s="150" t="s">
        <v>76</v>
      </c>
      <c r="E291" s="160" t="s">
        <v>191</v>
      </c>
      <c r="F291" s="160" t="s">
        <v>339</v>
      </c>
      <c r="I291" s="152"/>
      <c r="J291" s="161">
        <f>BK291</f>
        <v>0</v>
      </c>
      <c r="L291" s="149"/>
      <c r="M291" s="154"/>
      <c r="N291" s="155"/>
      <c r="O291" s="155"/>
      <c r="P291" s="156">
        <f>SUM(P292:P338)</f>
        <v>0</v>
      </c>
      <c r="Q291" s="155"/>
      <c r="R291" s="156">
        <f>SUM(R292:R338)</f>
        <v>50.997024429999996</v>
      </c>
      <c r="S291" s="155"/>
      <c r="T291" s="157">
        <f>SUM(T292:T338)</f>
        <v>0</v>
      </c>
      <c r="AR291" s="150" t="s">
        <v>85</v>
      </c>
      <c r="AT291" s="158" t="s">
        <v>76</v>
      </c>
      <c r="AU291" s="158" t="s">
        <v>85</v>
      </c>
      <c r="AY291" s="150" t="s">
        <v>173</v>
      </c>
      <c r="BK291" s="159">
        <f>SUM(BK292:BK338)</f>
        <v>0</v>
      </c>
    </row>
    <row r="292" spans="1:65" s="2" customFormat="1" ht="24" customHeight="1" x14ac:dyDescent="0.2">
      <c r="A292" s="33"/>
      <c r="B292" s="162"/>
      <c r="C292" s="163" t="s">
        <v>340</v>
      </c>
      <c r="D292" s="264" t="s">
        <v>341</v>
      </c>
      <c r="E292" s="265"/>
      <c r="F292" s="266"/>
      <c r="G292" s="164" t="s">
        <v>185</v>
      </c>
      <c r="H292" s="165">
        <v>3.0179999999999998</v>
      </c>
      <c r="I292" s="166"/>
      <c r="J292" s="165">
        <f>ROUND(I292*H292,3)</f>
        <v>0</v>
      </c>
      <c r="K292" s="167"/>
      <c r="L292" s="34"/>
      <c r="M292" s="168" t="s">
        <v>1</v>
      </c>
      <c r="N292" s="169" t="s">
        <v>43</v>
      </c>
      <c r="O292" s="59"/>
      <c r="P292" s="170">
        <f>O292*H292</f>
        <v>0</v>
      </c>
      <c r="Q292" s="170">
        <v>0.71767999999999998</v>
      </c>
      <c r="R292" s="170">
        <f>Q292*H292</f>
        <v>2.1659582399999997</v>
      </c>
      <c r="S292" s="170">
        <v>0</v>
      </c>
      <c r="T292" s="171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2" t="s">
        <v>178</v>
      </c>
      <c r="AT292" s="172" t="s">
        <v>175</v>
      </c>
      <c r="AU292" s="172" t="s">
        <v>179</v>
      </c>
      <c r="AY292" s="18" t="s">
        <v>173</v>
      </c>
      <c r="BE292" s="173">
        <f>IF(N292="základná",J292,0)</f>
        <v>0</v>
      </c>
      <c r="BF292" s="173">
        <f>IF(N292="znížená",J292,0)</f>
        <v>0</v>
      </c>
      <c r="BG292" s="173">
        <f>IF(N292="zákl. prenesená",J292,0)</f>
        <v>0</v>
      </c>
      <c r="BH292" s="173">
        <f>IF(N292="zníž. prenesená",J292,0)</f>
        <v>0</v>
      </c>
      <c r="BI292" s="173">
        <f>IF(N292="nulová",J292,0)</f>
        <v>0</v>
      </c>
      <c r="BJ292" s="18" t="s">
        <v>179</v>
      </c>
      <c r="BK292" s="174">
        <f>ROUND(I292*H292,3)</f>
        <v>0</v>
      </c>
      <c r="BL292" s="18" t="s">
        <v>178</v>
      </c>
      <c r="BM292" s="172" t="s">
        <v>342</v>
      </c>
    </row>
    <row r="293" spans="1:65" s="2" customFormat="1" ht="19.5" x14ac:dyDescent="0.2">
      <c r="A293" s="33"/>
      <c r="B293" s="34"/>
      <c r="C293" s="33"/>
      <c r="D293" s="175" t="s">
        <v>181</v>
      </c>
      <c r="E293" s="33"/>
      <c r="F293" s="176" t="s">
        <v>3164</v>
      </c>
      <c r="G293" s="33"/>
      <c r="H293" s="33"/>
      <c r="I293" s="97"/>
      <c r="J293" s="33"/>
      <c r="K293" s="33"/>
      <c r="L293" s="34"/>
      <c r="M293" s="177"/>
      <c r="N293" s="178"/>
      <c r="O293" s="59"/>
      <c r="P293" s="59"/>
      <c r="Q293" s="59"/>
      <c r="R293" s="59"/>
      <c r="S293" s="59"/>
      <c r="T293" s="60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181</v>
      </c>
      <c r="AU293" s="18" t="s">
        <v>179</v>
      </c>
    </row>
    <row r="294" spans="1:65" s="14" customFormat="1" x14ac:dyDescent="0.2">
      <c r="B294" s="187"/>
      <c r="D294" s="175" t="s">
        <v>183</v>
      </c>
      <c r="E294" s="188" t="s">
        <v>1</v>
      </c>
      <c r="F294" s="189" t="s">
        <v>343</v>
      </c>
      <c r="H294" s="188" t="s">
        <v>1</v>
      </c>
      <c r="I294" s="190"/>
      <c r="L294" s="187"/>
      <c r="M294" s="191"/>
      <c r="N294" s="192"/>
      <c r="O294" s="192"/>
      <c r="P294" s="192"/>
      <c r="Q294" s="192"/>
      <c r="R294" s="192"/>
      <c r="S294" s="192"/>
      <c r="T294" s="193"/>
      <c r="AT294" s="188" t="s">
        <v>183</v>
      </c>
      <c r="AU294" s="188" t="s">
        <v>179</v>
      </c>
      <c r="AV294" s="14" t="s">
        <v>85</v>
      </c>
      <c r="AW294" s="14" t="s">
        <v>32</v>
      </c>
      <c r="AX294" s="14" t="s">
        <v>77</v>
      </c>
      <c r="AY294" s="188" t="s">
        <v>173</v>
      </c>
    </row>
    <row r="295" spans="1:65" s="13" customFormat="1" x14ac:dyDescent="0.2">
      <c r="B295" s="179"/>
      <c r="D295" s="175" t="s">
        <v>183</v>
      </c>
      <c r="E295" s="180" t="s">
        <v>1</v>
      </c>
      <c r="F295" s="181" t="s">
        <v>344</v>
      </c>
      <c r="H295" s="182">
        <v>3.0179999999999998</v>
      </c>
      <c r="I295" s="183"/>
      <c r="L295" s="179"/>
      <c r="M295" s="184"/>
      <c r="N295" s="185"/>
      <c r="O295" s="185"/>
      <c r="P295" s="185"/>
      <c r="Q295" s="185"/>
      <c r="R295" s="185"/>
      <c r="S295" s="185"/>
      <c r="T295" s="186"/>
      <c r="AT295" s="180" t="s">
        <v>183</v>
      </c>
      <c r="AU295" s="180" t="s">
        <v>179</v>
      </c>
      <c r="AV295" s="13" t="s">
        <v>179</v>
      </c>
      <c r="AW295" s="13" t="s">
        <v>32</v>
      </c>
      <c r="AX295" s="13" t="s">
        <v>85</v>
      </c>
      <c r="AY295" s="180" t="s">
        <v>173</v>
      </c>
    </row>
    <row r="296" spans="1:65" s="2" customFormat="1" ht="24" customHeight="1" x14ac:dyDescent="0.2">
      <c r="A296" s="33"/>
      <c r="B296" s="162"/>
      <c r="C296" s="163" t="s">
        <v>345</v>
      </c>
      <c r="D296" s="264" t="s">
        <v>346</v>
      </c>
      <c r="E296" s="265"/>
      <c r="F296" s="266"/>
      <c r="G296" s="164" t="s">
        <v>185</v>
      </c>
      <c r="H296" s="165">
        <v>45.173999999999999</v>
      </c>
      <c r="I296" s="166"/>
      <c r="J296" s="165">
        <f>ROUND(I296*H296,3)</f>
        <v>0</v>
      </c>
      <c r="K296" s="167"/>
      <c r="L296" s="34"/>
      <c r="M296" s="168" t="s">
        <v>1</v>
      </c>
      <c r="N296" s="169" t="s">
        <v>43</v>
      </c>
      <c r="O296" s="59"/>
      <c r="P296" s="170">
        <f>O296*H296</f>
        <v>0</v>
      </c>
      <c r="Q296" s="170">
        <v>0.72584000000000004</v>
      </c>
      <c r="R296" s="170">
        <f>Q296*H296</f>
        <v>32.78909616</v>
      </c>
      <c r="S296" s="170">
        <v>0</v>
      </c>
      <c r="T296" s="171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2" t="s">
        <v>178</v>
      </c>
      <c r="AT296" s="172" t="s">
        <v>175</v>
      </c>
      <c r="AU296" s="172" t="s">
        <v>179</v>
      </c>
      <c r="AY296" s="18" t="s">
        <v>173</v>
      </c>
      <c r="BE296" s="173">
        <f>IF(N296="základná",J296,0)</f>
        <v>0</v>
      </c>
      <c r="BF296" s="173">
        <f>IF(N296="znížená",J296,0)</f>
        <v>0</v>
      </c>
      <c r="BG296" s="173">
        <f>IF(N296="zákl. prenesená",J296,0)</f>
        <v>0</v>
      </c>
      <c r="BH296" s="173">
        <f>IF(N296="zníž. prenesená",J296,0)</f>
        <v>0</v>
      </c>
      <c r="BI296" s="173">
        <f>IF(N296="nulová",J296,0)</f>
        <v>0</v>
      </c>
      <c r="BJ296" s="18" t="s">
        <v>179</v>
      </c>
      <c r="BK296" s="174">
        <f>ROUND(I296*H296,3)</f>
        <v>0</v>
      </c>
      <c r="BL296" s="18" t="s">
        <v>178</v>
      </c>
      <c r="BM296" s="172" t="s">
        <v>347</v>
      </c>
    </row>
    <row r="297" spans="1:65" s="2" customFormat="1" ht="19.5" x14ac:dyDescent="0.2">
      <c r="A297" s="33"/>
      <c r="B297" s="34"/>
      <c r="C297" s="33"/>
      <c r="D297" s="175" t="s">
        <v>181</v>
      </c>
      <c r="E297" s="33"/>
      <c r="F297" s="176" t="s">
        <v>3165</v>
      </c>
      <c r="G297" s="33"/>
      <c r="H297" s="33"/>
      <c r="I297" s="97"/>
      <c r="J297" s="33"/>
      <c r="K297" s="33"/>
      <c r="L297" s="34"/>
      <c r="M297" s="177"/>
      <c r="N297" s="178"/>
      <c r="O297" s="59"/>
      <c r="P297" s="59"/>
      <c r="Q297" s="59"/>
      <c r="R297" s="59"/>
      <c r="S297" s="59"/>
      <c r="T297" s="60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181</v>
      </c>
      <c r="AU297" s="18" t="s">
        <v>179</v>
      </c>
    </row>
    <row r="298" spans="1:65" s="14" customFormat="1" ht="22.5" x14ac:dyDescent="0.2">
      <c r="B298" s="187"/>
      <c r="D298" s="175" t="s">
        <v>183</v>
      </c>
      <c r="E298" s="188" t="s">
        <v>1</v>
      </c>
      <c r="F298" s="189" t="s">
        <v>348</v>
      </c>
      <c r="H298" s="188" t="s">
        <v>1</v>
      </c>
      <c r="I298" s="190"/>
      <c r="L298" s="187"/>
      <c r="M298" s="191"/>
      <c r="N298" s="192"/>
      <c r="O298" s="192"/>
      <c r="P298" s="192"/>
      <c r="Q298" s="192"/>
      <c r="R298" s="192"/>
      <c r="S298" s="192"/>
      <c r="T298" s="193"/>
      <c r="AT298" s="188" t="s">
        <v>183</v>
      </c>
      <c r="AU298" s="188" t="s">
        <v>179</v>
      </c>
      <c r="AV298" s="14" t="s">
        <v>85</v>
      </c>
      <c r="AW298" s="14" t="s">
        <v>32</v>
      </c>
      <c r="AX298" s="14" t="s">
        <v>77</v>
      </c>
      <c r="AY298" s="188" t="s">
        <v>173</v>
      </c>
    </row>
    <row r="299" spans="1:65" s="13" customFormat="1" x14ac:dyDescent="0.2">
      <c r="B299" s="179"/>
      <c r="D299" s="175" t="s">
        <v>183</v>
      </c>
      <c r="E299" s="180" t="s">
        <v>1</v>
      </c>
      <c r="F299" s="181" t="s">
        <v>349</v>
      </c>
      <c r="H299" s="182">
        <v>61.106000000000002</v>
      </c>
      <c r="I299" s="183"/>
      <c r="L299" s="179"/>
      <c r="M299" s="184"/>
      <c r="N299" s="185"/>
      <c r="O299" s="185"/>
      <c r="P299" s="185"/>
      <c r="Q299" s="185"/>
      <c r="R299" s="185"/>
      <c r="S299" s="185"/>
      <c r="T299" s="186"/>
      <c r="AT299" s="180" t="s">
        <v>183</v>
      </c>
      <c r="AU299" s="180" t="s">
        <v>179</v>
      </c>
      <c r="AV299" s="13" t="s">
        <v>179</v>
      </c>
      <c r="AW299" s="13" t="s">
        <v>32</v>
      </c>
      <c r="AX299" s="13" t="s">
        <v>77</v>
      </c>
      <c r="AY299" s="180" t="s">
        <v>173</v>
      </c>
    </row>
    <row r="300" spans="1:65" s="13" customFormat="1" ht="22.5" x14ac:dyDescent="0.2">
      <c r="B300" s="179"/>
      <c r="D300" s="175" t="s">
        <v>183</v>
      </c>
      <c r="E300" s="180" t="s">
        <v>1</v>
      </c>
      <c r="F300" s="181" t="s">
        <v>350</v>
      </c>
      <c r="H300" s="182">
        <v>-3.5379999999999998</v>
      </c>
      <c r="I300" s="183"/>
      <c r="L300" s="179"/>
      <c r="M300" s="184"/>
      <c r="N300" s="185"/>
      <c r="O300" s="185"/>
      <c r="P300" s="185"/>
      <c r="Q300" s="185"/>
      <c r="R300" s="185"/>
      <c r="S300" s="185"/>
      <c r="T300" s="186"/>
      <c r="AT300" s="180" t="s">
        <v>183</v>
      </c>
      <c r="AU300" s="180" t="s">
        <v>179</v>
      </c>
      <c r="AV300" s="13" t="s">
        <v>179</v>
      </c>
      <c r="AW300" s="13" t="s">
        <v>32</v>
      </c>
      <c r="AX300" s="13" t="s">
        <v>77</v>
      </c>
      <c r="AY300" s="180" t="s">
        <v>173</v>
      </c>
    </row>
    <row r="301" spans="1:65" s="14" customFormat="1" x14ac:dyDescent="0.2">
      <c r="B301" s="187"/>
      <c r="D301" s="175" t="s">
        <v>183</v>
      </c>
      <c r="E301" s="188" t="s">
        <v>1</v>
      </c>
      <c r="F301" s="189" t="s">
        <v>351</v>
      </c>
      <c r="H301" s="188" t="s">
        <v>1</v>
      </c>
      <c r="I301" s="190"/>
      <c r="L301" s="187"/>
      <c r="M301" s="191"/>
      <c r="N301" s="192"/>
      <c r="O301" s="192"/>
      <c r="P301" s="192"/>
      <c r="Q301" s="192"/>
      <c r="R301" s="192"/>
      <c r="S301" s="192"/>
      <c r="T301" s="193"/>
      <c r="AT301" s="188" t="s">
        <v>183</v>
      </c>
      <c r="AU301" s="188" t="s">
        <v>179</v>
      </c>
      <c r="AV301" s="14" t="s">
        <v>85</v>
      </c>
      <c r="AW301" s="14" t="s">
        <v>32</v>
      </c>
      <c r="AX301" s="14" t="s">
        <v>77</v>
      </c>
      <c r="AY301" s="188" t="s">
        <v>173</v>
      </c>
    </row>
    <row r="302" spans="1:65" s="13" customFormat="1" ht="45" x14ac:dyDescent="0.2">
      <c r="B302" s="179"/>
      <c r="D302" s="175" t="s">
        <v>183</v>
      </c>
      <c r="E302" s="180" t="s">
        <v>1</v>
      </c>
      <c r="F302" s="181" t="s">
        <v>352</v>
      </c>
      <c r="H302" s="182">
        <v>-17.134</v>
      </c>
      <c r="I302" s="183"/>
      <c r="L302" s="179"/>
      <c r="M302" s="184"/>
      <c r="N302" s="185"/>
      <c r="O302" s="185"/>
      <c r="P302" s="185"/>
      <c r="Q302" s="185"/>
      <c r="R302" s="185"/>
      <c r="S302" s="185"/>
      <c r="T302" s="186"/>
      <c r="AT302" s="180" t="s">
        <v>183</v>
      </c>
      <c r="AU302" s="180" t="s">
        <v>179</v>
      </c>
      <c r="AV302" s="13" t="s">
        <v>179</v>
      </c>
      <c r="AW302" s="13" t="s">
        <v>32</v>
      </c>
      <c r="AX302" s="13" t="s">
        <v>77</v>
      </c>
      <c r="AY302" s="180" t="s">
        <v>173</v>
      </c>
    </row>
    <row r="303" spans="1:65" s="14" customFormat="1" x14ac:dyDescent="0.2">
      <c r="B303" s="187"/>
      <c r="D303" s="175" t="s">
        <v>183</v>
      </c>
      <c r="E303" s="188" t="s">
        <v>1</v>
      </c>
      <c r="F303" s="189" t="s">
        <v>353</v>
      </c>
      <c r="H303" s="188" t="s">
        <v>1</v>
      </c>
      <c r="I303" s="190"/>
      <c r="L303" s="187"/>
      <c r="M303" s="191"/>
      <c r="N303" s="192"/>
      <c r="O303" s="192"/>
      <c r="P303" s="192"/>
      <c r="Q303" s="192"/>
      <c r="R303" s="192"/>
      <c r="S303" s="192"/>
      <c r="T303" s="193"/>
      <c r="AT303" s="188" t="s">
        <v>183</v>
      </c>
      <c r="AU303" s="188" t="s">
        <v>179</v>
      </c>
      <c r="AV303" s="14" t="s">
        <v>85</v>
      </c>
      <c r="AW303" s="14" t="s">
        <v>32</v>
      </c>
      <c r="AX303" s="14" t="s">
        <v>77</v>
      </c>
      <c r="AY303" s="188" t="s">
        <v>173</v>
      </c>
    </row>
    <row r="304" spans="1:65" s="13" customFormat="1" x14ac:dyDescent="0.2">
      <c r="B304" s="179"/>
      <c r="D304" s="175" t="s">
        <v>183</v>
      </c>
      <c r="E304" s="180" t="s">
        <v>1</v>
      </c>
      <c r="F304" s="181" t="s">
        <v>354</v>
      </c>
      <c r="H304" s="182">
        <v>4.74</v>
      </c>
      <c r="I304" s="183"/>
      <c r="L304" s="179"/>
      <c r="M304" s="184"/>
      <c r="N304" s="185"/>
      <c r="O304" s="185"/>
      <c r="P304" s="185"/>
      <c r="Q304" s="185"/>
      <c r="R304" s="185"/>
      <c r="S304" s="185"/>
      <c r="T304" s="186"/>
      <c r="AT304" s="180" t="s">
        <v>183</v>
      </c>
      <c r="AU304" s="180" t="s">
        <v>179</v>
      </c>
      <c r="AV304" s="13" t="s">
        <v>179</v>
      </c>
      <c r="AW304" s="13" t="s">
        <v>32</v>
      </c>
      <c r="AX304" s="13" t="s">
        <v>77</v>
      </c>
      <c r="AY304" s="180" t="s">
        <v>173</v>
      </c>
    </row>
    <row r="305" spans="1:65" s="16" customFormat="1" x14ac:dyDescent="0.2">
      <c r="B305" s="202"/>
      <c r="D305" s="175" t="s">
        <v>183</v>
      </c>
      <c r="E305" s="203" t="s">
        <v>1</v>
      </c>
      <c r="F305" s="204" t="s">
        <v>197</v>
      </c>
      <c r="H305" s="205">
        <v>45.173999999999999</v>
      </c>
      <c r="I305" s="206"/>
      <c r="L305" s="202"/>
      <c r="M305" s="207"/>
      <c r="N305" s="208"/>
      <c r="O305" s="208"/>
      <c r="P305" s="208"/>
      <c r="Q305" s="208"/>
      <c r="R305" s="208"/>
      <c r="S305" s="208"/>
      <c r="T305" s="209"/>
      <c r="AT305" s="203" t="s">
        <v>183</v>
      </c>
      <c r="AU305" s="203" t="s">
        <v>179</v>
      </c>
      <c r="AV305" s="16" t="s">
        <v>178</v>
      </c>
      <c r="AW305" s="16" t="s">
        <v>32</v>
      </c>
      <c r="AX305" s="16" t="s">
        <v>85</v>
      </c>
      <c r="AY305" s="203" t="s">
        <v>173</v>
      </c>
    </row>
    <row r="306" spans="1:65" s="2" customFormat="1" ht="24" customHeight="1" x14ac:dyDescent="0.2">
      <c r="A306" s="33"/>
      <c r="B306" s="162"/>
      <c r="C306" s="163" t="s">
        <v>355</v>
      </c>
      <c r="D306" s="264" t="s">
        <v>356</v>
      </c>
      <c r="E306" s="265"/>
      <c r="F306" s="266"/>
      <c r="G306" s="164" t="s">
        <v>185</v>
      </c>
      <c r="H306" s="165">
        <v>0.52</v>
      </c>
      <c r="I306" s="166"/>
      <c r="J306" s="165">
        <f>ROUND(I306*H306,3)</f>
        <v>0</v>
      </c>
      <c r="K306" s="167"/>
      <c r="L306" s="34"/>
      <c r="M306" s="168" t="s">
        <v>1</v>
      </c>
      <c r="N306" s="169" t="s">
        <v>43</v>
      </c>
      <c r="O306" s="59"/>
      <c r="P306" s="170">
        <f>O306*H306</f>
        <v>0</v>
      </c>
      <c r="Q306" s="170">
        <v>1.1927300000000001</v>
      </c>
      <c r="R306" s="170">
        <f>Q306*H306</f>
        <v>0.62021960000000009</v>
      </c>
      <c r="S306" s="170">
        <v>0</v>
      </c>
      <c r="T306" s="171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72" t="s">
        <v>178</v>
      </c>
      <c r="AT306" s="172" t="s">
        <v>175</v>
      </c>
      <c r="AU306" s="172" t="s">
        <v>179</v>
      </c>
      <c r="AY306" s="18" t="s">
        <v>173</v>
      </c>
      <c r="BE306" s="173">
        <f>IF(N306="základná",J306,0)</f>
        <v>0</v>
      </c>
      <c r="BF306" s="173">
        <f>IF(N306="znížená",J306,0)</f>
        <v>0</v>
      </c>
      <c r="BG306" s="173">
        <f>IF(N306="zákl. prenesená",J306,0)</f>
        <v>0</v>
      </c>
      <c r="BH306" s="173">
        <f>IF(N306="zníž. prenesená",J306,0)</f>
        <v>0</v>
      </c>
      <c r="BI306" s="173">
        <f>IF(N306="nulová",J306,0)</f>
        <v>0</v>
      </c>
      <c r="BJ306" s="18" t="s">
        <v>179</v>
      </c>
      <c r="BK306" s="174">
        <f>ROUND(I306*H306,3)</f>
        <v>0</v>
      </c>
      <c r="BL306" s="18" t="s">
        <v>178</v>
      </c>
      <c r="BM306" s="172" t="s">
        <v>357</v>
      </c>
    </row>
    <row r="307" spans="1:65" s="2" customFormat="1" ht="19.5" x14ac:dyDescent="0.2">
      <c r="A307" s="33"/>
      <c r="B307" s="34"/>
      <c r="C307" s="33"/>
      <c r="D307" s="175" t="s">
        <v>181</v>
      </c>
      <c r="E307" s="33"/>
      <c r="F307" s="176" t="s">
        <v>3169</v>
      </c>
      <c r="G307" s="33"/>
      <c r="H307" s="33"/>
      <c r="I307" s="97"/>
      <c r="J307" s="33"/>
      <c r="K307" s="33"/>
      <c r="L307" s="34"/>
      <c r="M307" s="177"/>
      <c r="N307" s="178"/>
      <c r="O307" s="59"/>
      <c r="P307" s="59"/>
      <c r="Q307" s="59"/>
      <c r="R307" s="59"/>
      <c r="S307" s="59"/>
      <c r="T307" s="60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8" t="s">
        <v>181</v>
      </c>
      <c r="AU307" s="18" t="s">
        <v>179</v>
      </c>
    </row>
    <row r="308" spans="1:65" s="14" customFormat="1" x14ac:dyDescent="0.2">
      <c r="B308" s="187"/>
      <c r="D308" s="175" t="s">
        <v>183</v>
      </c>
      <c r="E308" s="188" t="s">
        <v>1</v>
      </c>
      <c r="F308" s="189" t="s">
        <v>343</v>
      </c>
      <c r="H308" s="188" t="s">
        <v>1</v>
      </c>
      <c r="I308" s="190"/>
      <c r="L308" s="187"/>
      <c r="M308" s="191"/>
      <c r="N308" s="192"/>
      <c r="O308" s="192"/>
      <c r="P308" s="192"/>
      <c r="Q308" s="192"/>
      <c r="R308" s="192"/>
      <c r="S308" s="192"/>
      <c r="T308" s="193"/>
      <c r="AT308" s="188" t="s">
        <v>183</v>
      </c>
      <c r="AU308" s="188" t="s">
        <v>179</v>
      </c>
      <c r="AV308" s="14" t="s">
        <v>85</v>
      </c>
      <c r="AW308" s="14" t="s">
        <v>32</v>
      </c>
      <c r="AX308" s="14" t="s">
        <v>77</v>
      </c>
      <c r="AY308" s="188" t="s">
        <v>173</v>
      </c>
    </row>
    <row r="309" spans="1:65" s="14" customFormat="1" x14ac:dyDescent="0.2">
      <c r="B309" s="187"/>
      <c r="D309" s="175" t="s">
        <v>183</v>
      </c>
      <c r="E309" s="188" t="s">
        <v>1</v>
      </c>
      <c r="F309" s="189" t="s">
        <v>358</v>
      </c>
      <c r="H309" s="188" t="s">
        <v>1</v>
      </c>
      <c r="I309" s="190"/>
      <c r="L309" s="187"/>
      <c r="M309" s="191"/>
      <c r="N309" s="192"/>
      <c r="O309" s="192"/>
      <c r="P309" s="192"/>
      <c r="Q309" s="192"/>
      <c r="R309" s="192"/>
      <c r="S309" s="192"/>
      <c r="T309" s="193"/>
      <c r="AT309" s="188" t="s">
        <v>183</v>
      </c>
      <c r="AU309" s="188" t="s">
        <v>179</v>
      </c>
      <c r="AV309" s="14" t="s">
        <v>85</v>
      </c>
      <c r="AW309" s="14" t="s">
        <v>32</v>
      </c>
      <c r="AX309" s="14" t="s">
        <v>77</v>
      </c>
      <c r="AY309" s="188" t="s">
        <v>173</v>
      </c>
    </row>
    <row r="310" spans="1:65" s="13" customFormat="1" x14ac:dyDescent="0.2">
      <c r="B310" s="179"/>
      <c r="D310" s="175" t="s">
        <v>183</v>
      </c>
      <c r="E310" s="180" t="s">
        <v>1</v>
      </c>
      <c r="F310" s="181" t="s">
        <v>359</v>
      </c>
      <c r="H310" s="182">
        <v>0.52</v>
      </c>
      <c r="I310" s="183"/>
      <c r="L310" s="179"/>
      <c r="M310" s="184"/>
      <c r="N310" s="185"/>
      <c r="O310" s="185"/>
      <c r="P310" s="185"/>
      <c r="Q310" s="185"/>
      <c r="R310" s="185"/>
      <c r="S310" s="185"/>
      <c r="T310" s="186"/>
      <c r="AT310" s="180" t="s">
        <v>183</v>
      </c>
      <c r="AU310" s="180" t="s">
        <v>179</v>
      </c>
      <c r="AV310" s="13" t="s">
        <v>179</v>
      </c>
      <c r="AW310" s="13" t="s">
        <v>32</v>
      </c>
      <c r="AX310" s="13" t="s">
        <v>85</v>
      </c>
      <c r="AY310" s="180" t="s">
        <v>173</v>
      </c>
    </row>
    <row r="311" spans="1:65" s="2" customFormat="1" ht="24" customHeight="1" x14ac:dyDescent="0.2">
      <c r="A311" s="33"/>
      <c r="B311" s="162"/>
      <c r="C311" s="163" t="s">
        <v>360</v>
      </c>
      <c r="D311" s="264" t="s">
        <v>361</v>
      </c>
      <c r="E311" s="265"/>
      <c r="F311" s="266"/>
      <c r="G311" s="164" t="s">
        <v>185</v>
      </c>
      <c r="H311" s="165">
        <v>6.2480000000000002</v>
      </c>
      <c r="I311" s="166"/>
      <c r="J311" s="165">
        <f>ROUND(I311*H311,3)</f>
        <v>0</v>
      </c>
      <c r="K311" s="167"/>
      <c r="L311" s="34"/>
      <c r="M311" s="168" t="s">
        <v>1</v>
      </c>
      <c r="N311" s="169" t="s">
        <v>43</v>
      </c>
      <c r="O311" s="59"/>
      <c r="P311" s="170">
        <f>O311*H311</f>
        <v>0</v>
      </c>
      <c r="Q311" s="170">
        <v>2.1529199999999999</v>
      </c>
      <c r="R311" s="170">
        <f>Q311*H311</f>
        <v>13.451444159999999</v>
      </c>
      <c r="S311" s="170">
        <v>0</v>
      </c>
      <c r="T311" s="171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2" t="s">
        <v>178</v>
      </c>
      <c r="AT311" s="172" t="s">
        <v>175</v>
      </c>
      <c r="AU311" s="172" t="s">
        <v>179</v>
      </c>
      <c r="AY311" s="18" t="s">
        <v>173</v>
      </c>
      <c r="BE311" s="173">
        <f>IF(N311="základná",J311,0)</f>
        <v>0</v>
      </c>
      <c r="BF311" s="173">
        <f>IF(N311="znížená",J311,0)</f>
        <v>0</v>
      </c>
      <c r="BG311" s="173">
        <f>IF(N311="zákl. prenesená",J311,0)</f>
        <v>0</v>
      </c>
      <c r="BH311" s="173">
        <f>IF(N311="zníž. prenesená",J311,0)</f>
        <v>0</v>
      </c>
      <c r="BI311" s="173">
        <f>IF(N311="nulová",J311,0)</f>
        <v>0</v>
      </c>
      <c r="BJ311" s="18" t="s">
        <v>179</v>
      </c>
      <c r="BK311" s="174">
        <f>ROUND(I311*H311,3)</f>
        <v>0</v>
      </c>
      <c r="BL311" s="18" t="s">
        <v>178</v>
      </c>
      <c r="BM311" s="172" t="s">
        <v>362</v>
      </c>
    </row>
    <row r="312" spans="1:65" s="2" customFormat="1" ht="19.5" x14ac:dyDescent="0.2">
      <c r="A312" s="33"/>
      <c r="B312" s="34"/>
      <c r="C312" s="33"/>
      <c r="D312" s="175" t="s">
        <v>181</v>
      </c>
      <c r="E312" s="33"/>
      <c r="F312" s="176" t="s">
        <v>3170</v>
      </c>
      <c r="G312" s="33"/>
      <c r="H312" s="33"/>
      <c r="I312" s="97"/>
      <c r="J312" s="33"/>
      <c r="K312" s="33"/>
      <c r="L312" s="34"/>
      <c r="M312" s="177"/>
      <c r="N312" s="178"/>
      <c r="O312" s="59"/>
      <c r="P312" s="59"/>
      <c r="Q312" s="59"/>
      <c r="R312" s="59"/>
      <c r="S312" s="59"/>
      <c r="T312" s="60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181</v>
      </c>
      <c r="AU312" s="18" t="s">
        <v>179</v>
      </c>
    </row>
    <row r="313" spans="1:65" s="14" customFormat="1" x14ac:dyDescent="0.2">
      <c r="B313" s="187"/>
      <c r="D313" s="175" t="s">
        <v>183</v>
      </c>
      <c r="E313" s="188" t="s">
        <v>1</v>
      </c>
      <c r="F313" s="189" t="s">
        <v>363</v>
      </c>
      <c r="H313" s="188" t="s">
        <v>1</v>
      </c>
      <c r="I313" s="190"/>
      <c r="L313" s="187"/>
      <c r="M313" s="191"/>
      <c r="N313" s="192"/>
      <c r="O313" s="192"/>
      <c r="P313" s="192"/>
      <c r="Q313" s="192"/>
      <c r="R313" s="192"/>
      <c r="S313" s="192"/>
      <c r="T313" s="193"/>
      <c r="AT313" s="188" t="s">
        <v>183</v>
      </c>
      <c r="AU313" s="188" t="s">
        <v>179</v>
      </c>
      <c r="AV313" s="14" t="s">
        <v>85</v>
      </c>
      <c r="AW313" s="14" t="s">
        <v>32</v>
      </c>
      <c r="AX313" s="14" t="s">
        <v>77</v>
      </c>
      <c r="AY313" s="188" t="s">
        <v>173</v>
      </c>
    </row>
    <row r="314" spans="1:65" s="14" customFormat="1" x14ac:dyDescent="0.2">
      <c r="B314" s="187"/>
      <c r="D314" s="175" t="s">
        <v>183</v>
      </c>
      <c r="E314" s="188" t="s">
        <v>1</v>
      </c>
      <c r="F314" s="189" t="s">
        <v>364</v>
      </c>
      <c r="H314" s="188" t="s">
        <v>1</v>
      </c>
      <c r="I314" s="190"/>
      <c r="L314" s="187"/>
      <c r="M314" s="191"/>
      <c r="N314" s="192"/>
      <c r="O314" s="192"/>
      <c r="P314" s="192"/>
      <c r="Q314" s="192"/>
      <c r="R314" s="192"/>
      <c r="S314" s="192"/>
      <c r="T314" s="193"/>
      <c r="AT314" s="188" t="s">
        <v>183</v>
      </c>
      <c r="AU314" s="188" t="s">
        <v>179</v>
      </c>
      <c r="AV314" s="14" t="s">
        <v>85</v>
      </c>
      <c r="AW314" s="14" t="s">
        <v>32</v>
      </c>
      <c r="AX314" s="14" t="s">
        <v>77</v>
      </c>
      <c r="AY314" s="188" t="s">
        <v>173</v>
      </c>
    </row>
    <row r="315" spans="1:65" s="13" customFormat="1" x14ac:dyDescent="0.2">
      <c r="B315" s="179"/>
      <c r="D315" s="175" t="s">
        <v>183</v>
      </c>
      <c r="E315" s="180" t="s">
        <v>1</v>
      </c>
      <c r="F315" s="181" t="s">
        <v>365</v>
      </c>
      <c r="H315" s="182">
        <v>2.415</v>
      </c>
      <c r="I315" s="183"/>
      <c r="L315" s="179"/>
      <c r="M315" s="184"/>
      <c r="N315" s="185"/>
      <c r="O315" s="185"/>
      <c r="P315" s="185"/>
      <c r="Q315" s="185"/>
      <c r="R315" s="185"/>
      <c r="S315" s="185"/>
      <c r="T315" s="186"/>
      <c r="AT315" s="180" t="s">
        <v>183</v>
      </c>
      <c r="AU315" s="180" t="s">
        <v>179</v>
      </c>
      <c r="AV315" s="13" t="s">
        <v>179</v>
      </c>
      <c r="AW315" s="13" t="s">
        <v>32</v>
      </c>
      <c r="AX315" s="13" t="s">
        <v>77</v>
      </c>
      <c r="AY315" s="180" t="s">
        <v>173</v>
      </c>
    </row>
    <row r="316" spans="1:65" s="14" customFormat="1" x14ac:dyDescent="0.2">
      <c r="B316" s="187"/>
      <c r="D316" s="175" t="s">
        <v>183</v>
      </c>
      <c r="E316" s="188" t="s">
        <v>1</v>
      </c>
      <c r="F316" s="189" t="s">
        <v>366</v>
      </c>
      <c r="H316" s="188" t="s">
        <v>1</v>
      </c>
      <c r="I316" s="190"/>
      <c r="L316" s="187"/>
      <c r="M316" s="191"/>
      <c r="N316" s="192"/>
      <c r="O316" s="192"/>
      <c r="P316" s="192"/>
      <c r="Q316" s="192"/>
      <c r="R316" s="192"/>
      <c r="S316" s="192"/>
      <c r="T316" s="193"/>
      <c r="AT316" s="188" t="s">
        <v>183</v>
      </c>
      <c r="AU316" s="188" t="s">
        <v>179</v>
      </c>
      <c r="AV316" s="14" t="s">
        <v>85</v>
      </c>
      <c r="AW316" s="14" t="s">
        <v>32</v>
      </c>
      <c r="AX316" s="14" t="s">
        <v>77</v>
      </c>
      <c r="AY316" s="188" t="s">
        <v>173</v>
      </c>
    </row>
    <row r="317" spans="1:65" s="13" customFormat="1" x14ac:dyDescent="0.2">
      <c r="B317" s="179"/>
      <c r="D317" s="175" t="s">
        <v>183</v>
      </c>
      <c r="E317" s="180" t="s">
        <v>1</v>
      </c>
      <c r="F317" s="181" t="s">
        <v>367</v>
      </c>
      <c r="H317" s="182">
        <v>3.8330000000000002</v>
      </c>
      <c r="I317" s="183"/>
      <c r="L317" s="179"/>
      <c r="M317" s="184"/>
      <c r="N317" s="185"/>
      <c r="O317" s="185"/>
      <c r="P317" s="185"/>
      <c r="Q317" s="185"/>
      <c r="R317" s="185"/>
      <c r="S317" s="185"/>
      <c r="T317" s="186"/>
      <c r="AT317" s="180" t="s">
        <v>183</v>
      </c>
      <c r="AU317" s="180" t="s">
        <v>179</v>
      </c>
      <c r="AV317" s="13" t="s">
        <v>179</v>
      </c>
      <c r="AW317" s="13" t="s">
        <v>32</v>
      </c>
      <c r="AX317" s="13" t="s">
        <v>77</v>
      </c>
      <c r="AY317" s="180" t="s">
        <v>173</v>
      </c>
    </row>
    <row r="318" spans="1:65" s="16" customFormat="1" x14ac:dyDescent="0.2">
      <c r="B318" s="202"/>
      <c r="D318" s="175" t="s">
        <v>183</v>
      </c>
      <c r="E318" s="203" t="s">
        <v>1</v>
      </c>
      <c r="F318" s="204" t="s">
        <v>197</v>
      </c>
      <c r="H318" s="205">
        <v>6.2480000000000002</v>
      </c>
      <c r="I318" s="206"/>
      <c r="L318" s="202"/>
      <c r="M318" s="207"/>
      <c r="N318" s="208"/>
      <c r="O318" s="208"/>
      <c r="P318" s="208"/>
      <c r="Q318" s="208"/>
      <c r="R318" s="208"/>
      <c r="S318" s="208"/>
      <c r="T318" s="209"/>
      <c r="AT318" s="203" t="s">
        <v>183</v>
      </c>
      <c r="AU318" s="203" t="s">
        <v>179</v>
      </c>
      <c r="AV318" s="16" t="s">
        <v>178</v>
      </c>
      <c r="AW318" s="16" t="s">
        <v>32</v>
      </c>
      <c r="AX318" s="16" t="s">
        <v>85</v>
      </c>
      <c r="AY318" s="203" t="s">
        <v>173</v>
      </c>
    </row>
    <row r="319" spans="1:65" s="2" customFormat="1" ht="24" customHeight="1" x14ac:dyDescent="0.2">
      <c r="A319" s="33"/>
      <c r="B319" s="162"/>
      <c r="C319" s="163" t="s">
        <v>368</v>
      </c>
      <c r="D319" s="264" t="s">
        <v>369</v>
      </c>
      <c r="E319" s="265"/>
      <c r="F319" s="266"/>
      <c r="G319" s="164" t="s">
        <v>370</v>
      </c>
      <c r="H319" s="165">
        <v>4</v>
      </c>
      <c r="I319" s="166"/>
      <c r="J319" s="165">
        <f>ROUND(I319*H319,3)</f>
        <v>0</v>
      </c>
      <c r="K319" s="167"/>
      <c r="L319" s="34"/>
      <c r="M319" s="168" t="s">
        <v>1</v>
      </c>
      <c r="N319" s="169" t="s">
        <v>43</v>
      </c>
      <c r="O319" s="59"/>
      <c r="P319" s="170">
        <f>O319*H319</f>
        <v>0</v>
      </c>
      <c r="Q319" s="170">
        <v>2.4420000000000001E-2</v>
      </c>
      <c r="R319" s="170">
        <f>Q319*H319</f>
        <v>9.7680000000000003E-2</v>
      </c>
      <c r="S319" s="170">
        <v>0</v>
      </c>
      <c r="T319" s="171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2" t="s">
        <v>178</v>
      </c>
      <c r="AT319" s="172" t="s">
        <v>175</v>
      </c>
      <c r="AU319" s="172" t="s">
        <v>179</v>
      </c>
      <c r="AY319" s="18" t="s">
        <v>173</v>
      </c>
      <c r="BE319" s="173">
        <f>IF(N319="základná",J319,0)</f>
        <v>0</v>
      </c>
      <c r="BF319" s="173">
        <f>IF(N319="znížená",J319,0)</f>
        <v>0</v>
      </c>
      <c r="BG319" s="173">
        <f>IF(N319="zákl. prenesená",J319,0)</f>
        <v>0</v>
      </c>
      <c r="BH319" s="173">
        <f>IF(N319="zníž. prenesená",J319,0)</f>
        <v>0</v>
      </c>
      <c r="BI319" s="173">
        <f>IF(N319="nulová",J319,0)</f>
        <v>0</v>
      </c>
      <c r="BJ319" s="18" t="s">
        <v>179</v>
      </c>
      <c r="BK319" s="174">
        <f>ROUND(I319*H319,3)</f>
        <v>0</v>
      </c>
      <c r="BL319" s="18" t="s">
        <v>178</v>
      </c>
      <c r="BM319" s="172" t="s">
        <v>371</v>
      </c>
    </row>
    <row r="320" spans="1:65" s="2" customFormat="1" ht="19.5" x14ac:dyDescent="0.2">
      <c r="A320" s="33"/>
      <c r="B320" s="34"/>
      <c r="C320" s="33"/>
      <c r="D320" s="175" t="s">
        <v>181</v>
      </c>
      <c r="E320" s="33"/>
      <c r="F320" s="176" t="s">
        <v>3171</v>
      </c>
      <c r="G320" s="33"/>
      <c r="H320" s="33"/>
      <c r="I320" s="97"/>
      <c r="J320" s="33"/>
      <c r="K320" s="33"/>
      <c r="L320" s="34"/>
      <c r="M320" s="177"/>
      <c r="N320" s="178"/>
      <c r="O320" s="59"/>
      <c r="P320" s="59"/>
      <c r="Q320" s="59"/>
      <c r="R320" s="59"/>
      <c r="S320" s="59"/>
      <c r="T320" s="6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181</v>
      </c>
      <c r="AU320" s="18" t="s">
        <v>179</v>
      </c>
    </row>
    <row r="321" spans="1:65" s="2" customFormat="1" ht="24" customHeight="1" x14ac:dyDescent="0.2">
      <c r="A321" s="33"/>
      <c r="B321" s="162"/>
      <c r="C321" s="163" t="s">
        <v>372</v>
      </c>
      <c r="D321" s="264" t="s">
        <v>373</v>
      </c>
      <c r="E321" s="265"/>
      <c r="F321" s="266"/>
      <c r="G321" s="164" t="s">
        <v>370</v>
      </c>
      <c r="H321" s="165">
        <v>4</v>
      </c>
      <c r="I321" s="166"/>
      <c r="J321" s="165">
        <f>ROUND(I321*H321,3)</f>
        <v>0</v>
      </c>
      <c r="K321" s="167"/>
      <c r="L321" s="34"/>
      <c r="M321" s="168" t="s">
        <v>1</v>
      </c>
      <c r="N321" s="169" t="s">
        <v>43</v>
      </c>
      <c r="O321" s="59"/>
      <c r="P321" s="170">
        <f>O321*H321</f>
        <v>0</v>
      </c>
      <c r="Q321" s="170">
        <v>2.826E-2</v>
      </c>
      <c r="R321" s="170">
        <f>Q321*H321</f>
        <v>0.11304</v>
      </c>
      <c r="S321" s="170">
        <v>0</v>
      </c>
      <c r="T321" s="171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2" t="s">
        <v>178</v>
      </c>
      <c r="AT321" s="172" t="s">
        <v>175</v>
      </c>
      <c r="AU321" s="172" t="s">
        <v>179</v>
      </c>
      <c r="AY321" s="18" t="s">
        <v>173</v>
      </c>
      <c r="BE321" s="173">
        <f>IF(N321="základná",J321,0)</f>
        <v>0</v>
      </c>
      <c r="BF321" s="173">
        <f>IF(N321="znížená",J321,0)</f>
        <v>0</v>
      </c>
      <c r="BG321" s="173">
        <f>IF(N321="zákl. prenesená",J321,0)</f>
        <v>0</v>
      </c>
      <c r="BH321" s="173">
        <f>IF(N321="zníž. prenesená",J321,0)</f>
        <v>0</v>
      </c>
      <c r="BI321" s="173">
        <f>IF(N321="nulová",J321,0)</f>
        <v>0</v>
      </c>
      <c r="BJ321" s="18" t="s">
        <v>179</v>
      </c>
      <c r="BK321" s="174">
        <f>ROUND(I321*H321,3)</f>
        <v>0</v>
      </c>
      <c r="BL321" s="18" t="s">
        <v>178</v>
      </c>
      <c r="BM321" s="172" t="s">
        <v>374</v>
      </c>
    </row>
    <row r="322" spans="1:65" s="2" customFormat="1" ht="19.5" x14ac:dyDescent="0.2">
      <c r="A322" s="33"/>
      <c r="B322" s="34"/>
      <c r="C322" s="33"/>
      <c r="D322" s="175" t="s">
        <v>181</v>
      </c>
      <c r="E322" s="33"/>
      <c r="F322" s="176" t="s">
        <v>3172</v>
      </c>
      <c r="G322" s="33"/>
      <c r="H322" s="33"/>
      <c r="I322" s="97"/>
      <c r="J322" s="33"/>
      <c r="K322" s="33"/>
      <c r="L322" s="34"/>
      <c r="M322" s="177"/>
      <c r="N322" s="178"/>
      <c r="O322" s="59"/>
      <c r="P322" s="59"/>
      <c r="Q322" s="59"/>
      <c r="R322" s="59"/>
      <c r="S322" s="59"/>
      <c r="T322" s="6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T322" s="18" t="s">
        <v>181</v>
      </c>
      <c r="AU322" s="18" t="s">
        <v>179</v>
      </c>
    </row>
    <row r="323" spans="1:65" s="2" customFormat="1" ht="24" customHeight="1" x14ac:dyDescent="0.2">
      <c r="A323" s="33"/>
      <c r="B323" s="162"/>
      <c r="C323" s="163" t="s">
        <v>375</v>
      </c>
      <c r="D323" s="264" t="s">
        <v>376</v>
      </c>
      <c r="E323" s="265"/>
      <c r="F323" s="266"/>
      <c r="G323" s="164" t="s">
        <v>370</v>
      </c>
      <c r="H323" s="165">
        <v>16</v>
      </c>
      <c r="I323" s="166"/>
      <c r="J323" s="165">
        <f>ROUND(I323*H323,3)</f>
        <v>0</v>
      </c>
      <c r="K323" s="167"/>
      <c r="L323" s="34"/>
      <c r="M323" s="168" t="s">
        <v>1</v>
      </c>
      <c r="N323" s="169" t="s">
        <v>43</v>
      </c>
      <c r="O323" s="59"/>
      <c r="P323" s="170">
        <f>O323*H323</f>
        <v>0</v>
      </c>
      <c r="Q323" s="170">
        <v>4.0340000000000001E-2</v>
      </c>
      <c r="R323" s="170">
        <f>Q323*H323</f>
        <v>0.64544000000000001</v>
      </c>
      <c r="S323" s="170">
        <v>0</v>
      </c>
      <c r="T323" s="171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72" t="s">
        <v>178</v>
      </c>
      <c r="AT323" s="172" t="s">
        <v>175</v>
      </c>
      <c r="AU323" s="172" t="s">
        <v>179</v>
      </c>
      <c r="AY323" s="18" t="s">
        <v>173</v>
      </c>
      <c r="BE323" s="173">
        <f>IF(N323="základná",J323,0)</f>
        <v>0</v>
      </c>
      <c r="BF323" s="173">
        <f>IF(N323="znížená",J323,0)</f>
        <v>0</v>
      </c>
      <c r="BG323" s="173">
        <f>IF(N323="zákl. prenesená",J323,0)</f>
        <v>0</v>
      </c>
      <c r="BH323" s="173">
        <f>IF(N323="zníž. prenesená",J323,0)</f>
        <v>0</v>
      </c>
      <c r="BI323" s="173">
        <f>IF(N323="nulová",J323,0)</f>
        <v>0</v>
      </c>
      <c r="BJ323" s="18" t="s">
        <v>179</v>
      </c>
      <c r="BK323" s="174">
        <f>ROUND(I323*H323,3)</f>
        <v>0</v>
      </c>
      <c r="BL323" s="18" t="s">
        <v>178</v>
      </c>
      <c r="BM323" s="172" t="s">
        <v>377</v>
      </c>
    </row>
    <row r="324" spans="1:65" s="2" customFormat="1" ht="19.5" x14ac:dyDescent="0.2">
      <c r="A324" s="33"/>
      <c r="B324" s="34"/>
      <c r="C324" s="33"/>
      <c r="D324" s="175" t="s">
        <v>181</v>
      </c>
      <c r="E324" s="33"/>
      <c r="F324" s="176" t="s">
        <v>3173</v>
      </c>
      <c r="G324" s="33"/>
      <c r="H324" s="33"/>
      <c r="I324" s="97"/>
      <c r="J324" s="33"/>
      <c r="K324" s="33"/>
      <c r="L324" s="34"/>
      <c r="M324" s="177"/>
      <c r="N324" s="178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181</v>
      </c>
      <c r="AU324" s="18" t="s">
        <v>179</v>
      </c>
    </row>
    <row r="325" spans="1:65" s="2" customFormat="1" ht="24" customHeight="1" x14ac:dyDescent="0.2">
      <c r="A325" s="33"/>
      <c r="B325" s="162"/>
      <c r="C325" s="163" t="s">
        <v>378</v>
      </c>
      <c r="D325" s="264" t="s">
        <v>379</v>
      </c>
      <c r="E325" s="265"/>
      <c r="F325" s="266"/>
      <c r="G325" s="164" t="s">
        <v>370</v>
      </c>
      <c r="H325" s="165">
        <v>2</v>
      </c>
      <c r="I325" s="166"/>
      <c r="J325" s="165">
        <f>ROUND(I325*H325,3)</f>
        <v>0</v>
      </c>
      <c r="K325" s="167"/>
      <c r="L325" s="34"/>
      <c r="M325" s="168" t="s">
        <v>1</v>
      </c>
      <c r="N325" s="169" t="s">
        <v>43</v>
      </c>
      <c r="O325" s="59"/>
      <c r="P325" s="170">
        <f>O325*H325</f>
        <v>0</v>
      </c>
      <c r="Q325" s="170">
        <v>4.8030000000000003E-2</v>
      </c>
      <c r="R325" s="170">
        <f>Q325*H325</f>
        <v>9.6060000000000006E-2</v>
      </c>
      <c r="S325" s="170">
        <v>0</v>
      </c>
      <c r="T325" s="171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72" t="s">
        <v>178</v>
      </c>
      <c r="AT325" s="172" t="s">
        <v>175</v>
      </c>
      <c r="AU325" s="172" t="s">
        <v>179</v>
      </c>
      <c r="AY325" s="18" t="s">
        <v>173</v>
      </c>
      <c r="BE325" s="173">
        <f>IF(N325="základná",J325,0)</f>
        <v>0</v>
      </c>
      <c r="BF325" s="173">
        <f>IF(N325="znížená",J325,0)</f>
        <v>0</v>
      </c>
      <c r="BG325" s="173">
        <f>IF(N325="zákl. prenesená",J325,0)</f>
        <v>0</v>
      </c>
      <c r="BH325" s="173">
        <f>IF(N325="zníž. prenesená",J325,0)</f>
        <v>0</v>
      </c>
      <c r="BI325" s="173">
        <f>IF(N325="nulová",J325,0)</f>
        <v>0</v>
      </c>
      <c r="BJ325" s="18" t="s">
        <v>179</v>
      </c>
      <c r="BK325" s="174">
        <f>ROUND(I325*H325,3)</f>
        <v>0</v>
      </c>
      <c r="BL325" s="18" t="s">
        <v>178</v>
      </c>
      <c r="BM325" s="172" t="s">
        <v>380</v>
      </c>
    </row>
    <row r="326" spans="1:65" s="2" customFormat="1" ht="19.5" x14ac:dyDescent="0.2">
      <c r="A326" s="33"/>
      <c r="B326" s="34"/>
      <c r="C326" s="33"/>
      <c r="D326" s="175" t="s">
        <v>181</v>
      </c>
      <c r="E326" s="33"/>
      <c r="F326" s="176" t="s">
        <v>3174</v>
      </c>
      <c r="G326" s="33"/>
      <c r="H326" s="33"/>
      <c r="I326" s="97"/>
      <c r="J326" s="33"/>
      <c r="K326" s="33"/>
      <c r="L326" s="34"/>
      <c r="M326" s="177"/>
      <c r="N326" s="178"/>
      <c r="O326" s="59"/>
      <c r="P326" s="59"/>
      <c r="Q326" s="59"/>
      <c r="R326" s="59"/>
      <c r="S326" s="59"/>
      <c r="T326" s="60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181</v>
      </c>
      <c r="AU326" s="18" t="s">
        <v>179</v>
      </c>
    </row>
    <row r="327" spans="1:65" s="2" customFormat="1" ht="16.5" customHeight="1" x14ac:dyDescent="0.2">
      <c r="A327" s="33"/>
      <c r="B327" s="162"/>
      <c r="C327" s="163" t="s">
        <v>381</v>
      </c>
      <c r="D327" s="264" t="s">
        <v>382</v>
      </c>
      <c r="E327" s="265"/>
      <c r="F327" s="266"/>
      <c r="G327" s="164" t="s">
        <v>185</v>
      </c>
      <c r="H327" s="165">
        <v>0.44700000000000001</v>
      </c>
      <c r="I327" s="166"/>
      <c r="J327" s="165">
        <f>ROUND(I327*H327,3)</f>
        <v>0</v>
      </c>
      <c r="K327" s="167"/>
      <c r="L327" s="34"/>
      <c r="M327" s="168" t="s">
        <v>1</v>
      </c>
      <c r="N327" s="169" t="s">
        <v>43</v>
      </c>
      <c r="O327" s="59"/>
      <c r="P327" s="170">
        <f>O327*H327</f>
        <v>0</v>
      </c>
      <c r="Q327" s="170">
        <v>2.21191</v>
      </c>
      <c r="R327" s="170">
        <f>Q327*H327</f>
        <v>0.98872377</v>
      </c>
      <c r="S327" s="170">
        <v>0</v>
      </c>
      <c r="T327" s="171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72" t="s">
        <v>178</v>
      </c>
      <c r="AT327" s="172" t="s">
        <v>175</v>
      </c>
      <c r="AU327" s="172" t="s">
        <v>179</v>
      </c>
      <c r="AY327" s="18" t="s">
        <v>173</v>
      </c>
      <c r="BE327" s="173">
        <f>IF(N327="základná",J327,0)</f>
        <v>0</v>
      </c>
      <c r="BF327" s="173">
        <f>IF(N327="znížená",J327,0)</f>
        <v>0</v>
      </c>
      <c r="BG327" s="173">
        <f>IF(N327="zákl. prenesená",J327,0)</f>
        <v>0</v>
      </c>
      <c r="BH327" s="173">
        <f>IF(N327="zníž. prenesená",J327,0)</f>
        <v>0</v>
      </c>
      <c r="BI327" s="173">
        <f>IF(N327="nulová",J327,0)</f>
        <v>0</v>
      </c>
      <c r="BJ327" s="18" t="s">
        <v>179</v>
      </c>
      <c r="BK327" s="174">
        <f>ROUND(I327*H327,3)</f>
        <v>0</v>
      </c>
      <c r="BL327" s="18" t="s">
        <v>178</v>
      </c>
      <c r="BM327" s="172" t="s">
        <v>383</v>
      </c>
    </row>
    <row r="328" spans="1:65" s="2" customFormat="1" x14ac:dyDescent="0.2">
      <c r="A328" s="33"/>
      <c r="B328" s="34"/>
      <c r="C328" s="33"/>
      <c r="D328" s="175" t="s">
        <v>181</v>
      </c>
      <c r="E328" s="33"/>
      <c r="F328" s="176" t="s">
        <v>384</v>
      </c>
      <c r="G328" s="33"/>
      <c r="H328" s="33"/>
      <c r="I328" s="97"/>
      <c r="J328" s="33"/>
      <c r="K328" s="33"/>
      <c r="L328" s="34"/>
      <c r="M328" s="177"/>
      <c r="N328" s="178"/>
      <c r="O328" s="59"/>
      <c r="P328" s="59"/>
      <c r="Q328" s="59"/>
      <c r="R328" s="59"/>
      <c r="S328" s="59"/>
      <c r="T328" s="60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181</v>
      </c>
      <c r="AU328" s="18" t="s">
        <v>179</v>
      </c>
    </row>
    <row r="329" spans="1:65" s="14" customFormat="1" x14ac:dyDescent="0.2">
      <c r="B329" s="187"/>
      <c r="D329" s="175" t="s">
        <v>183</v>
      </c>
      <c r="E329" s="188" t="s">
        <v>1</v>
      </c>
      <c r="F329" s="189" t="s">
        <v>385</v>
      </c>
      <c r="H329" s="188" t="s">
        <v>1</v>
      </c>
      <c r="I329" s="190"/>
      <c r="L329" s="187"/>
      <c r="M329" s="191"/>
      <c r="N329" s="192"/>
      <c r="O329" s="192"/>
      <c r="P329" s="192"/>
      <c r="Q329" s="192"/>
      <c r="R329" s="192"/>
      <c r="S329" s="192"/>
      <c r="T329" s="193"/>
      <c r="AT329" s="188" t="s">
        <v>183</v>
      </c>
      <c r="AU329" s="188" t="s">
        <v>179</v>
      </c>
      <c r="AV329" s="14" t="s">
        <v>85</v>
      </c>
      <c r="AW329" s="14" t="s">
        <v>32</v>
      </c>
      <c r="AX329" s="14" t="s">
        <v>77</v>
      </c>
      <c r="AY329" s="188" t="s">
        <v>173</v>
      </c>
    </row>
    <row r="330" spans="1:65" s="14" customFormat="1" x14ac:dyDescent="0.2">
      <c r="B330" s="187"/>
      <c r="D330" s="175" t="s">
        <v>183</v>
      </c>
      <c r="E330" s="188" t="s">
        <v>1</v>
      </c>
      <c r="F330" s="189" t="s">
        <v>386</v>
      </c>
      <c r="H330" s="188" t="s">
        <v>1</v>
      </c>
      <c r="I330" s="190"/>
      <c r="L330" s="187"/>
      <c r="M330" s="191"/>
      <c r="N330" s="192"/>
      <c r="O330" s="192"/>
      <c r="P330" s="192"/>
      <c r="Q330" s="192"/>
      <c r="R330" s="192"/>
      <c r="S330" s="192"/>
      <c r="T330" s="193"/>
      <c r="AT330" s="188" t="s">
        <v>183</v>
      </c>
      <c r="AU330" s="188" t="s">
        <v>179</v>
      </c>
      <c r="AV330" s="14" t="s">
        <v>85</v>
      </c>
      <c r="AW330" s="14" t="s">
        <v>32</v>
      </c>
      <c r="AX330" s="14" t="s">
        <v>77</v>
      </c>
      <c r="AY330" s="188" t="s">
        <v>173</v>
      </c>
    </row>
    <row r="331" spans="1:65" s="13" customFormat="1" x14ac:dyDescent="0.2">
      <c r="B331" s="179"/>
      <c r="D331" s="175" t="s">
        <v>183</v>
      </c>
      <c r="E331" s="180" t="s">
        <v>1</v>
      </c>
      <c r="F331" s="181" t="s">
        <v>387</v>
      </c>
      <c r="H331" s="182">
        <v>7.9000000000000001E-2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183</v>
      </c>
      <c r="AU331" s="180" t="s">
        <v>179</v>
      </c>
      <c r="AV331" s="13" t="s">
        <v>179</v>
      </c>
      <c r="AW331" s="13" t="s">
        <v>32</v>
      </c>
      <c r="AX331" s="13" t="s">
        <v>77</v>
      </c>
      <c r="AY331" s="180" t="s">
        <v>173</v>
      </c>
    </row>
    <row r="332" spans="1:65" s="13" customFormat="1" x14ac:dyDescent="0.2">
      <c r="B332" s="179"/>
      <c r="D332" s="175" t="s">
        <v>183</v>
      </c>
      <c r="E332" s="180" t="s">
        <v>1</v>
      </c>
      <c r="F332" s="181" t="s">
        <v>388</v>
      </c>
      <c r="H332" s="182">
        <v>0.36799999999999999</v>
      </c>
      <c r="I332" s="183"/>
      <c r="L332" s="179"/>
      <c r="M332" s="184"/>
      <c r="N332" s="185"/>
      <c r="O332" s="185"/>
      <c r="P332" s="185"/>
      <c r="Q332" s="185"/>
      <c r="R332" s="185"/>
      <c r="S332" s="185"/>
      <c r="T332" s="186"/>
      <c r="AT332" s="180" t="s">
        <v>183</v>
      </c>
      <c r="AU332" s="180" t="s">
        <v>179</v>
      </c>
      <c r="AV332" s="13" t="s">
        <v>179</v>
      </c>
      <c r="AW332" s="13" t="s">
        <v>32</v>
      </c>
      <c r="AX332" s="13" t="s">
        <v>77</v>
      </c>
      <c r="AY332" s="180" t="s">
        <v>173</v>
      </c>
    </row>
    <row r="333" spans="1:65" s="16" customFormat="1" x14ac:dyDescent="0.2">
      <c r="B333" s="202"/>
      <c r="D333" s="175" t="s">
        <v>183</v>
      </c>
      <c r="E333" s="203" t="s">
        <v>1</v>
      </c>
      <c r="F333" s="204" t="s">
        <v>197</v>
      </c>
      <c r="H333" s="205">
        <v>0.44700000000000001</v>
      </c>
      <c r="I333" s="206"/>
      <c r="L333" s="202"/>
      <c r="M333" s="207"/>
      <c r="N333" s="208"/>
      <c r="O333" s="208"/>
      <c r="P333" s="208"/>
      <c r="Q333" s="208"/>
      <c r="R333" s="208"/>
      <c r="S333" s="208"/>
      <c r="T333" s="209"/>
      <c r="AT333" s="203" t="s">
        <v>183</v>
      </c>
      <c r="AU333" s="203" t="s">
        <v>179</v>
      </c>
      <c r="AV333" s="16" t="s">
        <v>178</v>
      </c>
      <c r="AW333" s="16" t="s">
        <v>32</v>
      </c>
      <c r="AX333" s="16" t="s">
        <v>85</v>
      </c>
      <c r="AY333" s="203" t="s">
        <v>173</v>
      </c>
    </row>
    <row r="334" spans="1:65" s="2" customFormat="1" ht="24" customHeight="1" x14ac:dyDescent="0.2">
      <c r="A334" s="33"/>
      <c r="B334" s="162"/>
      <c r="C334" s="163" t="s">
        <v>389</v>
      </c>
      <c r="D334" s="264" t="s">
        <v>390</v>
      </c>
      <c r="E334" s="265"/>
      <c r="F334" s="266"/>
      <c r="G334" s="164" t="s">
        <v>271</v>
      </c>
      <c r="H334" s="165">
        <v>4.05</v>
      </c>
      <c r="I334" s="166"/>
      <c r="J334" s="165">
        <f>ROUND(I334*H334,3)</f>
        <v>0</v>
      </c>
      <c r="K334" s="167"/>
      <c r="L334" s="34"/>
      <c r="M334" s="168" t="s">
        <v>1</v>
      </c>
      <c r="N334" s="169" t="s">
        <v>43</v>
      </c>
      <c r="O334" s="59"/>
      <c r="P334" s="170">
        <f>O334*H334</f>
        <v>0</v>
      </c>
      <c r="Q334" s="170">
        <v>7.2500000000000004E-3</v>
      </c>
      <c r="R334" s="170">
        <f>Q334*H334</f>
        <v>2.93625E-2</v>
      </c>
      <c r="S334" s="170">
        <v>0</v>
      </c>
      <c r="T334" s="171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72" t="s">
        <v>178</v>
      </c>
      <c r="AT334" s="172" t="s">
        <v>175</v>
      </c>
      <c r="AU334" s="172" t="s">
        <v>179</v>
      </c>
      <c r="AY334" s="18" t="s">
        <v>173</v>
      </c>
      <c r="BE334" s="173">
        <f>IF(N334="základná",J334,0)</f>
        <v>0</v>
      </c>
      <c r="BF334" s="173">
        <f>IF(N334="znížená",J334,0)</f>
        <v>0</v>
      </c>
      <c r="BG334" s="173">
        <f>IF(N334="zákl. prenesená",J334,0)</f>
        <v>0</v>
      </c>
      <c r="BH334" s="173">
        <f>IF(N334="zníž. prenesená",J334,0)</f>
        <v>0</v>
      </c>
      <c r="BI334" s="173">
        <f>IF(N334="nulová",J334,0)</f>
        <v>0</v>
      </c>
      <c r="BJ334" s="18" t="s">
        <v>179</v>
      </c>
      <c r="BK334" s="174">
        <f>ROUND(I334*H334,3)</f>
        <v>0</v>
      </c>
      <c r="BL334" s="18" t="s">
        <v>178</v>
      </c>
      <c r="BM334" s="172" t="s">
        <v>391</v>
      </c>
    </row>
    <row r="335" spans="1:65" s="2" customFormat="1" ht="29.25" x14ac:dyDescent="0.2">
      <c r="A335" s="33"/>
      <c r="B335" s="34"/>
      <c r="C335" s="33"/>
      <c r="D335" s="175" t="s">
        <v>181</v>
      </c>
      <c r="E335" s="33"/>
      <c r="F335" s="176" t="s">
        <v>392</v>
      </c>
      <c r="G335" s="33"/>
      <c r="H335" s="33"/>
      <c r="I335" s="97"/>
      <c r="J335" s="33"/>
      <c r="K335" s="33"/>
      <c r="L335" s="34"/>
      <c r="M335" s="177"/>
      <c r="N335" s="178"/>
      <c r="O335" s="59"/>
      <c r="P335" s="59"/>
      <c r="Q335" s="59"/>
      <c r="R335" s="59"/>
      <c r="S335" s="59"/>
      <c r="T335" s="60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181</v>
      </c>
      <c r="AU335" s="18" t="s">
        <v>179</v>
      </c>
    </row>
    <row r="336" spans="1:65" s="13" customFormat="1" x14ac:dyDescent="0.2">
      <c r="B336" s="179"/>
      <c r="D336" s="175" t="s">
        <v>183</v>
      </c>
      <c r="E336" s="180" t="s">
        <v>1</v>
      </c>
      <c r="F336" s="181" t="s">
        <v>393</v>
      </c>
      <c r="H336" s="182">
        <v>4.05</v>
      </c>
      <c r="I336" s="183"/>
      <c r="L336" s="179"/>
      <c r="M336" s="184"/>
      <c r="N336" s="185"/>
      <c r="O336" s="185"/>
      <c r="P336" s="185"/>
      <c r="Q336" s="185"/>
      <c r="R336" s="185"/>
      <c r="S336" s="185"/>
      <c r="T336" s="186"/>
      <c r="AT336" s="180" t="s">
        <v>183</v>
      </c>
      <c r="AU336" s="180" t="s">
        <v>179</v>
      </c>
      <c r="AV336" s="13" t="s">
        <v>179</v>
      </c>
      <c r="AW336" s="13" t="s">
        <v>32</v>
      </c>
      <c r="AX336" s="13" t="s">
        <v>85</v>
      </c>
      <c r="AY336" s="180" t="s">
        <v>173</v>
      </c>
    </row>
    <row r="337" spans="1:65" s="2" customFormat="1" ht="24" customHeight="1" x14ac:dyDescent="0.2">
      <c r="A337" s="33"/>
      <c r="B337" s="162"/>
      <c r="C337" s="163" t="s">
        <v>394</v>
      </c>
      <c r="D337" s="264" t="s">
        <v>395</v>
      </c>
      <c r="E337" s="265"/>
      <c r="F337" s="266"/>
      <c r="G337" s="164" t="s">
        <v>271</v>
      </c>
      <c r="H337" s="165">
        <v>4.05</v>
      </c>
      <c r="I337" s="166"/>
      <c r="J337" s="165">
        <f>ROUND(I337*H337,3)</f>
        <v>0</v>
      </c>
      <c r="K337" s="167"/>
      <c r="L337" s="34"/>
      <c r="M337" s="168" t="s">
        <v>1</v>
      </c>
      <c r="N337" s="169" t="s">
        <v>43</v>
      </c>
      <c r="O337" s="59"/>
      <c r="P337" s="170">
        <f>O337*H337</f>
        <v>0</v>
      </c>
      <c r="Q337" s="170">
        <v>0</v>
      </c>
      <c r="R337" s="170">
        <f>Q337*H337</f>
        <v>0</v>
      </c>
      <c r="S337" s="170">
        <v>0</v>
      </c>
      <c r="T337" s="171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72" t="s">
        <v>178</v>
      </c>
      <c r="AT337" s="172" t="s">
        <v>175</v>
      </c>
      <c r="AU337" s="172" t="s">
        <v>179</v>
      </c>
      <c r="AY337" s="18" t="s">
        <v>173</v>
      </c>
      <c r="BE337" s="173">
        <f>IF(N337="základná",J337,0)</f>
        <v>0</v>
      </c>
      <c r="BF337" s="173">
        <f>IF(N337="znížená",J337,0)</f>
        <v>0</v>
      </c>
      <c r="BG337" s="173">
        <f>IF(N337="zákl. prenesená",J337,0)</f>
        <v>0</v>
      </c>
      <c r="BH337" s="173">
        <f>IF(N337="zníž. prenesená",J337,0)</f>
        <v>0</v>
      </c>
      <c r="BI337" s="173">
        <f>IF(N337="nulová",J337,0)</f>
        <v>0</v>
      </c>
      <c r="BJ337" s="18" t="s">
        <v>179</v>
      </c>
      <c r="BK337" s="174">
        <f>ROUND(I337*H337,3)</f>
        <v>0</v>
      </c>
      <c r="BL337" s="18" t="s">
        <v>178</v>
      </c>
      <c r="BM337" s="172" t="s">
        <v>396</v>
      </c>
    </row>
    <row r="338" spans="1:65" s="2" customFormat="1" ht="29.25" x14ac:dyDescent="0.2">
      <c r="A338" s="33"/>
      <c r="B338" s="34"/>
      <c r="C338" s="33"/>
      <c r="D338" s="175" t="s">
        <v>181</v>
      </c>
      <c r="E338" s="33"/>
      <c r="F338" s="176" t="s">
        <v>397</v>
      </c>
      <c r="G338" s="33"/>
      <c r="H338" s="33"/>
      <c r="I338" s="97"/>
      <c r="J338" s="33"/>
      <c r="K338" s="33"/>
      <c r="L338" s="34"/>
      <c r="M338" s="177"/>
      <c r="N338" s="178"/>
      <c r="O338" s="59"/>
      <c r="P338" s="59"/>
      <c r="Q338" s="59"/>
      <c r="R338" s="59"/>
      <c r="S338" s="59"/>
      <c r="T338" s="60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T338" s="18" t="s">
        <v>181</v>
      </c>
      <c r="AU338" s="18" t="s">
        <v>179</v>
      </c>
    </row>
    <row r="339" spans="1:65" s="12" customFormat="1" ht="22.9" customHeight="1" x14ac:dyDescent="0.2">
      <c r="B339" s="149"/>
      <c r="D339" s="150" t="s">
        <v>76</v>
      </c>
      <c r="E339" s="160" t="s">
        <v>178</v>
      </c>
      <c r="F339" s="160" t="s">
        <v>398</v>
      </c>
      <c r="I339" s="152"/>
      <c r="J339" s="161">
        <f>BK339</f>
        <v>0</v>
      </c>
      <c r="L339" s="149"/>
      <c r="M339" s="154"/>
      <c r="N339" s="155"/>
      <c r="O339" s="155"/>
      <c r="P339" s="156">
        <f>SUM(P340:P452)</f>
        <v>0</v>
      </c>
      <c r="Q339" s="155"/>
      <c r="R339" s="156">
        <f>SUM(R340:R452)</f>
        <v>95.069373859999985</v>
      </c>
      <c r="S339" s="155"/>
      <c r="T339" s="157">
        <f>SUM(T340:T452)</f>
        <v>0</v>
      </c>
      <c r="AR339" s="150" t="s">
        <v>85</v>
      </c>
      <c r="AT339" s="158" t="s">
        <v>76</v>
      </c>
      <c r="AU339" s="158" t="s">
        <v>85</v>
      </c>
      <c r="AY339" s="150" t="s">
        <v>173</v>
      </c>
      <c r="BK339" s="159">
        <f>SUM(BK340:BK452)</f>
        <v>0</v>
      </c>
    </row>
    <row r="340" spans="1:65" s="2" customFormat="1" ht="24" customHeight="1" x14ac:dyDescent="0.2">
      <c r="A340" s="33"/>
      <c r="B340" s="162"/>
      <c r="C340" s="163" t="s">
        <v>399</v>
      </c>
      <c r="D340" s="264" t="s">
        <v>400</v>
      </c>
      <c r="E340" s="265"/>
      <c r="F340" s="266"/>
      <c r="G340" s="164" t="s">
        <v>370</v>
      </c>
      <c r="H340" s="165">
        <v>3</v>
      </c>
      <c r="I340" s="166"/>
      <c r="J340" s="165">
        <f>ROUND(I340*H340,3)</f>
        <v>0</v>
      </c>
      <c r="K340" s="167"/>
      <c r="L340" s="34"/>
      <c r="M340" s="168" t="s">
        <v>1</v>
      </c>
      <c r="N340" s="169" t="s">
        <v>43</v>
      </c>
      <c r="O340" s="59"/>
      <c r="P340" s="170">
        <f>O340*H340</f>
        <v>0</v>
      </c>
      <c r="Q340" s="170">
        <v>0.2384</v>
      </c>
      <c r="R340" s="170">
        <f>Q340*H340</f>
        <v>0.71520000000000006</v>
      </c>
      <c r="S340" s="170">
        <v>0</v>
      </c>
      <c r="T340" s="171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72" t="s">
        <v>178</v>
      </c>
      <c r="AT340" s="172" t="s">
        <v>175</v>
      </c>
      <c r="AU340" s="172" t="s">
        <v>179</v>
      </c>
      <c r="AY340" s="18" t="s">
        <v>173</v>
      </c>
      <c r="BE340" s="173">
        <f>IF(N340="základná",J340,0)</f>
        <v>0</v>
      </c>
      <c r="BF340" s="173">
        <f>IF(N340="znížená",J340,0)</f>
        <v>0</v>
      </c>
      <c r="BG340" s="173">
        <f>IF(N340="zákl. prenesená",J340,0)</f>
        <v>0</v>
      </c>
      <c r="BH340" s="173">
        <f>IF(N340="zníž. prenesená",J340,0)</f>
        <v>0</v>
      </c>
      <c r="BI340" s="173">
        <f>IF(N340="nulová",J340,0)</f>
        <v>0</v>
      </c>
      <c r="BJ340" s="18" t="s">
        <v>179</v>
      </c>
      <c r="BK340" s="174">
        <f>ROUND(I340*H340,3)</f>
        <v>0</v>
      </c>
      <c r="BL340" s="18" t="s">
        <v>178</v>
      </c>
      <c r="BM340" s="172" t="s">
        <v>401</v>
      </c>
    </row>
    <row r="341" spans="1:65" s="2" customFormat="1" ht="29.25" x14ac:dyDescent="0.2">
      <c r="A341" s="33"/>
      <c r="B341" s="34"/>
      <c r="C341" s="33"/>
      <c r="D341" s="175" t="s">
        <v>181</v>
      </c>
      <c r="E341" s="33"/>
      <c r="F341" s="176" t="s">
        <v>402</v>
      </c>
      <c r="G341" s="33"/>
      <c r="H341" s="33"/>
      <c r="I341" s="97"/>
      <c r="J341" s="33"/>
      <c r="K341" s="33"/>
      <c r="L341" s="34"/>
      <c r="M341" s="177"/>
      <c r="N341" s="178"/>
      <c r="O341" s="59"/>
      <c r="P341" s="59"/>
      <c r="Q341" s="59"/>
      <c r="R341" s="59"/>
      <c r="S341" s="59"/>
      <c r="T341" s="60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8" t="s">
        <v>181</v>
      </c>
      <c r="AU341" s="18" t="s">
        <v>179</v>
      </c>
    </row>
    <row r="342" spans="1:65" s="13" customFormat="1" x14ac:dyDescent="0.2">
      <c r="B342" s="179"/>
      <c r="D342" s="175" t="s">
        <v>183</v>
      </c>
      <c r="E342" s="180" t="s">
        <v>1</v>
      </c>
      <c r="F342" s="181" t="s">
        <v>403</v>
      </c>
      <c r="H342" s="182">
        <v>3</v>
      </c>
      <c r="I342" s="183"/>
      <c r="L342" s="179"/>
      <c r="M342" s="184"/>
      <c r="N342" s="185"/>
      <c r="O342" s="185"/>
      <c r="P342" s="185"/>
      <c r="Q342" s="185"/>
      <c r="R342" s="185"/>
      <c r="S342" s="185"/>
      <c r="T342" s="186"/>
      <c r="AT342" s="180" t="s">
        <v>183</v>
      </c>
      <c r="AU342" s="180" t="s">
        <v>179</v>
      </c>
      <c r="AV342" s="13" t="s">
        <v>179</v>
      </c>
      <c r="AW342" s="13" t="s">
        <v>32</v>
      </c>
      <c r="AX342" s="13" t="s">
        <v>85</v>
      </c>
      <c r="AY342" s="180" t="s">
        <v>173</v>
      </c>
    </row>
    <row r="343" spans="1:65" s="2" customFormat="1" ht="24" customHeight="1" x14ac:dyDescent="0.2">
      <c r="A343" s="33"/>
      <c r="B343" s="162"/>
      <c r="C343" s="163" t="s">
        <v>404</v>
      </c>
      <c r="D343" s="264" t="s">
        <v>405</v>
      </c>
      <c r="E343" s="265"/>
      <c r="F343" s="266"/>
      <c r="G343" s="164" t="s">
        <v>370</v>
      </c>
      <c r="H343" s="165">
        <v>17</v>
      </c>
      <c r="I343" s="166"/>
      <c r="J343" s="165">
        <f>ROUND(I343*H343,3)</f>
        <v>0</v>
      </c>
      <c r="K343" s="167"/>
      <c r="L343" s="34"/>
      <c r="M343" s="168" t="s">
        <v>1</v>
      </c>
      <c r="N343" s="169" t="s">
        <v>43</v>
      </c>
      <c r="O343" s="59"/>
      <c r="P343" s="170">
        <f>O343*H343</f>
        <v>0</v>
      </c>
      <c r="Q343" s="170">
        <v>0.33117999999999997</v>
      </c>
      <c r="R343" s="170">
        <f>Q343*H343</f>
        <v>5.6300599999999994</v>
      </c>
      <c r="S343" s="170">
        <v>0</v>
      </c>
      <c r="T343" s="171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72" t="s">
        <v>178</v>
      </c>
      <c r="AT343" s="172" t="s">
        <v>175</v>
      </c>
      <c r="AU343" s="172" t="s">
        <v>179</v>
      </c>
      <c r="AY343" s="18" t="s">
        <v>173</v>
      </c>
      <c r="BE343" s="173">
        <f>IF(N343="základná",J343,0)</f>
        <v>0</v>
      </c>
      <c r="BF343" s="173">
        <f>IF(N343="znížená",J343,0)</f>
        <v>0</v>
      </c>
      <c r="BG343" s="173">
        <f>IF(N343="zákl. prenesená",J343,0)</f>
        <v>0</v>
      </c>
      <c r="BH343" s="173">
        <f>IF(N343="zníž. prenesená",J343,0)</f>
        <v>0</v>
      </c>
      <c r="BI343" s="173">
        <f>IF(N343="nulová",J343,0)</f>
        <v>0</v>
      </c>
      <c r="BJ343" s="18" t="s">
        <v>179</v>
      </c>
      <c r="BK343" s="174">
        <f>ROUND(I343*H343,3)</f>
        <v>0</v>
      </c>
      <c r="BL343" s="18" t="s">
        <v>178</v>
      </c>
      <c r="BM343" s="172" t="s">
        <v>406</v>
      </c>
    </row>
    <row r="344" spans="1:65" s="2" customFormat="1" ht="29.25" x14ac:dyDescent="0.2">
      <c r="A344" s="33"/>
      <c r="B344" s="34"/>
      <c r="C344" s="33"/>
      <c r="D344" s="175" t="s">
        <v>181</v>
      </c>
      <c r="E344" s="33"/>
      <c r="F344" s="176" t="s">
        <v>407</v>
      </c>
      <c r="G344" s="33"/>
      <c r="H344" s="33"/>
      <c r="I344" s="97"/>
      <c r="J344" s="33"/>
      <c r="K344" s="33"/>
      <c r="L344" s="34"/>
      <c r="M344" s="177"/>
      <c r="N344" s="178"/>
      <c r="O344" s="59"/>
      <c r="P344" s="59"/>
      <c r="Q344" s="59"/>
      <c r="R344" s="59"/>
      <c r="S344" s="59"/>
      <c r="T344" s="60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T344" s="18" t="s">
        <v>181</v>
      </c>
      <c r="AU344" s="18" t="s">
        <v>179</v>
      </c>
    </row>
    <row r="345" spans="1:65" s="13" customFormat="1" x14ac:dyDescent="0.2">
      <c r="B345" s="179"/>
      <c r="D345" s="175" t="s">
        <v>183</v>
      </c>
      <c r="E345" s="180" t="s">
        <v>1</v>
      </c>
      <c r="F345" s="181" t="s">
        <v>408</v>
      </c>
      <c r="H345" s="182">
        <v>17</v>
      </c>
      <c r="I345" s="183"/>
      <c r="L345" s="179"/>
      <c r="M345" s="184"/>
      <c r="N345" s="185"/>
      <c r="O345" s="185"/>
      <c r="P345" s="185"/>
      <c r="Q345" s="185"/>
      <c r="R345" s="185"/>
      <c r="S345" s="185"/>
      <c r="T345" s="186"/>
      <c r="AT345" s="180" t="s">
        <v>183</v>
      </c>
      <c r="AU345" s="180" t="s">
        <v>179</v>
      </c>
      <c r="AV345" s="13" t="s">
        <v>179</v>
      </c>
      <c r="AW345" s="13" t="s">
        <v>32</v>
      </c>
      <c r="AX345" s="13" t="s">
        <v>85</v>
      </c>
      <c r="AY345" s="180" t="s">
        <v>173</v>
      </c>
    </row>
    <row r="346" spans="1:65" s="2" customFormat="1" ht="24" customHeight="1" x14ac:dyDescent="0.2">
      <c r="A346" s="33"/>
      <c r="B346" s="162"/>
      <c r="C346" s="210" t="s">
        <v>409</v>
      </c>
      <c r="D346" s="267" t="s">
        <v>410</v>
      </c>
      <c r="E346" s="268"/>
      <c r="F346" s="269"/>
      <c r="G346" s="211" t="s">
        <v>271</v>
      </c>
      <c r="H346" s="212">
        <v>206.65799999999999</v>
      </c>
      <c r="I346" s="213"/>
      <c r="J346" s="212">
        <f>ROUND(I346*H346,3)</f>
        <v>0</v>
      </c>
      <c r="K346" s="214"/>
      <c r="L346" s="215"/>
      <c r="M346" s="216" t="s">
        <v>1</v>
      </c>
      <c r="N346" s="217" t="s">
        <v>43</v>
      </c>
      <c r="O346" s="59"/>
      <c r="P346" s="170">
        <f>O346*H346</f>
        <v>0</v>
      </c>
      <c r="Q346" s="170">
        <v>0.29499999999999998</v>
      </c>
      <c r="R346" s="170">
        <f>Q346*H346</f>
        <v>60.964109999999991</v>
      </c>
      <c r="S346" s="170">
        <v>0</v>
      </c>
      <c r="T346" s="171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72" t="s">
        <v>232</v>
      </c>
      <c r="AT346" s="172" t="s">
        <v>335</v>
      </c>
      <c r="AU346" s="172" t="s">
        <v>179</v>
      </c>
      <c r="AY346" s="18" t="s">
        <v>173</v>
      </c>
      <c r="BE346" s="173">
        <f>IF(N346="základná",J346,0)</f>
        <v>0</v>
      </c>
      <c r="BF346" s="173">
        <f>IF(N346="znížená",J346,0)</f>
        <v>0</v>
      </c>
      <c r="BG346" s="173">
        <f>IF(N346="zákl. prenesená",J346,0)</f>
        <v>0</v>
      </c>
      <c r="BH346" s="173">
        <f>IF(N346="zníž. prenesená",J346,0)</f>
        <v>0</v>
      </c>
      <c r="BI346" s="173">
        <f>IF(N346="nulová",J346,0)</f>
        <v>0</v>
      </c>
      <c r="BJ346" s="18" t="s">
        <v>179</v>
      </c>
      <c r="BK346" s="174">
        <f>ROUND(I346*H346,3)</f>
        <v>0</v>
      </c>
      <c r="BL346" s="18" t="s">
        <v>178</v>
      </c>
      <c r="BM346" s="172" t="s">
        <v>411</v>
      </c>
    </row>
    <row r="347" spans="1:65" s="2" customFormat="1" x14ac:dyDescent="0.2">
      <c r="A347" s="33"/>
      <c r="B347" s="34"/>
      <c r="C347" s="33"/>
      <c r="D347" s="175" t="s">
        <v>181</v>
      </c>
      <c r="E347" s="33"/>
      <c r="F347" s="176" t="s">
        <v>410</v>
      </c>
      <c r="G347" s="33"/>
      <c r="H347" s="33"/>
      <c r="I347" s="97"/>
      <c r="J347" s="33"/>
      <c r="K347" s="33"/>
      <c r="L347" s="34"/>
      <c r="M347" s="177"/>
      <c r="N347" s="178"/>
      <c r="O347" s="59"/>
      <c r="P347" s="59"/>
      <c r="Q347" s="59"/>
      <c r="R347" s="59"/>
      <c r="S347" s="59"/>
      <c r="T347" s="60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181</v>
      </c>
      <c r="AU347" s="18" t="s">
        <v>179</v>
      </c>
    </row>
    <row r="348" spans="1:65" s="14" customFormat="1" x14ac:dyDescent="0.2">
      <c r="B348" s="187"/>
      <c r="D348" s="175" t="s">
        <v>183</v>
      </c>
      <c r="E348" s="188" t="s">
        <v>1</v>
      </c>
      <c r="F348" s="189" t="s">
        <v>412</v>
      </c>
      <c r="H348" s="188" t="s">
        <v>1</v>
      </c>
      <c r="I348" s="190"/>
      <c r="L348" s="187"/>
      <c r="M348" s="191"/>
      <c r="N348" s="192"/>
      <c r="O348" s="192"/>
      <c r="P348" s="192"/>
      <c r="Q348" s="192"/>
      <c r="R348" s="192"/>
      <c r="S348" s="192"/>
      <c r="T348" s="193"/>
      <c r="AT348" s="188" t="s">
        <v>183</v>
      </c>
      <c r="AU348" s="188" t="s">
        <v>179</v>
      </c>
      <c r="AV348" s="14" t="s">
        <v>85</v>
      </c>
      <c r="AW348" s="14" t="s">
        <v>32</v>
      </c>
      <c r="AX348" s="14" t="s">
        <v>77</v>
      </c>
      <c r="AY348" s="188" t="s">
        <v>173</v>
      </c>
    </row>
    <row r="349" spans="1:65" s="13" customFormat="1" x14ac:dyDescent="0.2">
      <c r="B349" s="179"/>
      <c r="D349" s="175" t="s">
        <v>183</v>
      </c>
      <c r="E349" s="180" t="s">
        <v>1</v>
      </c>
      <c r="F349" s="181" t="s">
        <v>413</v>
      </c>
      <c r="H349" s="182">
        <v>181.56</v>
      </c>
      <c r="I349" s="183"/>
      <c r="L349" s="179"/>
      <c r="M349" s="184"/>
      <c r="N349" s="185"/>
      <c r="O349" s="185"/>
      <c r="P349" s="185"/>
      <c r="Q349" s="185"/>
      <c r="R349" s="185"/>
      <c r="S349" s="185"/>
      <c r="T349" s="186"/>
      <c r="AT349" s="180" t="s">
        <v>183</v>
      </c>
      <c r="AU349" s="180" t="s">
        <v>179</v>
      </c>
      <c r="AV349" s="13" t="s">
        <v>179</v>
      </c>
      <c r="AW349" s="13" t="s">
        <v>32</v>
      </c>
      <c r="AX349" s="13" t="s">
        <v>77</v>
      </c>
      <c r="AY349" s="180" t="s">
        <v>173</v>
      </c>
    </row>
    <row r="350" spans="1:65" s="13" customFormat="1" x14ac:dyDescent="0.2">
      <c r="B350" s="179"/>
      <c r="D350" s="175" t="s">
        <v>183</v>
      </c>
      <c r="E350" s="180" t="s">
        <v>1</v>
      </c>
      <c r="F350" s="181" t="s">
        <v>414</v>
      </c>
      <c r="H350" s="182">
        <v>25.097999999999999</v>
      </c>
      <c r="I350" s="183"/>
      <c r="L350" s="179"/>
      <c r="M350" s="184"/>
      <c r="N350" s="185"/>
      <c r="O350" s="185"/>
      <c r="P350" s="185"/>
      <c r="Q350" s="185"/>
      <c r="R350" s="185"/>
      <c r="S350" s="185"/>
      <c r="T350" s="186"/>
      <c r="AT350" s="180" t="s">
        <v>183</v>
      </c>
      <c r="AU350" s="180" t="s">
        <v>179</v>
      </c>
      <c r="AV350" s="13" t="s">
        <v>179</v>
      </c>
      <c r="AW350" s="13" t="s">
        <v>32</v>
      </c>
      <c r="AX350" s="13" t="s">
        <v>77</v>
      </c>
      <c r="AY350" s="180" t="s">
        <v>173</v>
      </c>
    </row>
    <row r="351" spans="1:65" s="16" customFormat="1" x14ac:dyDescent="0.2">
      <c r="B351" s="202"/>
      <c r="D351" s="175" t="s">
        <v>183</v>
      </c>
      <c r="E351" s="203" t="s">
        <v>1</v>
      </c>
      <c r="F351" s="204" t="s">
        <v>197</v>
      </c>
      <c r="H351" s="205">
        <v>206.65799999999999</v>
      </c>
      <c r="I351" s="206"/>
      <c r="L351" s="202"/>
      <c r="M351" s="207"/>
      <c r="N351" s="208"/>
      <c r="O351" s="208"/>
      <c r="P351" s="208"/>
      <c r="Q351" s="208"/>
      <c r="R351" s="208"/>
      <c r="S351" s="208"/>
      <c r="T351" s="209"/>
      <c r="AT351" s="203" t="s">
        <v>183</v>
      </c>
      <c r="AU351" s="203" t="s">
        <v>179</v>
      </c>
      <c r="AV351" s="16" t="s">
        <v>178</v>
      </c>
      <c r="AW351" s="16" t="s">
        <v>32</v>
      </c>
      <c r="AX351" s="16" t="s">
        <v>85</v>
      </c>
      <c r="AY351" s="203" t="s">
        <v>173</v>
      </c>
    </row>
    <row r="352" spans="1:65" s="2" customFormat="1" ht="24" customHeight="1" x14ac:dyDescent="0.2">
      <c r="A352" s="33"/>
      <c r="B352" s="162"/>
      <c r="C352" s="163" t="s">
        <v>415</v>
      </c>
      <c r="D352" s="264" t="s">
        <v>416</v>
      </c>
      <c r="E352" s="265"/>
      <c r="F352" s="266"/>
      <c r="G352" s="164" t="s">
        <v>185</v>
      </c>
      <c r="H352" s="165">
        <v>1.6080000000000001</v>
      </c>
      <c r="I352" s="166"/>
      <c r="J352" s="165">
        <f>ROUND(I352*H352,3)</f>
        <v>0</v>
      </c>
      <c r="K352" s="167"/>
      <c r="L352" s="34"/>
      <c r="M352" s="168" t="s">
        <v>1</v>
      </c>
      <c r="N352" s="169" t="s">
        <v>43</v>
      </c>
      <c r="O352" s="59"/>
      <c r="P352" s="170">
        <f>O352*H352</f>
        <v>0</v>
      </c>
      <c r="Q352" s="170">
        <v>2.4018999999999999</v>
      </c>
      <c r="R352" s="170">
        <f>Q352*H352</f>
        <v>3.8622551999999999</v>
      </c>
      <c r="S352" s="170">
        <v>0</v>
      </c>
      <c r="T352" s="171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72" t="s">
        <v>178</v>
      </c>
      <c r="AT352" s="172" t="s">
        <v>175</v>
      </c>
      <c r="AU352" s="172" t="s">
        <v>179</v>
      </c>
      <c r="AY352" s="18" t="s">
        <v>173</v>
      </c>
      <c r="BE352" s="173">
        <f>IF(N352="základná",J352,0)</f>
        <v>0</v>
      </c>
      <c r="BF352" s="173">
        <f>IF(N352="znížená",J352,0)</f>
        <v>0</v>
      </c>
      <c r="BG352" s="173">
        <f>IF(N352="zákl. prenesená",J352,0)</f>
        <v>0</v>
      </c>
      <c r="BH352" s="173">
        <f>IF(N352="zníž. prenesená",J352,0)</f>
        <v>0</v>
      </c>
      <c r="BI352" s="173">
        <f>IF(N352="nulová",J352,0)</f>
        <v>0</v>
      </c>
      <c r="BJ352" s="18" t="s">
        <v>179</v>
      </c>
      <c r="BK352" s="174">
        <f>ROUND(I352*H352,3)</f>
        <v>0</v>
      </c>
      <c r="BL352" s="18" t="s">
        <v>178</v>
      </c>
      <c r="BM352" s="172" t="s">
        <v>417</v>
      </c>
    </row>
    <row r="353" spans="1:65" s="2" customFormat="1" ht="19.5" x14ac:dyDescent="0.2">
      <c r="A353" s="33"/>
      <c r="B353" s="34"/>
      <c r="C353" s="33"/>
      <c r="D353" s="175" t="s">
        <v>181</v>
      </c>
      <c r="E353" s="33"/>
      <c r="F353" s="176" t="s">
        <v>418</v>
      </c>
      <c r="G353" s="33"/>
      <c r="H353" s="33"/>
      <c r="I353" s="97"/>
      <c r="J353" s="33"/>
      <c r="K353" s="33"/>
      <c r="L353" s="34"/>
      <c r="M353" s="177"/>
      <c r="N353" s="178"/>
      <c r="O353" s="59"/>
      <c r="P353" s="59"/>
      <c r="Q353" s="59"/>
      <c r="R353" s="59"/>
      <c r="S353" s="59"/>
      <c r="T353" s="60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T353" s="18" t="s">
        <v>181</v>
      </c>
      <c r="AU353" s="18" t="s">
        <v>179</v>
      </c>
    </row>
    <row r="354" spans="1:65" s="14" customFormat="1" x14ac:dyDescent="0.2">
      <c r="B354" s="187"/>
      <c r="D354" s="175" t="s">
        <v>183</v>
      </c>
      <c r="E354" s="188" t="s">
        <v>1</v>
      </c>
      <c r="F354" s="189" t="s">
        <v>419</v>
      </c>
      <c r="H354" s="188" t="s">
        <v>1</v>
      </c>
      <c r="I354" s="190"/>
      <c r="L354" s="187"/>
      <c r="M354" s="191"/>
      <c r="N354" s="192"/>
      <c r="O354" s="192"/>
      <c r="P354" s="192"/>
      <c r="Q354" s="192"/>
      <c r="R354" s="192"/>
      <c r="S354" s="192"/>
      <c r="T354" s="193"/>
      <c r="AT354" s="188" t="s">
        <v>183</v>
      </c>
      <c r="AU354" s="188" t="s">
        <v>179</v>
      </c>
      <c r="AV354" s="14" t="s">
        <v>85</v>
      </c>
      <c r="AW354" s="14" t="s">
        <v>32</v>
      </c>
      <c r="AX354" s="14" t="s">
        <v>77</v>
      </c>
      <c r="AY354" s="188" t="s">
        <v>173</v>
      </c>
    </row>
    <row r="355" spans="1:65" s="14" customFormat="1" x14ac:dyDescent="0.2">
      <c r="B355" s="187"/>
      <c r="D355" s="175" t="s">
        <v>183</v>
      </c>
      <c r="E355" s="188" t="s">
        <v>1</v>
      </c>
      <c r="F355" s="189" t="s">
        <v>420</v>
      </c>
      <c r="H355" s="188" t="s">
        <v>1</v>
      </c>
      <c r="I355" s="190"/>
      <c r="L355" s="187"/>
      <c r="M355" s="191"/>
      <c r="N355" s="192"/>
      <c r="O355" s="192"/>
      <c r="P355" s="192"/>
      <c r="Q355" s="192"/>
      <c r="R355" s="192"/>
      <c r="S355" s="192"/>
      <c r="T355" s="193"/>
      <c r="AT355" s="188" t="s">
        <v>183</v>
      </c>
      <c r="AU355" s="188" t="s">
        <v>179</v>
      </c>
      <c r="AV355" s="14" t="s">
        <v>85</v>
      </c>
      <c r="AW355" s="14" t="s">
        <v>32</v>
      </c>
      <c r="AX355" s="14" t="s">
        <v>77</v>
      </c>
      <c r="AY355" s="188" t="s">
        <v>173</v>
      </c>
    </row>
    <row r="356" spans="1:65" s="14" customFormat="1" x14ac:dyDescent="0.2">
      <c r="B356" s="187"/>
      <c r="D356" s="175" t="s">
        <v>183</v>
      </c>
      <c r="E356" s="188" t="s">
        <v>1</v>
      </c>
      <c r="F356" s="189" t="s">
        <v>421</v>
      </c>
      <c r="H356" s="188" t="s">
        <v>1</v>
      </c>
      <c r="I356" s="190"/>
      <c r="L356" s="187"/>
      <c r="M356" s="191"/>
      <c r="N356" s="192"/>
      <c r="O356" s="192"/>
      <c r="P356" s="192"/>
      <c r="Q356" s="192"/>
      <c r="R356" s="192"/>
      <c r="S356" s="192"/>
      <c r="T356" s="193"/>
      <c r="AT356" s="188" t="s">
        <v>183</v>
      </c>
      <c r="AU356" s="188" t="s">
        <v>179</v>
      </c>
      <c r="AV356" s="14" t="s">
        <v>85</v>
      </c>
      <c r="AW356" s="14" t="s">
        <v>32</v>
      </c>
      <c r="AX356" s="14" t="s">
        <v>77</v>
      </c>
      <c r="AY356" s="188" t="s">
        <v>173</v>
      </c>
    </row>
    <row r="357" spans="1:65" s="13" customFormat="1" x14ac:dyDescent="0.2">
      <c r="B357" s="179"/>
      <c r="D357" s="175" t="s">
        <v>183</v>
      </c>
      <c r="E357" s="180" t="s">
        <v>1</v>
      </c>
      <c r="F357" s="181" t="s">
        <v>422</v>
      </c>
      <c r="H357" s="182">
        <v>1.323</v>
      </c>
      <c r="I357" s="183"/>
      <c r="L357" s="179"/>
      <c r="M357" s="184"/>
      <c r="N357" s="185"/>
      <c r="O357" s="185"/>
      <c r="P357" s="185"/>
      <c r="Q357" s="185"/>
      <c r="R357" s="185"/>
      <c r="S357" s="185"/>
      <c r="T357" s="186"/>
      <c r="AT357" s="180" t="s">
        <v>183</v>
      </c>
      <c r="AU357" s="180" t="s">
        <v>179</v>
      </c>
      <c r="AV357" s="13" t="s">
        <v>179</v>
      </c>
      <c r="AW357" s="13" t="s">
        <v>32</v>
      </c>
      <c r="AX357" s="13" t="s">
        <v>77</v>
      </c>
      <c r="AY357" s="180" t="s">
        <v>173</v>
      </c>
    </row>
    <row r="358" spans="1:65" s="14" customFormat="1" x14ac:dyDescent="0.2">
      <c r="B358" s="187"/>
      <c r="D358" s="175" t="s">
        <v>183</v>
      </c>
      <c r="E358" s="188" t="s">
        <v>1</v>
      </c>
      <c r="F358" s="189" t="s">
        <v>423</v>
      </c>
      <c r="H358" s="188" t="s">
        <v>1</v>
      </c>
      <c r="I358" s="190"/>
      <c r="L358" s="187"/>
      <c r="M358" s="191"/>
      <c r="N358" s="192"/>
      <c r="O358" s="192"/>
      <c r="P358" s="192"/>
      <c r="Q358" s="192"/>
      <c r="R358" s="192"/>
      <c r="S358" s="192"/>
      <c r="T358" s="193"/>
      <c r="AT358" s="188" t="s">
        <v>183</v>
      </c>
      <c r="AU358" s="188" t="s">
        <v>179</v>
      </c>
      <c r="AV358" s="14" t="s">
        <v>85</v>
      </c>
      <c r="AW358" s="14" t="s">
        <v>32</v>
      </c>
      <c r="AX358" s="14" t="s">
        <v>77</v>
      </c>
      <c r="AY358" s="188" t="s">
        <v>173</v>
      </c>
    </row>
    <row r="359" spans="1:65" s="13" customFormat="1" x14ac:dyDescent="0.2">
      <c r="B359" s="179"/>
      <c r="D359" s="175" t="s">
        <v>183</v>
      </c>
      <c r="E359" s="180" t="s">
        <v>1</v>
      </c>
      <c r="F359" s="181" t="s">
        <v>424</v>
      </c>
      <c r="H359" s="182">
        <v>0.28499999999999998</v>
      </c>
      <c r="I359" s="183"/>
      <c r="L359" s="179"/>
      <c r="M359" s="184"/>
      <c r="N359" s="185"/>
      <c r="O359" s="185"/>
      <c r="P359" s="185"/>
      <c r="Q359" s="185"/>
      <c r="R359" s="185"/>
      <c r="S359" s="185"/>
      <c r="T359" s="186"/>
      <c r="AT359" s="180" t="s">
        <v>183</v>
      </c>
      <c r="AU359" s="180" t="s">
        <v>179</v>
      </c>
      <c r="AV359" s="13" t="s">
        <v>179</v>
      </c>
      <c r="AW359" s="13" t="s">
        <v>32</v>
      </c>
      <c r="AX359" s="13" t="s">
        <v>77</v>
      </c>
      <c r="AY359" s="180" t="s">
        <v>173</v>
      </c>
    </row>
    <row r="360" spans="1:65" s="16" customFormat="1" x14ac:dyDescent="0.2">
      <c r="B360" s="202"/>
      <c r="D360" s="175" t="s">
        <v>183</v>
      </c>
      <c r="E360" s="203" t="s">
        <v>1</v>
      </c>
      <c r="F360" s="204" t="s">
        <v>197</v>
      </c>
      <c r="H360" s="205">
        <v>1.6080000000000001</v>
      </c>
      <c r="I360" s="206"/>
      <c r="L360" s="202"/>
      <c r="M360" s="207"/>
      <c r="N360" s="208"/>
      <c r="O360" s="208"/>
      <c r="P360" s="208"/>
      <c r="Q360" s="208"/>
      <c r="R360" s="208"/>
      <c r="S360" s="208"/>
      <c r="T360" s="209"/>
      <c r="AT360" s="203" t="s">
        <v>183</v>
      </c>
      <c r="AU360" s="203" t="s">
        <v>179</v>
      </c>
      <c r="AV360" s="16" t="s">
        <v>178</v>
      </c>
      <c r="AW360" s="16" t="s">
        <v>32</v>
      </c>
      <c r="AX360" s="16" t="s">
        <v>85</v>
      </c>
      <c r="AY360" s="203" t="s">
        <v>173</v>
      </c>
    </row>
    <row r="361" spans="1:65" s="2" customFormat="1" ht="24" customHeight="1" x14ac:dyDescent="0.2">
      <c r="A361" s="33"/>
      <c r="B361" s="162"/>
      <c r="C361" s="163" t="s">
        <v>425</v>
      </c>
      <c r="D361" s="264" t="s">
        <v>426</v>
      </c>
      <c r="E361" s="265"/>
      <c r="F361" s="266"/>
      <c r="G361" s="164" t="s">
        <v>256</v>
      </c>
      <c r="H361" s="165">
        <v>0.151</v>
      </c>
      <c r="I361" s="166"/>
      <c r="J361" s="165">
        <f>ROUND(I361*H361,3)</f>
        <v>0</v>
      </c>
      <c r="K361" s="167"/>
      <c r="L361" s="34"/>
      <c r="M361" s="168" t="s">
        <v>1</v>
      </c>
      <c r="N361" s="169" t="s">
        <v>43</v>
      </c>
      <c r="O361" s="59"/>
      <c r="P361" s="170">
        <f>O361*H361</f>
        <v>0</v>
      </c>
      <c r="Q361" s="170">
        <v>1.0162899999999999</v>
      </c>
      <c r="R361" s="170">
        <f>Q361*H361</f>
        <v>0.15345978999999998</v>
      </c>
      <c r="S361" s="170">
        <v>0</v>
      </c>
      <c r="T361" s="171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72" t="s">
        <v>178</v>
      </c>
      <c r="AT361" s="172" t="s">
        <v>175</v>
      </c>
      <c r="AU361" s="172" t="s">
        <v>179</v>
      </c>
      <c r="AY361" s="18" t="s">
        <v>173</v>
      </c>
      <c r="BE361" s="173">
        <f>IF(N361="základná",J361,0)</f>
        <v>0</v>
      </c>
      <c r="BF361" s="173">
        <f>IF(N361="znížená",J361,0)</f>
        <v>0</v>
      </c>
      <c r="BG361" s="173">
        <f>IF(N361="zákl. prenesená",J361,0)</f>
        <v>0</v>
      </c>
      <c r="BH361" s="173">
        <f>IF(N361="zníž. prenesená",J361,0)</f>
        <v>0</v>
      </c>
      <c r="BI361" s="173">
        <f>IF(N361="nulová",J361,0)</f>
        <v>0</v>
      </c>
      <c r="BJ361" s="18" t="s">
        <v>179</v>
      </c>
      <c r="BK361" s="174">
        <f>ROUND(I361*H361,3)</f>
        <v>0</v>
      </c>
      <c r="BL361" s="18" t="s">
        <v>178</v>
      </c>
      <c r="BM361" s="172" t="s">
        <v>427</v>
      </c>
    </row>
    <row r="362" spans="1:65" s="2" customFormat="1" ht="19.5" x14ac:dyDescent="0.2">
      <c r="A362" s="33"/>
      <c r="B362" s="34"/>
      <c r="C362" s="33"/>
      <c r="D362" s="175" t="s">
        <v>181</v>
      </c>
      <c r="E362" s="33"/>
      <c r="F362" s="176" t="s">
        <v>428</v>
      </c>
      <c r="G362" s="33"/>
      <c r="H362" s="33"/>
      <c r="I362" s="97"/>
      <c r="J362" s="33"/>
      <c r="K362" s="33"/>
      <c r="L362" s="34"/>
      <c r="M362" s="177"/>
      <c r="N362" s="178"/>
      <c r="O362" s="59"/>
      <c r="P362" s="59"/>
      <c r="Q362" s="59"/>
      <c r="R362" s="59"/>
      <c r="S362" s="59"/>
      <c r="T362" s="60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T362" s="18" t="s">
        <v>181</v>
      </c>
      <c r="AU362" s="18" t="s">
        <v>179</v>
      </c>
    </row>
    <row r="363" spans="1:65" s="13" customFormat="1" x14ac:dyDescent="0.2">
      <c r="B363" s="179"/>
      <c r="D363" s="175" t="s">
        <v>183</v>
      </c>
      <c r="E363" s="180" t="s">
        <v>1</v>
      </c>
      <c r="F363" s="181" t="s">
        <v>429</v>
      </c>
      <c r="H363" s="182">
        <v>0.151</v>
      </c>
      <c r="I363" s="183"/>
      <c r="L363" s="179"/>
      <c r="M363" s="184"/>
      <c r="N363" s="185"/>
      <c r="O363" s="185"/>
      <c r="P363" s="185"/>
      <c r="Q363" s="185"/>
      <c r="R363" s="185"/>
      <c r="S363" s="185"/>
      <c r="T363" s="186"/>
      <c r="AT363" s="180" t="s">
        <v>183</v>
      </c>
      <c r="AU363" s="180" t="s">
        <v>179</v>
      </c>
      <c r="AV363" s="13" t="s">
        <v>179</v>
      </c>
      <c r="AW363" s="13" t="s">
        <v>32</v>
      </c>
      <c r="AX363" s="13" t="s">
        <v>85</v>
      </c>
      <c r="AY363" s="180" t="s">
        <v>173</v>
      </c>
    </row>
    <row r="364" spans="1:65" s="2" customFormat="1" ht="16.5" customHeight="1" x14ac:dyDescent="0.2">
      <c r="A364" s="33"/>
      <c r="B364" s="162"/>
      <c r="C364" s="163" t="s">
        <v>430</v>
      </c>
      <c r="D364" s="264" t="s">
        <v>431</v>
      </c>
      <c r="E364" s="265"/>
      <c r="F364" s="266"/>
      <c r="G364" s="164" t="s">
        <v>185</v>
      </c>
      <c r="H364" s="165">
        <v>1.0049999999999999</v>
      </c>
      <c r="I364" s="166"/>
      <c r="J364" s="165">
        <f>ROUND(I364*H364,3)</f>
        <v>0</v>
      </c>
      <c r="K364" s="167"/>
      <c r="L364" s="34"/>
      <c r="M364" s="168" t="s">
        <v>1</v>
      </c>
      <c r="N364" s="169" t="s">
        <v>43</v>
      </c>
      <c r="O364" s="59"/>
      <c r="P364" s="170">
        <f>O364*H364</f>
        <v>0</v>
      </c>
      <c r="Q364" s="170">
        <v>2.2970199999999998</v>
      </c>
      <c r="R364" s="170">
        <f>Q364*H364</f>
        <v>2.3085050999999996</v>
      </c>
      <c r="S364" s="170">
        <v>0</v>
      </c>
      <c r="T364" s="171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72" t="s">
        <v>178</v>
      </c>
      <c r="AT364" s="172" t="s">
        <v>175</v>
      </c>
      <c r="AU364" s="172" t="s">
        <v>179</v>
      </c>
      <c r="AY364" s="18" t="s">
        <v>173</v>
      </c>
      <c r="BE364" s="173">
        <f>IF(N364="základná",J364,0)</f>
        <v>0</v>
      </c>
      <c r="BF364" s="173">
        <f>IF(N364="znížená",J364,0)</f>
        <v>0</v>
      </c>
      <c r="BG364" s="173">
        <f>IF(N364="zákl. prenesená",J364,0)</f>
        <v>0</v>
      </c>
      <c r="BH364" s="173">
        <f>IF(N364="zníž. prenesená",J364,0)</f>
        <v>0</v>
      </c>
      <c r="BI364" s="173">
        <f>IF(N364="nulová",J364,0)</f>
        <v>0</v>
      </c>
      <c r="BJ364" s="18" t="s">
        <v>179</v>
      </c>
      <c r="BK364" s="174">
        <f>ROUND(I364*H364,3)</f>
        <v>0</v>
      </c>
      <c r="BL364" s="18" t="s">
        <v>178</v>
      </c>
      <c r="BM364" s="172" t="s">
        <v>432</v>
      </c>
    </row>
    <row r="365" spans="1:65" s="2" customFormat="1" ht="19.5" x14ac:dyDescent="0.2">
      <c r="A365" s="33"/>
      <c r="B365" s="34"/>
      <c r="C365" s="33"/>
      <c r="D365" s="175" t="s">
        <v>181</v>
      </c>
      <c r="E365" s="33"/>
      <c r="F365" s="176" t="s">
        <v>433</v>
      </c>
      <c r="G365" s="33"/>
      <c r="H365" s="33"/>
      <c r="I365" s="97"/>
      <c r="J365" s="33"/>
      <c r="K365" s="33"/>
      <c r="L365" s="34"/>
      <c r="M365" s="177"/>
      <c r="N365" s="178"/>
      <c r="O365" s="59"/>
      <c r="P365" s="59"/>
      <c r="Q365" s="59"/>
      <c r="R365" s="59"/>
      <c r="S365" s="59"/>
      <c r="T365" s="60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T365" s="18" t="s">
        <v>181</v>
      </c>
      <c r="AU365" s="18" t="s">
        <v>179</v>
      </c>
    </row>
    <row r="366" spans="1:65" s="14" customFormat="1" x14ac:dyDescent="0.2">
      <c r="B366" s="187"/>
      <c r="D366" s="175" t="s">
        <v>183</v>
      </c>
      <c r="E366" s="188" t="s">
        <v>1</v>
      </c>
      <c r="F366" s="189" t="s">
        <v>434</v>
      </c>
      <c r="H366" s="188" t="s">
        <v>1</v>
      </c>
      <c r="I366" s="190"/>
      <c r="L366" s="187"/>
      <c r="M366" s="191"/>
      <c r="N366" s="192"/>
      <c r="O366" s="192"/>
      <c r="P366" s="192"/>
      <c r="Q366" s="192"/>
      <c r="R366" s="192"/>
      <c r="S366" s="192"/>
      <c r="T366" s="193"/>
      <c r="AT366" s="188" t="s">
        <v>183</v>
      </c>
      <c r="AU366" s="188" t="s">
        <v>179</v>
      </c>
      <c r="AV366" s="14" t="s">
        <v>85</v>
      </c>
      <c r="AW366" s="14" t="s">
        <v>32</v>
      </c>
      <c r="AX366" s="14" t="s">
        <v>77</v>
      </c>
      <c r="AY366" s="188" t="s">
        <v>173</v>
      </c>
    </row>
    <row r="367" spans="1:65" s="14" customFormat="1" x14ac:dyDescent="0.2">
      <c r="B367" s="187"/>
      <c r="D367" s="175" t="s">
        <v>183</v>
      </c>
      <c r="E367" s="188" t="s">
        <v>1</v>
      </c>
      <c r="F367" s="189" t="s">
        <v>435</v>
      </c>
      <c r="H367" s="188" t="s">
        <v>1</v>
      </c>
      <c r="I367" s="190"/>
      <c r="L367" s="187"/>
      <c r="M367" s="191"/>
      <c r="N367" s="192"/>
      <c r="O367" s="192"/>
      <c r="P367" s="192"/>
      <c r="Q367" s="192"/>
      <c r="R367" s="192"/>
      <c r="S367" s="192"/>
      <c r="T367" s="193"/>
      <c r="AT367" s="188" t="s">
        <v>183</v>
      </c>
      <c r="AU367" s="188" t="s">
        <v>179</v>
      </c>
      <c r="AV367" s="14" t="s">
        <v>85</v>
      </c>
      <c r="AW367" s="14" t="s">
        <v>32</v>
      </c>
      <c r="AX367" s="14" t="s">
        <v>77</v>
      </c>
      <c r="AY367" s="188" t="s">
        <v>173</v>
      </c>
    </row>
    <row r="368" spans="1:65" s="14" customFormat="1" x14ac:dyDescent="0.2">
      <c r="B368" s="187"/>
      <c r="D368" s="175" t="s">
        <v>183</v>
      </c>
      <c r="E368" s="188" t="s">
        <v>1</v>
      </c>
      <c r="F368" s="189" t="s">
        <v>436</v>
      </c>
      <c r="H368" s="188" t="s">
        <v>1</v>
      </c>
      <c r="I368" s="190"/>
      <c r="L368" s="187"/>
      <c r="M368" s="191"/>
      <c r="N368" s="192"/>
      <c r="O368" s="192"/>
      <c r="P368" s="192"/>
      <c r="Q368" s="192"/>
      <c r="R368" s="192"/>
      <c r="S368" s="192"/>
      <c r="T368" s="193"/>
      <c r="AT368" s="188" t="s">
        <v>183</v>
      </c>
      <c r="AU368" s="188" t="s">
        <v>179</v>
      </c>
      <c r="AV368" s="14" t="s">
        <v>85</v>
      </c>
      <c r="AW368" s="14" t="s">
        <v>32</v>
      </c>
      <c r="AX368" s="14" t="s">
        <v>77</v>
      </c>
      <c r="AY368" s="188" t="s">
        <v>173</v>
      </c>
    </row>
    <row r="369" spans="1:65" s="13" customFormat="1" x14ac:dyDescent="0.2">
      <c r="B369" s="179"/>
      <c r="D369" s="175" t="s">
        <v>183</v>
      </c>
      <c r="E369" s="180" t="s">
        <v>1</v>
      </c>
      <c r="F369" s="181" t="s">
        <v>437</v>
      </c>
      <c r="H369" s="182">
        <v>0.14299999999999999</v>
      </c>
      <c r="I369" s="183"/>
      <c r="L369" s="179"/>
      <c r="M369" s="184"/>
      <c r="N369" s="185"/>
      <c r="O369" s="185"/>
      <c r="P369" s="185"/>
      <c r="Q369" s="185"/>
      <c r="R369" s="185"/>
      <c r="S369" s="185"/>
      <c r="T369" s="186"/>
      <c r="AT369" s="180" t="s">
        <v>183</v>
      </c>
      <c r="AU369" s="180" t="s">
        <v>179</v>
      </c>
      <c r="AV369" s="13" t="s">
        <v>179</v>
      </c>
      <c r="AW369" s="13" t="s">
        <v>32</v>
      </c>
      <c r="AX369" s="13" t="s">
        <v>77</v>
      </c>
      <c r="AY369" s="180" t="s">
        <v>173</v>
      </c>
    </row>
    <row r="370" spans="1:65" s="13" customFormat="1" x14ac:dyDescent="0.2">
      <c r="B370" s="179"/>
      <c r="D370" s="175" t="s">
        <v>183</v>
      </c>
      <c r="E370" s="180" t="s">
        <v>1</v>
      </c>
      <c r="F370" s="181" t="s">
        <v>438</v>
      </c>
      <c r="H370" s="182">
        <v>0.66900000000000004</v>
      </c>
      <c r="I370" s="183"/>
      <c r="L370" s="179"/>
      <c r="M370" s="184"/>
      <c r="N370" s="185"/>
      <c r="O370" s="185"/>
      <c r="P370" s="185"/>
      <c r="Q370" s="185"/>
      <c r="R370" s="185"/>
      <c r="S370" s="185"/>
      <c r="T370" s="186"/>
      <c r="AT370" s="180" t="s">
        <v>183</v>
      </c>
      <c r="AU370" s="180" t="s">
        <v>179</v>
      </c>
      <c r="AV370" s="13" t="s">
        <v>179</v>
      </c>
      <c r="AW370" s="13" t="s">
        <v>32</v>
      </c>
      <c r="AX370" s="13" t="s">
        <v>77</v>
      </c>
      <c r="AY370" s="180" t="s">
        <v>173</v>
      </c>
    </row>
    <row r="371" spans="1:65" s="14" customFormat="1" x14ac:dyDescent="0.2">
      <c r="B371" s="187"/>
      <c r="D371" s="175" t="s">
        <v>183</v>
      </c>
      <c r="E371" s="188" t="s">
        <v>1</v>
      </c>
      <c r="F371" s="189" t="s">
        <v>439</v>
      </c>
      <c r="H371" s="188" t="s">
        <v>1</v>
      </c>
      <c r="I371" s="190"/>
      <c r="L371" s="187"/>
      <c r="M371" s="191"/>
      <c r="N371" s="192"/>
      <c r="O371" s="192"/>
      <c r="P371" s="192"/>
      <c r="Q371" s="192"/>
      <c r="R371" s="192"/>
      <c r="S371" s="192"/>
      <c r="T371" s="193"/>
      <c r="AT371" s="188" t="s">
        <v>183</v>
      </c>
      <c r="AU371" s="188" t="s">
        <v>179</v>
      </c>
      <c r="AV371" s="14" t="s">
        <v>85</v>
      </c>
      <c r="AW371" s="14" t="s">
        <v>32</v>
      </c>
      <c r="AX371" s="14" t="s">
        <v>77</v>
      </c>
      <c r="AY371" s="188" t="s">
        <v>173</v>
      </c>
    </row>
    <row r="372" spans="1:65" s="13" customFormat="1" x14ac:dyDescent="0.2">
      <c r="B372" s="179"/>
      <c r="D372" s="175" t="s">
        <v>183</v>
      </c>
      <c r="E372" s="180" t="s">
        <v>1</v>
      </c>
      <c r="F372" s="181" t="s">
        <v>440</v>
      </c>
      <c r="H372" s="182">
        <v>4.1000000000000002E-2</v>
      </c>
      <c r="I372" s="183"/>
      <c r="L372" s="179"/>
      <c r="M372" s="184"/>
      <c r="N372" s="185"/>
      <c r="O372" s="185"/>
      <c r="P372" s="185"/>
      <c r="Q372" s="185"/>
      <c r="R372" s="185"/>
      <c r="S372" s="185"/>
      <c r="T372" s="186"/>
      <c r="AT372" s="180" t="s">
        <v>183</v>
      </c>
      <c r="AU372" s="180" t="s">
        <v>179</v>
      </c>
      <c r="AV372" s="13" t="s">
        <v>179</v>
      </c>
      <c r="AW372" s="13" t="s">
        <v>32</v>
      </c>
      <c r="AX372" s="13" t="s">
        <v>77</v>
      </c>
      <c r="AY372" s="180" t="s">
        <v>173</v>
      </c>
    </row>
    <row r="373" spans="1:65" s="13" customFormat="1" x14ac:dyDescent="0.2">
      <c r="B373" s="179"/>
      <c r="D373" s="175" t="s">
        <v>183</v>
      </c>
      <c r="E373" s="180" t="s">
        <v>1</v>
      </c>
      <c r="F373" s="181" t="s">
        <v>441</v>
      </c>
      <c r="H373" s="182">
        <v>7.5999999999999998E-2</v>
      </c>
      <c r="I373" s="183"/>
      <c r="L373" s="179"/>
      <c r="M373" s="184"/>
      <c r="N373" s="185"/>
      <c r="O373" s="185"/>
      <c r="P373" s="185"/>
      <c r="Q373" s="185"/>
      <c r="R373" s="185"/>
      <c r="S373" s="185"/>
      <c r="T373" s="186"/>
      <c r="AT373" s="180" t="s">
        <v>183</v>
      </c>
      <c r="AU373" s="180" t="s">
        <v>179</v>
      </c>
      <c r="AV373" s="13" t="s">
        <v>179</v>
      </c>
      <c r="AW373" s="13" t="s">
        <v>32</v>
      </c>
      <c r="AX373" s="13" t="s">
        <v>77</v>
      </c>
      <c r="AY373" s="180" t="s">
        <v>173</v>
      </c>
    </row>
    <row r="374" spans="1:65" s="13" customFormat="1" x14ac:dyDescent="0.2">
      <c r="B374" s="179"/>
      <c r="D374" s="175" t="s">
        <v>183</v>
      </c>
      <c r="E374" s="180" t="s">
        <v>1</v>
      </c>
      <c r="F374" s="181" t="s">
        <v>442</v>
      </c>
      <c r="H374" s="182">
        <v>7.5999999999999998E-2</v>
      </c>
      <c r="I374" s="183"/>
      <c r="L374" s="179"/>
      <c r="M374" s="184"/>
      <c r="N374" s="185"/>
      <c r="O374" s="185"/>
      <c r="P374" s="185"/>
      <c r="Q374" s="185"/>
      <c r="R374" s="185"/>
      <c r="S374" s="185"/>
      <c r="T374" s="186"/>
      <c r="AT374" s="180" t="s">
        <v>183</v>
      </c>
      <c r="AU374" s="180" t="s">
        <v>179</v>
      </c>
      <c r="AV374" s="13" t="s">
        <v>179</v>
      </c>
      <c r="AW374" s="13" t="s">
        <v>32</v>
      </c>
      <c r="AX374" s="13" t="s">
        <v>77</v>
      </c>
      <c r="AY374" s="180" t="s">
        <v>173</v>
      </c>
    </row>
    <row r="375" spans="1:65" s="16" customFormat="1" x14ac:dyDescent="0.2">
      <c r="B375" s="202"/>
      <c r="D375" s="175" t="s">
        <v>183</v>
      </c>
      <c r="E375" s="203" t="s">
        <v>1</v>
      </c>
      <c r="F375" s="204" t="s">
        <v>197</v>
      </c>
      <c r="H375" s="205">
        <v>1.0049999999999999</v>
      </c>
      <c r="I375" s="206"/>
      <c r="L375" s="202"/>
      <c r="M375" s="207"/>
      <c r="N375" s="208"/>
      <c r="O375" s="208"/>
      <c r="P375" s="208"/>
      <c r="Q375" s="208"/>
      <c r="R375" s="208"/>
      <c r="S375" s="208"/>
      <c r="T375" s="209"/>
      <c r="AT375" s="203" t="s">
        <v>183</v>
      </c>
      <c r="AU375" s="203" t="s">
        <v>179</v>
      </c>
      <c r="AV375" s="16" t="s">
        <v>178</v>
      </c>
      <c r="AW375" s="16" t="s">
        <v>32</v>
      </c>
      <c r="AX375" s="16" t="s">
        <v>85</v>
      </c>
      <c r="AY375" s="203" t="s">
        <v>173</v>
      </c>
    </row>
    <row r="376" spans="1:65" s="2" customFormat="1" ht="16.5" customHeight="1" x14ac:dyDescent="0.2">
      <c r="A376" s="33"/>
      <c r="B376" s="162"/>
      <c r="C376" s="163" t="s">
        <v>443</v>
      </c>
      <c r="D376" s="264" t="s">
        <v>444</v>
      </c>
      <c r="E376" s="265"/>
      <c r="F376" s="266"/>
      <c r="G376" s="164" t="s">
        <v>271</v>
      </c>
      <c r="H376" s="165">
        <v>9.4320000000000004</v>
      </c>
      <c r="I376" s="166"/>
      <c r="J376" s="165">
        <f>ROUND(I376*H376,3)</f>
        <v>0</v>
      </c>
      <c r="K376" s="167"/>
      <c r="L376" s="34"/>
      <c r="M376" s="168" t="s">
        <v>1</v>
      </c>
      <c r="N376" s="169" t="s">
        <v>43</v>
      </c>
      <c r="O376" s="59"/>
      <c r="P376" s="170">
        <f>O376*H376</f>
        <v>0</v>
      </c>
      <c r="Q376" s="170">
        <v>2.7999999999999998E-4</v>
      </c>
      <c r="R376" s="170">
        <f>Q376*H376</f>
        <v>2.6409599999999999E-3</v>
      </c>
      <c r="S376" s="170">
        <v>0</v>
      </c>
      <c r="T376" s="171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72" t="s">
        <v>178</v>
      </c>
      <c r="AT376" s="172" t="s">
        <v>175</v>
      </c>
      <c r="AU376" s="172" t="s">
        <v>179</v>
      </c>
      <c r="AY376" s="18" t="s">
        <v>173</v>
      </c>
      <c r="BE376" s="173">
        <f>IF(N376="základná",J376,0)</f>
        <v>0</v>
      </c>
      <c r="BF376" s="173">
        <f>IF(N376="znížená",J376,0)</f>
        <v>0</v>
      </c>
      <c r="BG376" s="173">
        <f>IF(N376="zákl. prenesená",J376,0)</f>
        <v>0</v>
      </c>
      <c r="BH376" s="173">
        <f>IF(N376="zníž. prenesená",J376,0)</f>
        <v>0</v>
      </c>
      <c r="BI376" s="173">
        <f>IF(N376="nulová",J376,0)</f>
        <v>0</v>
      </c>
      <c r="BJ376" s="18" t="s">
        <v>179</v>
      </c>
      <c r="BK376" s="174">
        <f>ROUND(I376*H376,3)</f>
        <v>0</v>
      </c>
      <c r="BL376" s="18" t="s">
        <v>178</v>
      </c>
      <c r="BM376" s="172" t="s">
        <v>445</v>
      </c>
    </row>
    <row r="377" spans="1:65" s="2" customFormat="1" ht="58.5" x14ac:dyDescent="0.2">
      <c r="A377" s="33"/>
      <c r="B377" s="34"/>
      <c r="C377" s="33"/>
      <c r="D377" s="175" t="s">
        <v>181</v>
      </c>
      <c r="E377" s="33"/>
      <c r="F377" s="176" t="s">
        <v>446</v>
      </c>
      <c r="G377" s="33"/>
      <c r="H377" s="33"/>
      <c r="I377" s="97"/>
      <c r="J377" s="33"/>
      <c r="K377" s="33"/>
      <c r="L377" s="34"/>
      <c r="M377" s="177"/>
      <c r="N377" s="178"/>
      <c r="O377" s="59"/>
      <c r="P377" s="59"/>
      <c r="Q377" s="59"/>
      <c r="R377" s="59"/>
      <c r="S377" s="59"/>
      <c r="T377" s="60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T377" s="18" t="s">
        <v>181</v>
      </c>
      <c r="AU377" s="18" t="s">
        <v>179</v>
      </c>
    </row>
    <row r="378" spans="1:65" s="14" customFormat="1" x14ac:dyDescent="0.2">
      <c r="B378" s="187"/>
      <c r="D378" s="175" t="s">
        <v>183</v>
      </c>
      <c r="E378" s="188" t="s">
        <v>1</v>
      </c>
      <c r="F378" s="189" t="s">
        <v>435</v>
      </c>
      <c r="H378" s="188" t="s">
        <v>1</v>
      </c>
      <c r="I378" s="190"/>
      <c r="L378" s="187"/>
      <c r="M378" s="191"/>
      <c r="N378" s="192"/>
      <c r="O378" s="192"/>
      <c r="P378" s="192"/>
      <c r="Q378" s="192"/>
      <c r="R378" s="192"/>
      <c r="S378" s="192"/>
      <c r="T378" s="193"/>
      <c r="AT378" s="188" t="s">
        <v>183</v>
      </c>
      <c r="AU378" s="188" t="s">
        <v>179</v>
      </c>
      <c r="AV378" s="14" t="s">
        <v>85</v>
      </c>
      <c r="AW378" s="14" t="s">
        <v>32</v>
      </c>
      <c r="AX378" s="14" t="s">
        <v>77</v>
      </c>
      <c r="AY378" s="188" t="s">
        <v>173</v>
      </c>
    </row>
    <row r="379" spans="1:65" s="14" customFormat="1" x14ac:dyDescent="0.2">
      <c r="B379" s="187"/>
      <c r="D379" s="175" t="s">
        <v>183</v>
      </c>
      <c r="E379" s="188" t="s">
        <v>1</v>
      </c>
      <c r="F379" s="189" t="s">
        <v>436</v>
      </c>
      <c r="H379" s="188" t="s">
        <v>1</v>
      </c>
      <c r="I379" s="190"/>
      <c r="L379" s="187"/>
      <c r="M379" s="191"/>
      <c r="N379" s="192"/>
      <c r="O379" s="192"/>
      <c r="P379" s="192"/>
      <c r="Q379" s="192"/>
      <c r="R379" s="192"/>
      <c r="S379" s="192"/>
      <c r="T379" s="193"/>
      <c r="AT379" s="188" t="s">
        <v>183</v>
      </c>
      <c r="AU379" s="188" t="s">
        <v>179</v>
      </c>
      <c r="AV379" s="14" t="s">
        <v>85</v>
      </c>
      <c r="AW379" s="14" t="s">
        <v>32</v>
      </c>
      <c r="AX379" s="14" t="s">
        <v>77</v>
      </c>
      <c r="AY379" s="188" t="s">
        <v>173</v>
      </c>
    </row>
    <row r="380" spans="1:65" s="13" customFormat="1" x14ac:dyDescent="0.2">
      <c r="B380" s="179"/>
      <c r="D380" s="175" t="s">
        <v>183</v>
      </c>
      <c r="E380" s="180" t="s">
        <v>1</v>
      </c>
      <c r="F380" s="181" t="s">
        <v>447</v>
      </c>
      <c r="H380" s="182">
        <v>7.65</v>
      </c>
      <c r="I380" s="183"/>
      <c r="L380" s="179"/>
      <c r="M380" s="184"/>
      <c r="N380" s="185"/>
      <c r="O380" s="185"/>
      <c r="P380" s="185"/>
      <c r="Q380" s="185"/>
      <c r="R380" s="185"/>
      <c r="S380" s="185"/>
      <c r="T380" s="186"/>
      <c r="AT380" s="180" t="s">
        <v>183</v>
      </c>
      <c r="AU380" s="180" t="s">
        <v>179</v>
      </c>
      <c r="AV380" s="13" t="s">
        <v>179</v>
      </c>
      <c r="AW380" s="13" t="s">
        <v>32</v>
      </c>
      <c r="AX380" s="13" t="s">
        <v>77</v>
      </c>
      <c r="AY380" s="180" t="s">
        <v>173</v>
      </c>
    </row>
    <row r="381" spans="1:65" s="14" customFormat="1" x14ac:dyDescent="0.2">
      <c r="B381" s="187"/>
      <c r="D381" s="175" t="s">
        <v>183</v>
      </c>
      <c r="E381" s="188" t="s">
        <v>1</v>
      </c>
      <c r="F381" s="189" t="s">
        <v>439</v>
      </c>
      <c r="H381" s="188" t="s">
        <v>1</v>
      </c>
      <c r="I381" s="190"/>
      <c r="L381" s="187"/>
      <c r="M381" s="191"/>
      <c r="N381" s="192"/>
      <c r="O381" s="192"/>
      <c r="P381" s="192"/>
      <c r="Q381" s="192"/>
      <c r="R381" s="192"/>
      <c r="S381" s="192"/>
      <c r="T381" s="193"/>
      <c r="AT381" s="188" t="s">
        <v>183</v>
      </c>
      <c r="AU381" s="188" t="s">
        <v>179</v>
      </c>
      <c r="AV381" s="14" t="s">
        <v>85</v>
      </c>
      <c r="AW381" s="14" t="s">
        <v>32</v>
      </c>
      <c r="AX381" s="14" t="s">
        <v>77</v>
      </c>
      <c r="AY381" s="188" t="s">
        <v>173</v>
      </c>
    </row>
    <row r="382" spans="1:65" s="13" customFormat="1" x14ac:dyDescent="0.2">
      <c r="B382" s="179"/>
      <c r="D382" s="175" t="s">
        <v>183</v>
      </c>
      <c r="E382" s="180" t="s">
        <v>1</v>
      </c>
      <c r="F382" s="181" t="s">
        <v>448</v>
      </c>
      <c r="H382" s="182">
        <v>1.782</v>
      </c>
      <c r="I382" s="183"/>
      <c r="L382" s="179"/>
      <c r="M382" s="184"/>
      <c r="N382" s="185"/>
      <c r="O382" s="185"/>
      <c r="P382" s="185"/>
      <c r="Q382" s="185"/>
      <c r="R382" s="185"/>
      <c r="S382" s="185"/>
      <c r="T382" s="186"/>
      <c r="AT382" s="180" t="s">
        <v>183</v>
      </c>
      <c r="AU382" s="180" t="s">
        <v>179</v>
      </c>
      <c r="AV382" s="13" t="s">
        <v>179</v>
      </c>
      <c r="AW382" s="13" t="s">
        <v>32</v>
      </c>
      <c r="AX382" s="13" t="s">
        <v>77</v>
      </c>
      <c r="AY382" s="180" t="s">
        <v>173</v>
      </c>
    </row>
    <row r="383" spans="1:65" s="16" customFormat="1" x14ac:dyDescent="0.2">
      <c r="B383" s="202"/>
      <c r="D383" s="175" t="s">
        <v>183</v>
      </c>
      <c r="E383" s="203" t="s">
        <v>1</v>
      </c>
      <c r="F383" s="204" t="s">
        <v>197</v>
      </c>
      <c r="H383" s="205">
        <v>9.4320000000000004</v>
      </c>
      <c r="I383" s="206"/>
      <c r="L383" s="202"/>
      <c r="M383" s="207"/>
      <c r="N383" s="208"/>
      <c r="O383" s="208"/>
      <c r="P383" s="208"/>
      <c r="Q383" s="208"/>
      <c r="R383" s="208"/>
      <c r="S383" s="208"/>
      <c r="T383" s="209"/>
      <c r="AT383" s="203" t="s">
        <v>183</v>
      </c>
      <c r="AU383" s="203" t="s">
        <v>179</v>
      </c>
      <c r="AV383" s="16" t="s">
        <v>178</v>
      </c>
      <c r="AW383" s="16" t="s">
        <v>32</v>
      </c>
      <c r="AX383" s="16" t="s">
        <v>85</v>
      </c>
      <c r="AY383" s="203" t="s">
        <v>173</v>
      </c>
    </row>
    <row r="384" spans="1:65" s="2" customFormat="1" ht="16.5" customHeight="1" x14ac:dyDescent="0.2">
      <c r="A384" s="33"/>
      <c r="B384" s="162"/>
      <c r="C384" s="163" t="s">
        <v>449</v>
      </c>
      <c r="D384" s="264" t="s">
        <v>450</v>
      </c>
      <c r="E384" s="265"/>
      <c r="F384" s="266"/>
      <c r="G384" s="164" t="s">
        <v>271</v>
      </c>
      <c r="H384" s="165">
        <v>9.4320000000000004</v>
      </c>
      <c r="I384" s="166"/>
      <c r="J384" s="165">
        <f>ROUND(I384*H384,3)</f>
        <v>0</v>
      </c>
      <c r="K384" s="167"/>
      <c r="L384" s="34"/>
      <c r="M384" s="168" t="s">
        <v>1</v>
      </c>
      <c r="N384" s="169" t="s">
        <v>43</v>
      </c>
      <c r="O384" s="59"/>
      <c r="P384" s="170">
        <f>O384*H384</f>
        <v>0</v>
      </c>
      <c r="Q384" s="170">
        <v>0</v>
      </c>
      <c r="R384" s="170">
        <f>Q384*H384</f>
        <v>0</v>
      </c>
      <c r="S384" s="170">
        <v>0</v>
      </c>
      <c r="T384" s="171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72" t="s">
        <v>178</v>
      </c>
      <c r="AT384" s="172" t="s">
        <v>175</v>
      </c>
      <c r="AU384" s="172" t="s">
        <v>179</v>
      </c>
      <c r="AY384" s="18" t="s">
        <v>173</v>
      </c>
      <c r="BE384" s="173">
        <f>IF(N384="základná",J384,0)</f>
        <v>0</v>
      </c>
      <c r="BF384" s="173">
        <f>IF(N384="znížená",J384,0)</f>
        <v>0</v>
      </c>
      <c r="BG384" s="173">
        <f>IF(N384="zákl. prenesená",J384,0)</f>
        <v>0</v>
      </c>
      <c r="BH384" s="173">
        <f>IF(N384="zníž. prenesená",J384,0)</f>
        <v>0</v>
      </c>
      <c r="BI384" s="173">
        <f>IF(N384="nulová",J384,0)</f>
        <v>0</v>
      </c>
      <c r="BJ384" s="18" t="s">
        <v>179</v>
      </c>
      <c r="BK384" s="174">
        <f>ROUND(I384*H384,3)</f>
        <v>0</v>
      </c>
      <c r="BL384" s="18" t="s">
        <v>178</v>
      </c>
      <c r="BM384" s="172" t="s">
        <v>451</v>
      </c>
    </row>
    <row r="385" spans="1:65" s="2" customFormat="1" ht="58.5" x14ac:dyDescent="0.2">
      <c r="A385" s="33"/>
      <c r="B385" s="34"/>
      <c r="C385" s="33"/>
      <c r="D385" s="175" t="s">
        <v>181</v>
      </c>
      <c r="E385" s="33"/>
      <c r="F385" s="176" t="s">
        <v>452</v>
      </c>
      <c r="G385" s="33"/>
      <c r="H385" s="33"/>
      <c r="I385" s="97"/>
      <c r="J385" s="33"/>
      <c r="K385" s="33"/>
      <c r="L385" s="34"/>
      <c r="M385" s="177"/>
      <c r="N385" s="178"/>
      <c r="O385" s="59"/>
      <c r="P385" s="59"/>
      <c r="Q385" s="59"/>
      <c r="R385" s="59"/>
      <c r="S385" s="59"/>
      <c r="T385" s="60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8" t="s">
        <v>181</v>
      </c>
      <c r="AU385" s="18" t="s">
        <v>179</v>
      </c>
    </row>
    <row r="386" spans="1:65" s="2" customFormat="1" ht="24" customHeight="1" x14ac:dyDescent="0.2">
      <c r="A386" s="33"/>
      <c r="B386" s="162"/>
      <c r="C386" s="163" t="s">
        <v>453</v>
      </c>
      <c r="D386" s="264" t="s">
        <v>454</v>
      </c>
      <c r="E386" s="265"/>
      <c r="F386" s="266"/>
      <c r="G386" s="164" t="s">
        <v>271</v>
      </c>
      <c r="H386" s="165">
        <v>2.0030000000000001</v>
      </c>
      <c r="I386" s="166"/>
      <c r="J386" s="165">
        <f>ROUND(I386*H386,3)</f>
        <v>0</v>
      </c>
      <c r="K386" s="167"/>
      <c r="L386" s="34"/>
      <c r="M386" s="168" t="s">
        <v>1</v>
      </c>
      <c r="N386" s="169" t="s">
        <v>43</v>
      </c>
      <c r="O386" s="59"/>
      <c r="P386" s="170">
        <f>O386*H386</f>
        <v>0</v>
      </c>
      <c r="Q386" s="170">
        <v>5.3499999999999997E-3</v>
      </c>
      <c r="R386" s="170">
        <f>Q386*H386</f>
        <v>1.071605E-2</v>
      </c>
      <c r="S386" s="170">
        <v>0</v>
      </c>
      <c r="T386" s="171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72" t="s">
        <v>178</v>
      </c>
      <c r="AT386" s="172" t="s">
        <v>175</v>
      </c>
      <c r="AU386" s="172" t="s">
        <v>179</v>
      </c>
      <c r="AY386" s="18" t="s">
        <v>173</v>
      </c>
      <c r="BE386" s="173">
        <f>IF(N386="základná",J386,0)</f>
        <v>0</v>
      </c>
      <c r="BF386" s="173">
        <f>IF(N386="znížená",J386,0)</f>
        <v>0</v>
      </c>
      <c r="BG386" s="173">
        <f>IF(N386="zákl. prenesená",J386,0)</f>
        <v>0</v>
      </c>
      <c r="BH386" s="173">
        <f>IF(N386="zníž. prenesená",J386,0)</f>
        <v>0</v>
      </c>
      <c r="BI386" s="173">
        <f>IF(N386="nulová",J386,0)</f>
        <v>0</v>
      </c>
      <c r="BJ386" s="18" t="s">
        <v>179</v>
      </c>
      <c r="BK386" s="174">
        <f>ROUND(I386*H386,3)</f>
        <v>0</v>
      </c>
      <c r="BL386" s="18" t="s">
        <v>178</v>
      </c>
      <c r="BM386" s="172" t="s">
        <v>455</v>
      </c>
    </row>
    <row r="387" spans="1:65" s="2" customFormat="1" ht="29.25" x14ac:dyDescent="0.2">
      <c r="A387" s="33"/>
      <c r="B387" s="34"/>
      <c r="C387" s="33"/>
      <c r="D387" s="175" t="s">
        <v>181</v>
      </c>
      <c r="E387" s="33"/>
      <c r="F387" s="176" t="s">
        <v>456</v>
      </c>
      <c r="G387" s="33"/>
      <c r="H387" s="33"/>
      <c r="I387" s="97"/>
      <c r="J387" s="33"/>
      <c r="K387" s="33"/>
      <c r="L387" s="34"/>
      <c r="M387" s="177"/>
      <c r="N387" s="178"/>
      <c r="O387" s="59"/>
      <c r="P387" s="59"/>
      <c r="Q387" s="59"/>
      <c r="R387" s="59"/>
      <c r="S387" s="59"/>
      <c r="T387" s="60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T387" s="18" t="s">
        <v>181</v>
      </c>
      <c r="AU387" s="18" t="s">
        <v>179</v>
      </c>
    </row>
    <row r="388" spans="1:65" s="14" customFormat="1" x14ac:dyDescent="0.2">
      <c r="B388" s="187"/>
      <c r="D388" s="175" t="s">
        <v>183</v>
      </c>
      <c r="E388" s="188" t="s">
        <v>1</v>
      </c>
      <c r="F388" s="189" t="s">
        <v>435</v>
      </c>
      <c r="H388" s="188" t="s">
        <v>1</v>
      </c>
      <c r="I388" s="190"/>
      <c r="L388" s="187"/>
      <c r="M388" s="191"/>
      <c r="N388" s="192"/>
      <c r="O388" s="192"/>
      <c r="P388" s="192"/>
      <c r="Q388" s="192"/>
      <c r="R388" s="192"/>
      <c r="S388" s="192"/>
      <c r="T388" s="193"/>
      <c r="AT388" s="188" t="s">
        <v>183</v>
      </c>
      <c r="AU388" s="188" t="s">
        <v>179</v>
      </c>
      <c r="AV388" s="14" t="s">
        <v>85</v>
      </c>
      <c r="AW388" s="14" t="s">
        <v>32</v>
      </c>
      <c r="AX388" s="14" t="s">
        <v>77</v>
      </c>
      <c r="AY388" s="188" t="s">
        <v>173</v>
      </c>
    </row>
    <row r="389" spans="1:65" s="13" customFormat="1" x14ac:dyDescent="0.2">
      <c r="B389" s="179"/>
      <c r="D389" s="175" t="s">
        <v>183</v>
      </c>
      <c r="E389" s="180" t="s">
        <v>1</v>
      </c>
      <c r="F389" s="181" t="s">
        <v>457</v>
      </c>
      <c r="H389" s="182">
        <v>2.0030000000000001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0" t="s">
        <v>183</v>
      </c>
      <c r="AU389" s="180" t="s">
        <v>179</v>
      </c>
      <c r="AV389" s="13" t="s">
        <v>179</v>
      </c>
      <c r="AW389" s="13" t="s">
        <v>32</v>
      </c>
      <c r="AX389" s="13" t="s">
        <v>77</v>
      </c>
      <c r="AY389" s="180" t="s">
        <v>173</v>
      </c>
    </row>
    <row r="390" spans="1:65" s="16" customFormat="1" x14ac:dyDescent="0.2">
      <c r="B390" s="202"/>
      <c r="D390" s="175" t="s">
        <v>183</v>
      </c>
      <c r="E390" s="203" t="s">
        <v>1</v>
      </c>
      <c r="F390" s="204" t="s">
        <v>197</v>
      </c>
      <c r="H390" s="205">
        <v>2.0030000000000001</v>
      </c>
      <c r="I390" s="206"/>
      <c r="L390" s="202"/>
      <c r="M390" s="207"/>
      <c r="N390" s="208"/>
      <c r="O390" s="208"/>
      <c r="P390" s="208"/>
      <c r="Q390" s="208"/>
      <c r="R390" s="208"/>
      <c r="S390" s="208"/>
      <c r="T390" s="209"/>
      <c r="AT390" s="203" t="s">
        <v>183</v>
      </c>
      <c r="AU390" s="203" t="s">
        <v>179</v>
      </c>
      <c r="AV390" s="16" t="s">
        <v>178</v>
      </c>
      <c r="AW390" s="16" t="s">
        <v>32</v>
      </c>
      <c r="AX390" s="16" t="s">
        <v>85</v>
      </c>
      <c r="AY390" s="203" t="s">
        <v>173</v>
      </c>
    </row>
    <row r="391" spans="1:65" s="2" customFormat="1" ht="24" customHeight="1" x14ac:dyDescent="0.2">
      <c r="A391" s="33"/>
      <c r="B391" s="162"/>
      <c r="C391" s="163" t="s">
        <v>458</v>
      </c>
      <c r="D391" s="264" t="s">
        <v>459</v>
      </c>
      <c r="E391" s="265"/>
      <c r="F391" s="266"/>
      <c r="G391" s="164" t="s">
        <v>271</v>
      </c>
      <c r="H391" s="165">
        <v>2.0030000000000001</v>
      </c>
      <c r="I391" s="166"/>
      <c r="J391" s="165">
        <f>ROUND(I391*H391,3)</f>
        <v>0</v>
      </c>
      <c r="K391" s="167"/>
      <c r="L391" s="34"/>
      <c r="M391" s="168" t="s">
        <v>1</v>
      </c>
      <c r="N391" s="169" t="s">
        <v>43</v>
      </c>
      <c r="O391" s="59"/>
      <c r="P391" s="170">
        <f>O391*H391</f>
        <v>0</v>
      </c>
      <c r="Q391" s="170">
        <v>0</v>
      </c>
      <c r="R391" s="170">
        <f>Q391*H391</f>
        <v>0</v>
      </c>
      <c r="S391" s="170">
        <v>0</v>
      </c>
      <c r="T391" s="171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72" t="s">
        <v>178</v>
      </c>
      <c r="AT391" s="172" t="s">
        <v>175</v>
      </c>
      <c r="AU391" s="172" t="s">
        <v>179</v>
      </c>
      <c r="AY391" s="18" t="s">
        <v>173</v>
      </c>
      <c r="BE391" s="173">
        <f>IF(N391="základná",J391,0)</f>
        <v>0</v>
      </c>
      <c r="BF391" s="173">
        <f>IF(N391="znížená",J391,0)</f>
        <v>0</v>
      </c>
      <c r="BG391" s="173">
        <f>IF(N391="zákl. prenesená",J391,0)</f>
        <v>0</v>
      </c>
      <c r="BH391" s="173">
        <f>IF(N391="zníž. prenesená",J391,0)</f>
        <v>0</v>
      </c>
      <c r="BI391" s="173">
        <f>IF(N391="nulová",J391,0)</f>
        <v>0</v>
      </c>
      <c r="BJ391" s="18" t="s">
        <v>179</v>
      </c>
      <c r="BK391" s="174">
        <f>ROUND(I391*H391,3)</f>
        <v>0</v>
      </c>
      <c r="BL391" s="18" t="s">
        <v>178</v>
      </c>
      <c r="BM391" s="172" t="s">
        <v>460</v>
      </c>
    </row>
    <row r="392" spans="1:65" s="2" customFormat="1" ht="29.25" x14ac:dyDescent="0.2">
      <c r="A392" s="33"/>
      <c r="B392" s="34"/>
      <c r="C392" s="33"/>
      <c r="D392" s="175" t="s">
        <v>181</v>
      </c>
      <c r="E392" s="33"/>
      <c r="F392" s="176" t="s">
        <v>461</v>
      </c>
      <c r="G392" s="33"/>
      <c r="H392" s="33"/>
      <c r="I392" s="97"/>
      <c r="J392" s="33"/>
      <c r="K392" s="33"/>
      <c r="L392" s="34"/>
      <c r="M392" s="177"/>
      <c r="N392" s="178"/>
      <c r="O392" s="59"/>
      <c r="P392" s="59"/>
      <c r="Q392" s="59"/>
      <c r="R392" s="59"/>
      <c r="S392" s="59"/>
      <c r="T392" s="60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T392" s="18" t="s">
        <v>181</v>
      </c>
      <c r="AU392" s="18" t="s">
        <v>179</v>
      </c>
    </row>
    <row r="393" spans="1:65" s="2" customFormat="1" ht="24" customHeight="1" x14ac:dyDescent="0.2">
      <c r="A393" s="33"/>
      <c r="B393" s="162"/>
      <c r="C393" s="163" t="s">
        <v>462</v>
      </c>
      <c r="D393" s="264" t="s">
        <v>463</v>
      </c>
      <c r="E393" s="265"/>
      <c r="F393" s="266"/>
      <c r="G393" s="164" t="s">
        <v>185</v>
      </c>
      <c r="H393" s="165">
        <v>8.7469999999999999</v>
      </c>
      <c r="I393" s="166"/>
      <c r="J393" s="165">
        <f>ROUND(I393*H393,3)</f>
        <v>0</v>
      </c>
      <c r="K393" s="167"/>
      <c r="L393" s="34"/>
      <c r="M393" s="168" t="s">
        <v>1</v>
      </c>
      <c r="N393" s="169" t="s">
        <v>43</v>
      </c>
      <c r="O393" s="59"/>
      <c r="P393" s="170">
        <f>O393*H393</f>
        <v>0</v>
      </c>
      <c r="Q393" s="170">
        <v>2.29698</v>
      </c>
      <c r="R393" s="170">
        <f>Q393*H393</f>
        <v>20.091684059999999</v>
      </c>
      <c r="S393" s="170">
        <v>0</v>
      </c>
      <c r="T393" s="171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72" t="s">
        <v>178</v>
      </c>
      <c r="AT393" s="172" t="s">
        <v>175</v>
      </c>
      <c r="AU393" s="172" t="s">
        <v>179</v>
      </c>
      <c r="AY393" s="18" t="s">
        <v>173</v>
      </c>
      <c r="BE393" s="173">
        <f>IF(N393="základná",J393,0)</f>
        <v>0</v>
      </c>
      <c r="BF393" s="173">
        <f>IF(N393="znížená",J393,0)</f>
        <v>0</v>
      </c>
      <c r="BG393" s="173">
        <f>IF(N393="zákl. prenesená",J393,0)</f>
        <v>0</v>
      </c>
      <c r="BH393" s="173">
        <f>IF(N393="zníž. prenesená",J393,0)</f>
        <v>0</v>
      </c>
      <c r="BI393" s="173">
        <f>IF(N393="nulová",J393,0)</f>
        <v>0</v>
      </c>
      <c r="BJ393" s="18" t="s">
        <v>179</v>
      </c>
      <c r="BK393" s="174">
        <f>ROUND(I393*H393,3)</f>
        <v>0</v>
      </c>
      <c r="BL393" s="18" t="s">
        <v>178</v>
      </c>
      <c r="BM393" s="172" t="s">
        <v>464</v>
      </c>
    </row>
    <row r="394" spans="1:65" s="2" customFormat="1" x14ac:dyDescent="0.2">
      <c r="A394" s="33"/>
      <c r="B394" s="34"/>
      <c r="C394" s="33"/>
      <c r="D394" s="175" t="s">
        <v>181</v>
      </c>
      <c r="E394" s="33"/>
      <c r="F394" s="176" t="s">
        <v>465</v>
      </c>
      <c r="G394" s="33"/>
      <c r="H394" s="33"/>
      <c r="I394" s="97"/>
      <c r="J394" s="33"/>
      <c r="K394" s="33"/>
      <c r="L394" s="34"/>
      <c r="M394" s="177"/>
      <c r="N394" s="178"/>
      <c r="O394" s="59"/>
      <c r="P394" s="59"/>
      <c r="Q394" s="59"/>
      <c r="R394" s="59"/>
      <c r="S394" s="59"/>
      <c r="T394" s="60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T394" s="18" t="s">
        <v>181</v>
      </c>
      <c r="AU394" s="18" t="s">
        <v>179</v>
      </c>
    </row>
    <row r="395" spans="1:65" s="14" customFormat="1" x14ac:dyDescent="0.2">
      <c r="B395" s="187"/>
      <c r="D395" s="175" t="s">
        <v>183</v>
      </c>
      <c r="E395" s="188" t="s">
        <v>1</v>
      </c>
      <c r="F395" s="189" t="s">
        <v>434</v>
      </c>
      <c r="H395" s="188" t="s">
        <v>1</v>
      </c>
      <c r="I395" s="190"/>
      <c r="L395" s="187"/>
      <c r="M395" s="191"/>
      <c r="N395" s="192"/>
      <c r="O395" s="192"/>
      <c r="P395" s="192"/>
      <c r="Q395" s="192"/>
      <c r="R395" s="192"/>
      <c r="S395" s="192"/>
      <c r="T395" s="193"/>
      <c r="AT395" s="188" t="s">
        <v>183</v>
      </c>
      <c r="AU395" s="188" t="s">
        <v>179</v>
      </c>
      <c r="AV395" s="14" t="s">
        <v>85</v>
      </c>
      <c r="AW395" s="14" t="s">
        <v>32</v>
      </c>
      <c r="AX395" s="14" t="s">
        <v>77</v>
      </c>
      <c r="AY395" s="188" t="s">
        <v>173</v>
      </c>
    </row>
    <row r="396" spans="1:65" s="14" customFormat="1" x14ac:dyDescent="0.2">
      <c r="B396" s="187"/>
      <c r="D396" s="175" t="s">
        <v>183</v>
      </c>
      <c r="E396" s="188" t="s">
        <v>1</v>
      </c>
      <c r="F396" s="189" t="s">
        <v>466</v>
      </c>
      <c r="H396" s="188" t="s">
        <v>1</v>
      </c>
      <c r="I396" s="190"/>
      <c r="L396" s="187"/>
      <c r="M396" s="191"/>
      <c r="N396" s="192"/>
      <c r="O396" s="192"/>
      <c r="P396" s="192"/>
      <c r="Q396" s="192"/>
      <c r="R396" s="192"/>
      <c r="S396" s="192"/>
      <c r="T396" s="193"/>
      <c r="AT396" s="188" t="s">
        <v>183</v>
      </c>
      <c r="AU396" s="188" t="s">
        <v>179</v>
      </c>
      <c r="AV396" s="14" t="s">
        <v>85</v>
      </c>
      <c r="AW396" s="14" t="s">
        <v>32</v>
      </c>
      <c r="AX396" s="14" t="s">
        <v>77</v>
      </c>
      <c r="AY396" s="188" t="s">
        <v>173</v>
      </c>
    </row>
    <row r="397" spans="1:65" s="13" customFormat="1" x14ac:dyDescent="0.2">
      <c r="B397" s="179"/>
      <c r="D397" s="175" t="s">
        <v>183</v>
      </c>
      <c r="E397" s="180" t="s">
        <v>1</v>
      </c>
      <c r="F397" s="181" t="s">
        <v>467</v>
      </c>
      <c r="H397" s="182">
        <v>1.3759999999999999</v>
      </c>
      <c r="I397" s="183"/>
      <c r="L397" s="179"/>
      <c r="M397" s="184"/>
      <c r="N397" s="185"/>
      <c r="O397" s="185"/>
      <c r="P397" s="185"/>
      <c r="Q397" s="185"/>
      <c r="R397" s="185"/>
      <c r="S397" s="185"/>
      <c r="T397" s="186"/>
      <c r="AT397" s="180" t="s">
        <v>183</v>
      </c>
      <c r="AU397" s="180" t="s">
        <v>179</v>
      </c>
      <c r="AV397" s="13" t="s">
        <v>179</v>
      </c>
      <c r="AW397" s="13" t="s">
        <v>32</v>
      </c>
      <c r="AX397" s="13" t="s">
        <v>77</v>
      </c>
      <c r="AY397" s="180" t="s">
        <v>173</v>
      </c>
    </row>
    <row r="398" spans="1:65" s="13" customFormat="1" x14ac:dyDescent="0.2">
      <c r="B398" s="179"/>
      <c r="D398" s="175" t="s">
        <v>183</v>
      </c>
      <c r="E398" s="180" t="s">
        <v>1</v>
      </c>
      <c r="F398" s="181" t="s">
        <v>468</v>
      </c>
      <c r="H398" s="182">
        <v>1.3759999999999999</v>
      </c>
      <c r="I398" s="183"/>
      <c r="L398" s="179"/>
      <c r="M398" s="184"/>
      <c r="N398" s="185"/>
      <c r="O398" s="185"/>
      <c r="P398" s="185"/>
      <c r="Q398" s="185"/>
      <c r="R398" s="185"/>
      <c r="S398" s="185"/>
      <c r="T398" s="186"/>
      <c r="AT398" s="180" t="s">
        <v>183</v>
      </c>
      <c r="AU398" s="180" t="s">
        <v>179</v>
      </c>
      <c r="AV398" s="13" t="s">
        <v>179</v>
      </c>
      <c r="AW398" s="13" t="s">
        <v>32</v>
      </c>
      <c r="AX398" s="13" t="s">
        <v>77</v>
      </c>
      <c r="AY398" s="180" t="s">
        <v>173</v>
      </c>
    </row>
    <row r="399" spans="1:65" s="15" customFormat="1" x14ac:dyDescent="0.2">
      <c r="B399" s="194"/>
      <c r="D399" s="175" t="s">
        <v>183</v>
      </c>
      <c r="E399" s="195" t="s">
        <v>1</v>
      </c>
      <c r="F399" s="196" t="s">
        <v>190</v>
      </c>
      <c r="H399" s="197">
        <v>2.7519999999999998</v>
      </c>
      <c r="I399" s="198"/>
      <c r="L399" s="194"/>
      <c r="M399" s="199"/>
      <c r="N399" s="200"/>
      <c r="O399" s="200"/>
      <c r="P399" s="200"/>
      <c r="Q399" s="200"/>
      <c r="R399" s="200"/>
      <c r="S399" s="200"/>
      <c r="T399" s="201"/>
      <c r="AT399" s="195" t="s">
        <v>183</v>
      </c>
      <c r="AU399" s="195" t="s">
        <v>179</v>
      </c>
      <c r="AV399" s="15" t="s">
        <v>191</v>
      </c>
      <c r="AW399" s="15" t="s">
        <v>32</v>
      </c>
      <c r="AX399" s="15" t="s">
        <v>77</v>
      </c>
      <c r="AY399" s="195" t="s">
        <v>173</v>
      </c>
    </row>
    <row r="400" spans="1:65" s="14" customFormat="1" x14ac:dyDescent="0.2">
      <c r="B400" s="187"/>
      <c r="D400" s="175" t="s">
        <v>183</v>
      </c>
      <c r="E400" s="188" t="s">
        <v>1</v>
      </c>
      <c r="F400" s="189" t="s">
        <v>469</v>
      </c>
      <c r="H400" s="188" t="s">
        <v>1</v>
      </c>
      <c r="I400" s="190"/>
      <c r="L400" s="187"/>
      <c r="M400" s="191"/>
      <c r="N400" s="192"/>
      <c r="O400" s="192"/>
      <c r="P400" s="192"/>
      <c r="Q400" s="192"/>
      <c r="R400" s="192"/>
      <c r="S400" s="192"/>
      <c r="T400" s="193"/>
      <c r="AT400" s="188" t="s">
        <v>183</v>
      </c>
      <c r="AU400" s="188" t="s">
        <v>179</v>
      </c>
      <c r="AV400" s="14" t="s">
        <v>85</v>
      </c>
      <c r="AW400" s="14" t="s">
        <v>32</v>
      </c>
      <c r="AX400" s="14" t="s">
        <v>77</v>
      </c>
      <c r="AY400" s="188" t="s">
        <v>173</v>
      </c>
    </row>
    <row r="401" spans="2:51" s="13" customFormat="1" x14ac:dyDescent="0.2">
      <c r="B401" s="179"/>
      <c r="D401" s="175" t="s">
        <v>183</v>
      </c>
      <c r="E401" s="180" t="s">
        <v>1</v>
      </c>
      <c r="F401" s="181" t="s">
        <v>470</v>
      </c>
      <c r="H401" s="182">
        <v>0.746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0" t="s">
        <v>183</v>
      </c>
      <c r="AU401" s="180" t="s">
        <v>179</v>
      </c>
      <c r="AV401" s="13" t="s">
        <v>179</v>
      </c>
      <c r="AW401" s="13" t="s">
        <v>32</v>
      </c>
      <c r="AX401" s="13" t="s">
        <v>77</v>
      </c>
      <c r="AY401" s="180" t="s">
        <v>173</v>
      </c>
    </row>
    <row r="402" spans="2:51" s="15" customFormat="1" x14ac:dyDescent="0.2">
      <c r="B402" s="194"/>
      <c r="D402" s="175" t="s">
        <v>183</v>
      </c>
      <c r="E402" s="195" t="s">
        <v>1</v>
      </c>
      <c r="F402" s="196" t="s">
        <v>190</v>
      </c>
      <c r="H402" s="197">
        <v>0.746</v>
      </c>
      <c r="I402" s="198"/>
      <c r="L402" s="194"/>
      <c r="M402" s="199"/>
      <c r="N402" s="200"/>
      <c r="O402" s="200"/>
      <c r="P402" s="200"/>
      <c r="Q402" s="200"/>
      <c r="R402" s="200"/>
      <c r="S402" s="200"/>
      <c r="T402" s="201"/>
      <c r="AT402" s="195" t="s">
        <v>183</v>
      </c>
      <c r="AU402" s="195" t="s">
        <v>179</v>
      </c>
      <c r="AV402" s="15" t="s">
        <v>191</v>
      </c>
      <c r="AW402" s="15" t="s">
        <v>32</v>
      </c>
      <c r="AX402" s="15" t="s">
        <v>77</v>
      </c>
      <c r="AY402" s="195" t="s">
        <v>173</v>
      </c>
    </row>
    <row r="403" spans="2:51" s="14" customFormat="1" x14ac:dyDescent="0.2">
      <c r="B403" s="187"/>
      <c r="D403" s="175" t="s">
        <v>183</v>
      </c>
      <c r="E403" s="188" t="s">
        <v>1</v>
      </c>
      <c r="F403" s="189" t="s">
        <v>471</v>
      </c>
      <c r="H403" s="188" t="s">
        <v>1</v>
      </c>
      <c r="I403" s="190"/>
      <c r="L403" s="187"/>
      <c r="M403" s="191"/>
      <c r="N403" s="192"/>
      <c r="O403" s="192"/>
      <c r="P403" s="192"/>
      <c r="Q403" s="192"/>
      <c r="R403" s="192"/>
      <c r="S403" s="192"/>
      <c r="T403" s="193"/>
      <c r="AT403" s="188" t="s">
        <v>183</v>
      </c>
      <c r="AU403" s="188" t="s">
        <v>179</v>
      </c>
      <c r="AV403" s="14" t="s">
        <v>85</v>
      </c>
      <c r="AW403" s="14" t="s">
        <v>32</v>
      </c>
      <c r="AX403" s="14" t="s">
        <v>77</v>
      </c>
      <c r="AY403" s="188" t="s">
        <v>173</v>
      </c>
    </row>
    <row r="404" spans="2:51" s="13" customFormat="1" x14ac:dyDescent="0.2">
      <c r="B404" s="179"/>
      <c r="D404" s="175" t="s">
        <v>183</v>
      </c>
      <c r="E404" s="180" t="s">
        <v>1</v>
      </c>
      <c r="F404" s="181" t="s">
        <v>472</v>
      </c>
      <c r="H404" s="182">
        <v>1.6379999999999999</v>
      </c>
      <c r="I404" s="183"/>
      <c r="L404" s="179"/>
      <c r="M404" s="184"/>
      <c r="N404" s="185"/>
      <c r="O404" s="185"/>
      <c r="P404" s="185"/>
      <c r="Q404" s="185"/>
      <c r="R404" s="185"/>
      <c r="S404" s="185"/>
      <c r="T404" s="186"/>
      <c r="AT404" s="180" t="s">
        <v>183</v>
      </c>
      <c r="AU404" s="180" t="s">
        <v>179</v>
      </c>
      <c r="AV404" s="13" t="s">
        <v>179</v>
      </c>
      <c r="AW404" s="13" t="s">
        <v>32</v>
      </c>
      <c r="AX404" s="13" t="s">
        <v>77</v>
      </c>
      <c r="AY404" s="180" t="s">
        <v>173</v>
      </c>
    </row>
    <row r="405" spans="2:51" s="15" customFormat="1" x14ac:dyDescent="0.2">
      <c r="B405" s="194"/>
      <c r="D405" s="175" t="s">
        <v>183</v>
      </c>
      <c r="E405" s="195" t="s">
        <v>1</v>
      </c>
      <c r="F405" s="196" t="s">
        <v>190</v>
      </c>
      <c r="H405" s="197">
        <v>1.6379999999999999</v>
      </c>
      <c r="I405" s="198"/>
      <c r="L405" s="194"/>
      <c r="M405" s="199"/>
      <c r="N405" s="200"/>
      <c r="O405" s="200"/>
      <c r="P405" s="200"/>
      <c r="Q405" s="200"/>
      <c r="R405" s="200"/>
      <c r="S405" s="200"/>
      <c r="T405" s="201"/>
      <c r="AT405" s="195" t="s">
        <v>183</v>
      </c>
      <c r="AU405" s="195" t="s">
        <v>179</v>
      </c>
      <c r="AV405" s="15" t="s">
        <v>191</v>
      </c>
      <c r="AW405" s="15" t="s">
        <v>32</v>
      </c>
      <c r="AX405" s="15" t="s">
        <v>77</v>
      </c>
      <c r="AY405" s="195" t="s">
        <v>173</v>
      </c>
    </row>
    <row r="406" spans="2:51" s="14" customFormat="1" x14ac:dyDescent="0.2">
      <c r="B406" s="187"/>
      <c r="D406" s="175" t="s">
        <v>183</v>
      </c>
      <c r="E406" s="188" t="s">
        <v>1</v>
      </c>
      <c r="F406" s="189" t="s">
        <v>473</v>
      </c>
      <c r="H406" s="188" t="s">
        <v>1</v>
      </c>
      <c r="I406" s="190"/>
      <c r="L406" s="187"/>
      <c r="M406" s="191"/>
      <c r="N406" s="192"/>
      <c r="O406" s="192"/>
      <c r="P406" s="192"/>
      <c r="Q406" s="192"/>
      <c r="R406" s="192"/>
      <c r="S406" s="192"/>
      <c r="T406" s="193"/>
      <c r="AT406" s="188" t="s">
        <v>183</v>
      </c>
      <c r="AU406" s="188" t="s">
        <v>179</v>
      </c>
      <c r="AV406" s="14" t="s">
        <v>85</v>
      </c>
      <c r="AW406" s="14" t="s">
        <v>32</v>
      </c>
      <c r="AX406" s="14" t="s">
        <v>77</v>
      </c>
      <c r="AY406" s="188" t="s">
        <v>173</v>
      </c>
    </row>
    <row r="407" spans="2:51" s="13" customFormat="1" x14ac:dyDescent="0.2">
      <c r="B407" s="179"/>
      <c r="D407" s="175" t="s">
        <v>183</v>
      </c>
      <c r="E407" s="180" t="s">
        <v>1</v>
      </c>
      <c r="F407" s="181" t="s">
        <v>474</v>
      </c>
      <c r="H407" s="182">
        <v>0.36499999999999999</v>
      </c>
      <c r="I407" s="183"/>
      <c r="L407" s="179"/>
      <c r="M407" s="184"/>
      <c r="N407" s="185"/>
      <c r="O407" s="185"/>
      <c r="P407" s="185"/>
      <c r="Q407" s="185"/>
      <c r="R407" s="185"/>
      <c r="S407" s="185"/>
      <c r="T407" s="186"/>
      <c r="AT407" s="180" t="s">
        <v>183</v>
      </c>
      <c r="AU407" s="180" t="s">
        <v>179</v>
      </c>
      <c r="AV407" s="13" t="s">
        <v>179</v>
      </c>
      <c r="AW407" s="13" t="s">
        <v>32</v>
      </c>
      <c r="AX407" s="13" t="s">
        <v>77</v>
      </c>
      <c r="AY407" s="180" t="s">
        <v>173</v>
      </c>
    </row>
    <row r="408" spans="2:51" s="15" customFormat="1" x14ac:dyDescent="0.2">
      <c r="B408" s="194"/>
      <c r="D408" s="175" t="s">
        <v>183</v>
      </c>
      <c r="E408" s="195" t="s">
        <v>1</v>
      </c>
      <c r="F408" s="196" t="s">
        <v>190</v>
      </c>
      <c r="H408" s="197">
        <v>0.36499999999999999</v>
      </c>
      <c r="I408" s="198"/>
      <c r="L408" s="194"/>
      <c r="M408" s="199"/>
      <c r="N408" s="200"/>
      <c r="O408" s="200"/>
      <c r="P408" s="200"/>
      <c r="Q408" s="200"/>
      <c r="R408" s="200"/>
      <c r="S408" s="200"/>
      <c r="T408" s="201"/>
      <c r="AT408" s="195" t="s">
        <v>183</v>
      </c>
      <c r="AU408" s="195" t="s">
        <v>179</v>
      </c>
      <c r="AV408" s="15" t="s">
        <v>191</v>
      </c>
      <c r="AW408" s="15" t="s">
        <v>32</v>
      </c>
      <c r="AX408" s="15" t="s">
        <v>77</v>
      </c>
      <c r="AY408" s="195" t="s">
        <v>173</v>
      </c>
    </row>
    <row r="409" spans="2:51" s="14" customFormat="1" x14ac:dyDescent="0.2">
      <c r="B409" s="187"/>
      <c r="D409" s="175" t="s">
        <v>183</v>
      </c>
      <c r="E409" s="188" t="s">
        <v>1</v>
      </c>
      <c r="F409" s="189" t="s">
        <v>475</v>
      </c>
      <c r="H409" s="188" t="s">
        <v>1</v>
      </c>
      <c r="I409" s="190"/>
      <c r="L409" s="187"/>
      <c r="M409" s="191"/>
      <c r="N409" s="192"/>
      <c r="O409" s="192"/>
      <c r="P409" s="192"/>
      <c r="Q409" s="192"/>
      <c r="R409" s="192"/>
      <c r="S409" s="192"/>
      <c r="T409" s="193"/>
      <c r="AT409" s="188" t="s">
        <v>183</v>
      </c>
      <c r="AU409" s="188" t="s">
        <v>179</v>
      </c>
      <c r="AV409" s="14" t="s">
        <v>85</v>
      </c>
      <c r="AW409" s="14" t="s">
        <v>32</v>
      </c>
      <c r="AX409" s="14" t="s">
        <v>77</v>
      </c>
      <c r="AY409" s="188" t="s">
        <v>173</v>
      </c>
    </row>
    <row r="410" spans="2:51" s="13" customFormat="1" x14ac:dyDescent="0.2">
      <c r="B410" s="179"/>
      <c r="D410" s="175" t="s">
        <v>183</v>
      </c>
      <c r="E410" s="180" t="s">
        <v>1</v>
      </c>
      <c r="F410" s="181" t="s">
        <v>476</v>
      </c>
      <c r="H410" s="182">
        <v>0.78100000000000003</v>
      </c>
      <c r="I410" s="183"/>
      <c r="L410" s="179"/>
      <c r="M410" s="184"/>
      <c r="N410" s="185"/>
      <c r="O410" s="185"/>
      <c r="P410" s="185"/>
      <c r="Q410" s="185"/>
      <c r="R410" s="185"/>
      <c r="S410" s="185"/>
      <c r="T410" s="186"/>
      <c r="AT410" s="180" t="s">
        <v>183</v>
      </c>
      <c r="AU410" s="180" t="s">
        <v>179</v>
      </c>
      <c r="AV410" s="13" t="s">
        <v>179</v>
      </c>
      <c r="AW410" s="13" t="s">
        <v>32</v>
      </c>
      <c r="AX410" s="13" t="s">
        <v>77</v>
      </c>
      <c r="AY410" s="180" t="s">
        <v>173</v>
      </c>
    </row>
    <row r="411" spans="2:51" s="13" customFormat="1" x14ac:dyDescent="0.2">
      <c r="B411" s="179"/>
      <c r="D411" s="175" t="s">
        <v>183</v>
      </c>
      <c r="E411" s="180" t="s">
        <v>1</v>
      </c>
      <c r="F411" s="181" t="s">
        <v>477</v>
      </c>
      <c r="H411" s="182">
        <v>0.78100000000000003</v>
      </c>
      <c r="I411" s="183"/>
      <c r="L411" s="179"/>
      <c r="M411" s="184"/>
      <c r="N411" s="185"/>
      <c r="O411" s="185"/>
      <c r="P411" s="185"/>
      <c r="Q411" s="185"/>
      <c r="R411" s="185"/>
      <c r="S411" s="185"/>
      <c r="T411" s="186"/>
      <c r="AT411" s="180" t="s">
        <v>183</v>
      </c>
      <c r="AU411" s="180" t="s">
        <v>179</v>
      </c>
      <c r="AV411" s="13" t="s">
        <v>179</v>
      </c>
      <c r="AW411" s="13" t="s">
        <v>32</v>
      </c>
      <c r="AX411" s="13" t="s">
        <v>77</v>
      </c>
      <c r="AY411" s="180" t="s">
        <v>173</v>
      </c>
    </row>
    <row r="412" spans="2:51" s="14" customFormat="1" x14ac:dyDescent="0.2">
      <c r="B412" s="187"/>
      <c r="D412" s="175" t="s">
        <v>183</v>
      </c>
      <c r="E412" s="188" t="s">
        <v>1</v>
      </c>
      <c r="F412" s="189" t="s">
        <v>478</v>
      </c>
      <c r="H412" s="188" t="s">
        <v>1</v>
      </c>
      <c r="I412" s="190"/>
      <c r="L412" s="187"/>
      <c r="M412" s="191"/>
      <c r="N412" s="192"/>
      <c r="O412" s="192"/>
      <c r="P412" s="192"/>
      <c r="Q412" s="192"/>
      <c r="R412" s="192"/>
      <c r="S412" s="192"/>
      <c r="T412" s="193"/>
      <c r="AT412" s="188" t="s">
        <v>183</v>
      </c>
      <c r="AU412" s="188" t="s">
        <v>179</v>
      </c>
      <c r="AV412" s="14" t="s">
        <v>85</v>
      </c>
      <c r="AW412" s="14" t="s">
        <v>32</v>
      </c>
      <c r="AX412" s="14" t="s">
        <v>77</v>
      </c>
      <c r="AY412" s="188" t="s">
        <v>173</v>
      </c>
    </row>
    <row r="413" spans="2:51" s="13" customFormat="1" x14ac:dyDescent="0.2">
      <c r="B413" s="179"/>
      <c r="D413" s="175" t="s">
        <v>183</v>
      </c>
      <c r="E413" s="180" t="s">
        <v>1</v>
      </c>
      <c r="F413" s="181" t="s">
        <v>479</v>
      </c>
      <c r="H413" s="182">
        <v>0.27900000000000003</v>
      </c>
      <c r="I413" s="183"/>
      <c r="L413" s="179"/>
      <c r="M413" s="184"/>
      <c r="N413" s="185"/>
      <c r="O413" s="185"/>
      <c r="P413" s="185"/>
      <c r="Q413" s="185"/>
      <c r="R413" s="185"/>
      <c r="S413" s="185"/>
      <c r="T413" s="186"/>
      <c r="AT413" s="180" t="s">
        <v>183</v>
      </c>
      <c r="AU413" s="180" t="s">
        <v>179</v>
      </c>
      <c r="AV413" s="13" t="s">
        <v>179</v>
      </c>
      <c r="AW413" s="13" t="s">
        <v>32</v>
      </c>
      <c r="AX413" s="13" t="s">
        <v>77</v>
      </c>
      <c r="AY413" s="180" t="s">
        <v>173</v>
      </c>
    </row>
    <row r="414" spans="2:51" s="15" customFormat="1" x14ac:dyDescent="0.2">
      <c r="B414" s="194"/>
      <c r="D414" s="175" t="s">
        <v>183</v>
      </c>
      <c r="E414" s="195" t="s">
        <v>1</v>
      </c>
      <c r="F414" s="196" t="s">
        <v>190</v>
      </c>
      <c r="H414" s="197">
        <v>1.841</v>
      </c>
      <c r="I414" s="198"/>
      <c r="L414" s="194"/>
      <c r="M414" s="199"/>
      <c r="N414" s="200"/>
      <c r="O414" s="200"/>
      <c r="P414" s="200"/>
      <c r="Q414" s="200"/>
      <c r="R414" s="200"/>
      <c r="S414" s="200"/>
      <c r="T414" s="201"/>
      <c r="AT414" s="195" t="s">
        <v>183</v>
      </c>
      <c r="AU414" s="195" t="s">
        <v>179</v>
      </c>
      <c r="AV414" s="15" t="s">
        <v>191</v>
      </c>
      <c r="AW414" s="15" t="s">
        <v>32</v>
      </c>
      <c r="AX414" s="15" t="s">
        <v>77</v>
      </c>
      <c r="AY414" s="195" t="s">
        <v>173</v>
      </c>
    </row>
    <row r="415" spans="2:51" s="14" customFormat="1" x14ac:dyDescent="0.2">
      <c r="B415" s="187"/>
      <c r="D415" s="175" t="s">
        <v>183</v>
      </c>
      <c r="E415" s="188" t="s">
        <v>1</v>
      </c>
      <c r="F415" s="189" t="s">
        <v>480</v>
      </c>
      <c r="H415" s="188" t="s">
        <v>1</v>
      </c>
      <c r="I415" s="190"/>
      <c r="L415" s="187"/>
      <c r="M415" s="191"/>
      <c r="N415" s="192"/>
      <c r="O415" s="192"/>
      <c r="P415" s="192"/>
      <c r="Q415" s="192"/>
      <c r="R415" s="192"/>
      <c r="S415" s="192"/>
      <c r="T415" s="193"/>
      <c r="AT415" s="188" t="s">
        <v>183</v>
      </c>
      <c r="AU415" s="188" t="s">
        <v>179</v>
      </c>
      <c r="AV415" s="14" t="s">
        <v>85</v>
      </c>
      <c r="AW415" s="14" t="s">
        <v>32</v>
      </c>
      <c r="AX415" s="14" t="s">
        <v>77</v>
      </c>
      <c r="AY415" s="188" t="s">
        <v>173</v>
      </c>
    </row>
    <row r="416" spans="2:51" s="13" customFormat="1" x14ac:dyDescent="0.2">
      <c r="B416" s="179"/>
      <c r="D416" s="175" t="s">
        <v>183</v>
      </c>
      <c r="E416" s="180" t="s">
        <v>1</v>
      </c>
      <c r="F416" s="181" t="s">
        <v>481</v>
      </c>
      <c r="H416" s="182">
        <v>0.59599999999999997</v>
      </c>
      <c r="I416" s="183"/>
      <c r="L416" s="179"/>
      <c r="M416" s="184"/>
      <c r="N416" s="185"/>
      <c r="O416" s="185"/>
      <c r="P416" s="185"/>
      <c r="Q416" s="185"/>
      <c r="R416" s="185"/>
      <c r="S416" s="185"/>
      <c r="T416" s="186"/>
      <c r="AT416" s="180" t="s">
        <v>183</v>
      </c>
      <c r="AU416" s="180" t="s">
        <v>179</v>
      </c>
      <c r="AV416" s="13" t="s">
        <v>179</v>
      </c>
      <c r="AW416" s="13" t="s">
        <v>32</v>
      </c>
      <c r="AX416" s="13" t="s">
        <v>77</v>
      </c>
      <c r="AY416" s="180" t="s">
        <v>173</v>
      </c>
    </row>
    <row r="417" spans="1:65" s="13" customFormat="1" x14ac:dyDescent="0.2">
      <c r="B417" s="179"/>
      <c r="D417" s="175" t="s">
        <v>183</v>
      </c>
      <c r="E417" s="180" t="s">
        <v>1</v>
      </c>
      <c r="F417" s="181" t="s">
        <v>482</v>
      </c>
      <c r="H417" s="182">
        <v>0.59599999999999997</v>
      </c>
      <c r="I417" s="183"/>
      <c r="L417" s="179"/>
      <c r="M417" s="184"/>
      <c r="N417" s="185"/>
      <c r="O417" s="185"/>
      <c r="P417" s="185"/>
      <c r="Q417" s="185"/>
      <c r="R417" s="185"/>
      <c r="S417" s="185"/>
      <c r="T417" s="186"/>
      <c r="AT417" s="180" t="s">
        <v>183</v>
      </c>
      <c r="AU417" s="180" t="s">
        <v>179</v>
      </c>
      <c r="AV417" s="13" t="s">
        <v>179</v>
      </c>
      <c r="AW417" s="13" t="s">
        <v>32</v>
      </c>
      <c r="AX417" s="13" t="s">
        <v>77</v>
      </c>
      <c r="AY417" s="180" t="s">
        <v>173</v>
      </c>
    </row>
    <row r="418" spans="1:65" s="14" customFormat="1" x14ac:dyDescent="0.2">
      <c r="B418" s="187"/>
      <c r="D418" s="175" t="s">
        <v>183</v>
      </c>
      <c r="E418" s="188" t="s">
        <v>1</v>
      </c>
      <c r="F418" s="189" t="s">
        <v>478</v>
      </c>
      <c r="H418" s="188" t="s">
        <v>1</v>
      </c>
      <c r="I418" s="190"/>
      <c r="L418" s="187"/>
      <c r="M418" s="191"/>
      <c r="N418" s="192"/>
      <c r="O418" s="192"/>
      <c r="P418" s="192"/>
      <c r="Q418" s="192"/>
      <c r="R418" s="192"/>
      <c r="S418" s="192"/>
      <c r="T418" s="193"/>
      <c r="AT418" s="188" t="s">
        <v>183</v>
      </c>
      <c r="AU418" s="188" t="s">
        <v>179</v>
      </c>
      <c r="AV418" s="14" t="s">
        <v>85</v>
      </c>
      <c r="AW418" s="14" t="s">
        <v>32</v>
      </c>
      <c r="AX418" s="14" t="s">
        <v>77</v>
      </c>
      <c r="AY418" s="188" t="s">
        <v>173</v>
      </c>
    </row>
    <row r="419" spans="1:65" s="13" customFormat="1" x14ac:dyDescent="0.2">
      <c r="B419" s="179"/>
      <c r="D419" s="175" t="s">
        <v>183</v>
      </c>
      <c r="E419" s="180" t="s">
        <v>1</v>
      </c>
      <c r="F419" s="181" t="s">
        <v>483</v>
      </c>
      <c r="H419" s="182">
        <v>0.21299999999999999</v>
      </c>
      <c r="I419" s="183"/>
      <c r="L419" s="179"/>
      <c r="M419" s="184"/>
      <c r="N419" s="185"/>
      <c r="O419" s="185"/>
      <c r="P419" s="185"/>
      <c r="Q419" s="185"/>
      <c r="R419" s="185"/>
      <c r="S419" s="185"/>
      <c r="T419" s="186"/>
      <c r="AT419" s="180" t="s">
        <v>183</v>
      </c>
      <c r="AU419" s="180" t="s">
        <v>179</v>
      </c>
      <c r="AV419" s="13" t="s">
        <v>179</v>
      </c>
      <c r="AW419" s="13" t="s">
        <v>32</v>
      </c>
      <c r="AX419" s="13" t="s">
        <v>77</v>
      </c>
      <c r="AY419" s="180" t="s">
        <v>173</v>
      </c>
    </row>
    <row r="420" spans="1:65" s="15" customFormat="1" x14ac:dyDescent="0.2">
      <c r="B420" s="194"/>
      <c r="D420" s="175" t="s">
        <v>183</v>
      </c>
      <c r="E420" s="195" t="s">
        <v>1</v>
      </c>
      <c r="F420" s="196" t="s">
        <v>190</v>
      </c>
      <c r="H420" s="197">
        <v>1.405</v>
      </c>
      <c r="I420" s="198"/>
      <c r="L420" s="194"/>
      <c r="M420" s="199"/>
      <c r="N420" s="200"/>
      <c r="O420" s="200"/>
      <c r="P420" s="200"/>
      <c r="Q420" s="200"/>
      <c r="R420" s="200"/>
      <c r="S420" s="200"/>
      <c r="T420" s="201"/>
      <c r="AT420" s="195" t="s">
        <v>183</v>
      </c>
      <c r="AU420" s="195" t="s">
        <v>179</v>
      </c>
      <c r="AV420" s="15" t="s">
        <v>191</v>
      </c>
      <c r="AW420" s="15" t="s">
        <v>32</v>
      </c>
      <c r="AX420" s="15" t="s">
        <v>77</v>
      </c>
      <c r="AY420" s="195" t="s">
        <v>173</v>
      </c>
    </row>
    <row r="421" spans="1:65" s="16" customFormat="1" x14ac:dyDescent="0.2">
      <c r="B421" s="202"/>
      <c r="D421" s="175" t="s">
        <v>183</v>
      </c>
      <c r="E421" s="203" t="s">
        <v>1</v>
      </c>
      <c r="F421" s="204" t="s">
        <v>197</v>
      </c>
      <c r="H421" s="205">
        <v>8.7469999999999999</v>
      </c>
      <c r="I421" s="206"/>
      <c r="L421" s="202"/>
      <c r="M421" s="207"/>
      <c r="N421" s="208"/>
      <c r="O421" s="208"/>
      <c r="P421" s="208"/>
      <c r="Q421" s="208"/>
      <c r="R421" s="208"/>
      <c r="S421" s="208"/>
      <c r="T421" s="209"/>
      <c r="AT421" s="203" t="s">
        <v>183</v>
      </c>
      <c r="AU421" s="203" t="s">
        <v>179</v>
      </c>
      <c r="AV421" s="16" t="s">
        <v>178</v>
      </c>
      <c r="AW421" s="16" t="s">
        <v>32</v>
      </c>
      <c r="AX421" s="16" t="s">
        <v>85</v>
      </c>
      <c r="AY421" s="203" t="s">
        <v>173</v>
      </c>
    </row>
    <row r="422" spans="1:65" s="2" customFormat="1" ht="24" customHeight="1" x14ac:dyDescent="0.2">
      <c r="A422" s="33"/>
      <c r="B422" s="162"/>
      <c r="C422" s="163" t="s">
        <v>484</v>
      </c>
      <c r="D422" s="264" t="s">
        <v>485</v>
      </c>
      <c r="E422" s="265"/>
      <c r="F422" s="266"/>
      <c r="G422" s="164" t="s">
        <v>271</v>
      </c>
      <c r="H422" s="165">
        <v>57.29</v>
      </c>
      <c r="I422" s="166"/>
      <c r="J422" s="165">
        <f>ROUND(I422*H422,3)</f>
        <v>0</v>
      </c>
      <c r="K422" s="167"/>
      <c r="L422" s="34"/>
      <c r="M422" s="168" t="s">
        <v>1</v>
      </c>
      <c r="N422" s="169" t="s">
        <v>43</v>
      </c>
      <c r="O422" s="59"/>
      <c r="P422" s="170">
        <f>O422*H422</f>
        <v>0</v>
      </c>
      <c r="Q422" s="170">
        <v>3.4099999999999998E-3</v>
      </c>
      <c r="R422" s="170">
        <f>Q422*H422</f>
        <v>0.19535889999999997</v>
      </c>
      <c r="S422" s="170">
        <v>0</v>
      </c>
      <c r="T422" s="171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72" t="s">
        <v>178</v>
      </c>
      <c r="AT422" s="172" t="s">
        <v>175</v>
      </c>
      <c r="AU422" s="172" t="s">
        <v>179</v>
      </c>
      <c r="AY422" s="18" t="s">
        <v>173</v>
      </c>
      <c r="BE422" s="173">
        <f>IF(N422="základná",J422,0)</f>
        <v>0</v>
      </c>
      <c r="BF422" s="173">
        <f>IF(N422="znížená",J422,0)</f>
        <v>0</v>
      </c>
      <c r="BG422" s="173">
        <f>IF(N422="zákl. prenesená",J422,0)</f>
        <v>0</v>
      </c>
      <c r="BH422" s="173">
        <f>IF(N422="zníž. prenesená",J422,0)</f>
        <v>0</v>
      </c>
      <c r="BI422" s="173">
        <f>IF(N422="nulová",J422,0)</f>
        <v>0</v>
      </c>
      <c r="BJ422" s="18" t="s">
        <v>179</v>
      </c>
      <c r="BK422" s="174">
        <f>ROUND(I422*H422,3)</f>
        <v>0</v>
      </c>
      <c r="BL422" s="18" t="s">
        <v>178</v>
      </c>
      <c r="BM422" s="172" t="s">
        <v>486</v>
      </c>
    </row>
    <row r="423" spans="1:65" s="2" customFormat="1" ht="19.5" x14ac:dyDescent="0.2">
      <c r="A423" s="33"/>
      <c r="B423" s="34"/>
      <c r="C423" s="33"/>
      <c r="D423" s="175" t="s">
        <v>181</v>
      </c>
      <c r="E423" s="33"/>
      <c r="F423" s="176" t="s">
        <v>485</v>
      </c>
      <c r="G423" s="33"/>
      <c r="H423" s="33"/>
      <c r="I423" s="97"/>
      <c r="J423" s="33"/>
      <c r="K423" s="33"/>
      <c r="L423" s="34"/>
      <c r="M423" s="177"/>
      <c r="N423" s="178"/>
      <c r="O423" s="59"/>
      <c r="P423" s="59"/>
      <c r="Q423" s="59"/>
      <c r="R423" s="59"/>
      <c r="S423" s="59"/>
      <c r="T423" s="60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T423" s="18" t="s">
        <v>181</v>
      </c>
      <c r="AU423" s="18" t="s">
        <v>179</v>
      </c>
    </row>
    <row r="424" spans="1:65" s="14" customFormat="1" ht="22.5" x14ac:dyDescent="0.2">
      <c r="B424" s="187"/>
      <c r="D424" s="175" t="s">
        <v>183</v>
      </c>
      <c r="E424" s="188" t="s">
        <v>1</v>
      </c>
      <c r="F424" s="189" t="s">
        <v>487</v>
      </c>
      <c r="H424" s="188" t="s">
        <v>1</v>
      </c>
      <c r="I424" s="190"/>
      <c r="L424" s="187"/>
      <c r="M424" s="191"/>
      <c r="N424" s="192"/>
      <c r="O424" s="192"/>
      <c r="P424" s="192"/>
      <c r="Q424" s="192"/>
      <c r="R424" s="192"/>
      <c r="S424" s="192"/>
      <c r="T424" s="193"/>
      <c r="AT424" s="188" t="s">
        <v>183</v>
      </c>
      <c r="AU424" s="188" t="s">
        <v>179</v>
      </c>
      <c r="AV424" s="14" t="s">
        <v>85</v>
      </c>
      <c r="AW424" s="14" t="s">
        <v>32</v>
      </c>
      <c r="AX424" s="14" t="s">
        <v>77</v>
      </c>
      <c r="AY424" s="188" t="s">
        <v>173</v>
      </c>
    </row>
    <row r="425" spans="1:65" s="13" customFormat="1" x14ac:dyDescent="0.2">
      <c r="B425" s="179"/>
      <c r="D425" s="175" t="s">
        <v>183</v>
      </c>
      <c r="E425" s="180" t="s">
        <v>1</v>
      </c>
      <c r="F425" s="181" t="s">
        <v>488</v>
      </c>
      <c r="H425" s="182">
        <v>3.56</v>
      </c>
      <c r="I425" s="183"/>
      <c r="L425" s="179"/>
      <c r="M425" s="184"/>
      <c r="N425" s="185"/>
      <c r="O425" s="185"/>
      <c r="P425" s="185"/>
      <c r="Q425" s="185"/>
      <c r="R425" s="185"/>
      <c r="S425" s="185"/>
      <c r="T425" s="186"/>
      <c r="AT425" s="180" t="s">
        <v>183</v>
      </c>
      <c r="AU425" s="180" t="s">
        <v>179</v>
      </c>
      <c r="AV425" s="13" t="s">
        <v>179</v>
      </c>
      <c r="AW425" s="13" t="s">
        <v>32</v>
      </c>
      <c r="AX425" s="13" t="s">
        <v>77</v>
      </c>
      <c r="AY425" s="180" t="s">
        <v>173</v>
      </c>
    </row>
    <row r="426" spans="1:65" s="14" customFormat="1" x14ac:dyDescent="0.2">
      <c r="B426" s="187"/>
      <c r="D426" s="175" t="s">
        <v>183</v>
      </c>
      <c r="E426" s="188" t="s">
        <v>1</v>
      </c>
      <c r="F426" s="189" t="s">
        <v>489</v>
      </c>
      <c r="H426" s="188" t="s">
        <v>1</v>
      </c>
      <c r="I426" s="190"/>
      <c r="L426" s="187"/>
      <c r="M426" s="191"/>
      <c r="N426" s="192"/>
      <c r="O426" s="192"/>
      <c r="P426" s="192"/>
      <c r="Q426" s="192"/>
      <c r="R426" s="192"/>
      <c r="S426" s="192"/>
      <c r="T426" s="193"/>
      <c r="AT426" s="188" t="s">
        <v>183</v>
      </c>
      <c r="AU426" s="188" t="s">
        <v>179</v>
      </c>
      <c r="AV426" s="14" t="s">
        <v>85</v>
      </c>
      <c r="AW426" s="14" t="s">
        <v>32</v>
      </c>
      <c r="AX426" s="14" t="s">
        <v>77</v>
      </c>
      <c r="AY426" s="188" t="s">
        <v>173</v>
      </c>
    </row>
    <row r="427" spans="1:65" s="14" customFormat="1" x14ac:dyDescent="0.2">
      <c r="B427" s="187"/>
      <c r="D427" s="175" t="s">
        <v>183</v>
      </c>
      <c r="E427" s="188" t="s">
        <v>1</v>
      </c>
      <c r="F427" s="189" t="s">
        <v>466</v>
      </c>
      <c r="H427" s="188" t="s">
        <v>1</v>
      </c>
      <c r="I427" s="190"/>
      <c r="L427" s="187"/>
      <c r="M427" s="191"/>
      <c r="N427" s="192"/>
      <c r="O427" s="192"/>
      <c r="P427" s="192"/>
      <c r="Q427" s="192"/>
      <c r="R427" s="192"/>
      <c r="S427" s="192"/>
      <c r="T427" s="193"/>
      <c r="AT427" s="188" t="s">
        <v>183</v>
      </c>
      <c r="AU427" s="188" t="s">
        <v>179</v>
      </c>
      <c r="AV427" s="14" t="s">
        <v>85</v>
      </c>
      <c r="AW427" s="14" t="s">
        <v>32</v>
      </c>
      <c r="AX427" s="14" t="s">
        <v>77</v>
      </c>
      <c r="AY427" s="188" t="s">
        <v>173</v>
      </c>
    </row>
    <row r="428" spans="1:65" s="13" customFormat="1" x14ac:dyDescent="0.2">
      <c r="B428" s="179"/>
      <c r="D428" s="175" t="s">
        <v>183</v>
      </c>
      <c r="E428" s="180" t="s">
        <v>1</v>
      </c>
      <c r="F428" s="181" t="s">
        <v>490</v>
      </c>
      <c r="H428" s="182">
        <v>16.047999999999998</v>
      </c>
      <c r="I428" s="183"/>
      <c r="L428" s="179"/>
      <c r="M428" s="184"/>
      <c r="N428" s="185"/>
      <c r="O428" s="185"/>
      <c r="P428" s="185"/>
      <c r="Q428" s="185"/>
      <c r="R428" s="185"/>
      <c r="S428" s="185"/>
      <c r="T428" s="186"/>
      <c r="AT428" s="180" t="s">
        <v>183</v>
      </c>
      <c r="AU428" s="180" t="s">
        <v>179</v>
      </c>
      <c r="AV428" s="13" t="s">
        <v>179</v>
      </c>
      <c r="AW428" s="13" t="s">
        <v>32</v>
      </c>
      <c r="AX428" s="13" t="s">
        <v>77</v>
      </c>
      <c r="AY428" s="180" t="s">
        <v>173</v>
      </c>
    </row>
    <row r="429" spans="1:65" s="14" customFormat="1" x14ac:dyDescent="0.2">
      <c r="B429" s="187"/>
      <c r="D429" s="175" t="s">
        <v>183</v>
      </c>
      <c r="E429" s="188" t="s">
        <v>1</v>
      </c>
      <c r="F429" s="189" t="s">
        <v>469</v>
      </c>
      <c r="H429" s="188" t="s">
        <v>1</v>
      </c>
      <c r="I429" s="190"/>
      <c r="L429" s="187"/>
      <c r="M429" s="191"/>
      <c r="N429" s="192"/>
      <c r="O429" s="192"/>
      <c r="P429" s="192"/>
      <c r="Q429" s="192"/>
      <c r="R429" s="192"/>
      <c r="S429" s="192"/>
      <c r="T429" s="193"/>
      <c r="AT429" s="188" t="s">
        <v>183</v>
      </c>
      <c r="AU429" s="188" t="s">
        <v>179</v>
      </c>
      <c r="AV429" s="14" t="s">
        <v>85</v>
      </c>
      <c r="AW429" s="14" t="s">
        <v>32</v>
      </c>
      <c r="AX429" s="14" t="s">
        <v>77</v>
      </c>
      <c r="AY429" s="188" t="s">
        <v>173</v>
      </c>
    </row>
    <row r="430" spans="1:65" s="13" customFormat="1" x14ac:dyDescent="0.2">
      <c r="B430" s="179"/>
      <c r="D430" s="175" t="s">
        <v>183</v>
      </c>
      <c r="E430" s="180" t="s">
        <v>1</v>
      </c>
      <c r="F430" s="181" t="s">
        <v>491</v>
      </c>
      <c r="H430" s="182">
        <v>4.97</v>
      </c>
      <c r="I430" s="183"/>
      <c r="L430" s="179"/>
      <c r="M430" s="184"/>
      <c r="N430" s="185"/>
      <c r="O430" s="185"/>
      <c r="P430" s="185"/>
      <c r="Q430" s="185"/>
      <c r="R430" s="185"/>
      <c r="S430" s="185"/>
      <c r="T430" s="186"/>
      <c r="AT430" s="180" t="s">
        <v>183</v>
      </c>
      <c r="AU430" s="180" t="s">
        <v>179</v>
      </c>
      <c r="AV430" s="13" t="s">
        <v>179</v>
      </c>
      <c r="AW430" s="13" t="s">
        <v>32</v>
      </c>
      <c r="AX430" s="13" t="s">
        <v>77</v>
      </c>
      <c r="AY430" s="180" t="s">
        <v>173</v>
      </c>
    </row>
    <row r="431" spans="1:65" s="14" customFormat="1" x14ac:dyDescent="0.2">
      <c r="B431" s="187"/>
      <c r="D431" s="175" t="s">
        <v>183</v>
      </c>
      <c r="E431" s="188" t="s">
        <v>1</v>
      </c>
      <c r="F431" s="189" t="s">
        <v>471</v>
      </c>
      <c r="H431" s="188" t="s">
        <v>1</v>
      </c>
      <c r="I431" s="190"/>
      <c r="L431" s="187"/>
      <c r="M431" s="191"/>
      <c r="N431" s="192"/>
      <c r="O431" s="192"/>
      <c r="P431" s="192"/>
      <c r="Q431" s="192"/>
      <c r="R431" s="192"/>
      <c r="S431" s="192"/>
      <c r="T431" s="193"/>
      <c r="AT431" s="188" t="s">
        <v>183</v>
      </c>
      <c r="AU431" s="188" t="s">
        <v>179</v>
      </c>
      <c r="AV431" s="14" t="s">
        <v>85</v>
      </c>
      <c r="AW431" s="14" t="s">
        <v>32</v>
      </c>
      <c r="AX431" s="14" t="s">
        <v>77</v>
      </c>
      <c r="AY431" s="188" t="s">
        <v>173</v>
      </c>
    </row>
    <row r="432" spans="1:65" s="13" customFormat="1" x14ac:dyDescent="0.2">
      <c r="B432" s="179"/>
      <c r="D432" s="175" t="s">
        <v>183</v>
      </c>
      <c r="E432" s="180" t="s">
        <v>1</v>
      </c>
      <c r="F432" s="181" t="s">
        <v>492</v>
      </c>
      <c r="H432" s="182">
        <v>7.6440000000000001</v>
      </c>
      <c r="I432" s="183"/>
      <c r="L432" s="179"/>
      <c r="M432" s="184"/>
      <c r="N432" s="185"/>
      <c r="O432" s="185"/>
      <c r="P432" s="185"/>
      <c r="Q432" s="185"/>
      <c r="R432" s="185"/>
      <c r="S432" s="185"/>
      <c r="T432" s="186"/>
      <c r="AT432" s="180" t="s">
        <v>183</v>
      </c>
      <c r="AU432" s="180" t="s">
        <v>179</v>
      </c>
      <c r="AV432" s="13" t="s">
        <v>179</v>
      </c>
      <c r="AW432" s="13" t="s">
        <v>32</v>
      </c>
      <c r="AX432" s="13" t="s">
        <v>77</v>
      </c>
      <c r="AY432" s="180" t="s">
        <v>173</v>
      </c>
    </row>
    <row r="433" spans="1:65" s="14" customFormat="1" x14ac:dyDescent="0.2">
      <c r="B433" s="187"/>
      <c r="D433" s="175" t="s">
        <v>183</v>
      </c>
      <c r="E433" s="188" t="s">
        <v>1</v>
      </c>
      <c r="F433" s="189" t="s">
        <v>473</v>
      </c>
      <c r="H433" s="188" t="s">
        <v>1</v>
      </c>
      <c r="I433" s="190"/>
      <c r="L433" s="187"/>
      <c r="M433" s="191"/>
      <c r="N433" s="192"/>
      <c r="O433" s="192"/>
      <c r="P433" s="192"/>
      <c r="Q433" s="192"/>
      <c r="R433" s="192"/>
      <c r="S433" s="192"/>
      <c r="T433" s="193"/>
      <c r="AT433" s="188" t="s">
        <v>183</v>
      </c>
      <c r="AU433" s="188" t="s">
        <v>179</v>
      </c>
      <c r="AV433" s="14" t="s">
        <v>85</v>
      </c>
      <c r="AW433" s="14" t="s">
        <v>32</v>
      </c>
      <c r="AX433" s="14" t="s">
        <v>77</v>
      </c>
      <c r="AY433" s="188" t="s">
        <v>173</v>
      </c>
    </row>
    <row r="434" spans="1:65" s="13" customFormat="1" x14ac:dyDescent="0.2">
      <c r="B434" s="179"/>
      <c r="D434" s="175" t="s">
        <v>183</v>
      </c>
      <c r="E434" s="180" t="s">
        <v>1</v>
      </c>
      <c r="F434" s="181" t="s">
        <v>493</v>
      </c>
      <c r="H434" s="182">
        <v>2.4359999999999999</v>
      </c>
      <c r="I434" s="183"/>
      <c r="L434" s="179"/>
      <c r="M434" s="184"/>
      <c r="N434" s="185"/>
      <c r="O434" s="185"/>
      <c r="P434" s="185"/>
      <c r="Q434" s="185"/>
      <c r="R434" s="185"/>
      <c r="S434" s="185"/>
      <c r="T434" s="186"/>
      <c r="AT434" s="180" t="s">
        <v>183</v>
      </c>
      <c r="AU434" s="180" t="s">
        <v>179</v>
      </c>
      <c r="AV434" s="13" t="s">
        <v>179</v>
      </c>
      <c r="AW434" s="13" t="s">
        <v>32</v>
      </c>
      <c r="AX434" s="13" t="s">
        <v>77</v>
      </c>
      <c r="AY434" s="180" t="s">
        <v>173</v>
      </c>
    </row>
    <row r="435" spans="1:65" s="13" customFormat="1" x14ac:dyDescent="0.2">
      <c r="B435" s="179"/>
      <c r="D435" s="175" t="s">
        <v>183</v>
      </c>
      <c r="E435" s="180" t="s">
        <v>1</v>
      </c>
      <c r="F435" s="181" t="s">
        <v>494</v>
      </c>
      <c r="H435" s="182">
        <v>12.834</v>
      </c>
      <c r="I435" s="183"/>
      <c r="L435" s="179"/>
      <c r="M435" s="184"/>
      <c r="N435" s="185"/>
      <c r="O435" s="185"/>
      <c r="P435" s="185"/>
      <c r="Q435" s="185"/>
      <c r="R435" s="185"/>
      <c r="S435" s="185"/>
      <c r="T435" s="186"/>
      <c r="AT435" s="180" t="s">
        <v>183</v>
      </c>
      <c r="AU435" s="180" t="s">
        <v>179</v>
      </c>
      <c r="AV435" s="13" t="s">
        <v>179</v>
      </c>
      <c r="AW435" s="13" t="s">
        <v>32</v>
      </c>
      <c r="AX435" s="13" t="s">
        <v>77</v>
      </c>
      <c r="AY435" s="180" t="s">
        <v>173</v>
      </c>
    </row>
    <row r="436" spans="1:65" s="13" customFormat="1" x14ac:dyDescent="0.2">
      <c r="B436" s="179"/>
      <c r="D436" s="175" t="s">
        <v>183</v>
      </c>
      <c r="E436" s="180" t="s">
        <v>1</v>
      </c>
      <c r="F436" s="181" t="s">
        <v>495</v>
      </c>
      <c r="H436" s="182">
        <v>9.798</v>
      </c>
      <c r="I436" s="183"/>
      <c r="L436" s="179"/>
      <c r="M436" s="184"/>
      <c r="N436" s="185"/>
      <c r="O436" s="185"/>
      <c r="P436" s="185"/>
      <c r="Q436" s="185"/>
      <c r="R436" s="185"/>
      <c r="S436" s="185"/>
      <c r="T436" s="186"/>
      <c r="AT436" s="180" t="s">
        <v>183</v>
      </c>
      <c r="AU436" s="180" t="s">
        <v>179</v>
      </c>
      <c r="AV436" s="13" t="s">
        <v>179</v>
      </c>
      <c r="AW436" s="13" t="s">
        <v>32</v>
      </c>
      <c r="AX436" s="13" t="s">
        <v>77</v>
      </c>
      <c r="AY436" s="180" t="s">
        <v>173</v>
      </c>
    </row>
    <row r="437" spans="1:65" s="16" customFormat="1" x14ac:dyDescent="0.2">
      <c r="B437" s="202"/>
      <c r="D437" s="175" t="s">
        <v>183</v>
      </c>
      <c r="E437" s="203" t="s">
        <v>1</v>
      </c>
      <c r="F437" s="204" t="s">
        <v>197</v>
      </c>
      <c r="H437" s="205">
        <v>57.29</v>
      </c>
      <c r="I437" s="206"/>
      <c r="L437" s="202"/>
      <c r="M437" s="207"/>
      <c r="N437" s="208"/>
      <c r="O437" s="208"/>
      <c r="P437" s="208"/>
      <c r="Q437" s="208"/>
      <c r="R437" s="208"/>
      <c r="S437" s="208"/>
      <c r="T437" s="209"/>
      <c r="AT437" s="203" t="s">
        <v>183</v>
      </c>
      <c r="AU437" s="203" t="s">
        <v>179</v>
      </c>
      <c r="AV437" s="16" t="s">
        <v>178</v>
      </c>
      <c r="AW437" s="16" t="s">
        <v>32</v>
      </c>
      <c r="AX437" s="16" t="s">
        <v>85</v>
      </c>
      <c r="AY437" s="203" t="s">
        <v>173</v>
      </c>
    </row>
    <row r="438" spans="1:65" s="2" customFormat="1" ht="24" customHeight="1" x14ac:dyDescent="0.2">
      <c r="A438" s="33"/>
      <c r="B438" s="162"/>
      <c r="C438" s="163" t="s">
        <v>496</v>
      </c>
      <c r="D438" s="264" t="s">
        <v>497</v>
      </c>
      <c r="E438" s="265"/>
      <c r="F438" s="266"/>
      <c r="G438" s="164" t="s">
        <v>271</v>
      </c>
      <c r="H438" s="165">
        <v>57.29</v>
      </c>
      <c r="I438" s="166"/>
      <c r="J438" s="165">
        <f>ROUND(I438*H438,3)</f>
        <v>0</v>
      </c>
      <c r="K438" s="167"/>
      <c r="L438" s="34"/>
      <c r="M438" s="168" t="s">
        <v>1</v>
      </c>
      <c r="N438" s="169" t="s">
        <v>43</v>
      </c>
      <c r="O438" s="59"/>
      <c r="P438" s="170">
        <f>O438*H438</f>
        <v>0</v>
      </c>
      <c r="Q438" s="170">
        <v>0</v>
      </c>
      <c r="R438" s="170">
        <f>Q438*H438</f>
        <v>0</v>
      </c>
      <c r="S438" s="170">
        <v>0</v>
      </c>
      <c r="T438" s="171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72" t="s">
        <v>178</v>
      </c>
      <c r="AT438" s="172" t="s">
        <v>175</v>
      </c>
      <c r="AU438" s="172" t="s">
        <v>179</v>
      </c>
      <c r="AY438" s="18" t="s">
        <v>173</v>
      </c>
      <c r="BE438" s="173">
        <f>IF(N438="základná",J438,0)</f>
        <v>0</v>
      </c>
      <c r="BF438" s="173">
        <f>IF(N438="znížená",J438,0)</f>
        <v>0</v>
      </c>
      <c r="BG438" s="173">
        <f>IF(N438="zákl. prenesená",J438,0)</f>
        <v>0</v>
      </c>
      <c r="BH438" s="173">
        <f>IF(N438="zníž. prenesená",J438,0)</f>
        <v>0</v>
      </c>
      <c r="BI438" s="173">
        <f>IF(N438="nulová",J438,0)</f>
        <v>0</v>
      </c>
      <c r="BJ438" s="18" t="s">
        <v>179</v>
      </c>
      <c r="BK438" s="174">
        <f>ROUND(I438*H438,3)</f>
        <v>0</v>
      </c>
      <c r="BL438" s="18" t="s">
        <v>178</v>
      </c>
      <c r="BM438" s="172" t="s">
        <v>498</v>
      </c>
    </row>
    <row r="439" spans="1:65" s="2" customFormat="1" ht="19.5" x14ac:dyDescent="0.2">
      <c r="A439" s="33"/>
      <c r="B439" s="34"/>
      <c r="C439" s="33"/>
      <c r="D439" s="175" t="s">
        <v>181</v>
      </c>
      <c r="E439" s="33"/>
      <c r="F439" s="176" t="s">
        <v>497</v>
      </c>
      <c r="G439" s="33"/>
      <c r="H439" s="33"/>
      <c r="I439" s="97"/>
      <c r="J439" s="33"/>
      <c r="K439" s="33"/>
      <c r="L439" s="34"/>
      <c r="M439" s="177"/>
      <c r="N439" s="178"/>
      <c r="O439" s="59"/>
      <c r="P439" s="59"/>
      <c r="Q439" s="59"/>
      <c r="R439" s="59"/>
      <c r="S439" s="59"/>
      <c r="T439" s="60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T439" s="18" t="s">
        <v>181</v>
      </c>
      <c r="AU439" s="18" t="s">
        <v>179</v>
      </c>
    </row>
    <row r="440" spans="1:65" s="2" customFormat="1" ht="24" customHeight="1" x14ac:dyDescent="0.2">
      <c r="A440" s="33"/>
      <c r="B440" s="162"/>
      <c r="C440" s="163" t="s">
        <v>499</v>
      </c>
      <c r="D440" s="264" t="s">
        <v>500</v>
      </c>
      <c r="E440" s="265"/>
      <c r="F440" s="266"/>
      <c r="G440" s="164" t="s">
        <v>256</v>
      </c>
      <c r="H440" s="165">
        <v>1.1140000000000001</v>
      </c>
      <c r="I440" s="166"/>
      <c r="J440" s="165">
        <f>ROUND(I440*H440,3)</f>
        <v>0</v>
      </c>
      <c r="K440" s="167"/>
      <c r="L440" s="34"/>
      <c r="M440" s="168" t="s">
        <v>1</v>
      </c>
      <c r="N440" s="169" t="s">
        <v>43</v>
      </c>
      <c r="O440" s="59"/>
      <c r="P440" s="170">
        <f>O440*H440</f>
        <v>0</v>
      </c>
      <c r="Q440" s="170">
        <v>1.0165999999999999</v>
      </c>
      <c r="R440" s="170">
        <f>Q440*H440</f>
        <v>1.1324924000000001</v>
      </c>
      <c r="S440" s="170">
        <v>0</v>
      </c>
      <c r="T440" s="171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72" t="s">
        <v>178</v>
      </c>
      <c r="AT440" s="172" t="s">
        <v>175</v>
      </c>
      <c r="AU440" s="172" t="s">
        <v>179</v>
      </c>
      <c r="AY440" s="18" t="s">
        <v>173</v>
      </c>
      <c r="BE440" s="173">
        <f>IF(N440="základná",J440,0)</f>
        <v>0</v>
      </c>
      <c r="BF440" s="173">
        <f>IF(N440="znížená",J440,0)</f>
        <v>0</v>
      </c>
      <c r="BG440" s="173">
        <f>IF(N440="zákl. prenesená",J440,0)</f>
        <v>0</v>
      </c>
      <c r="BH440" s="173">
        <f>IF(N440="zníž. prenesená",J440,0)</f>
        <v>0</v>
      </c>
      <c r="BI440" s="173">
        <f>IF(N440="nulová",J440,0)</f>
        <v>0</v>
      </c>
      <c r="BJ440" s="18" t="s">
        <v>179</v>
      </c>
      <c r="BK440" s="174">
        <f>ROUND(I440*H440,3)</f>
        <v>0</v>
      </c>
      <c r="BL440" s="18" t="s">
        <v>178</v>
      </c>
      <c r="BM440" s="172" t="s">
        <v>501</v>
      </c>
    </row>
    <row r="441" spans="1:65" s="2" customFormat="1" x14ac:dyDescent="0.2">
      <c r="A441" s="33"/>
      <c r="B441" s="34"/>
      <c r="C441" s="33"/>
      <c r="D441" s="175" t="s">
        <v>181</v>
      </c>
      <c r="E441" s="33"/>
      <c r="F441" s="176" t="s">
        <v>500</v>
      </c>
      <c r="G441" s="33"/>
      <c r="H441" s="33"/>
      <c r="I441" s="97"/>
      <c r="J441" s="33"/>
      <c r="K441" s="33"/>
      <c r="L441" s="34"/>
      <c r="M441" s="177"/>
      <c r="N441" s="178"/>
      <c r="O441" s="59"/>
      <c r="P441" s="59"/>
      <c r="Q441" s="59"/>
      <c r="R441" s="59"/>
      <c r="S441" s="59"/>
      <c r="T441" s="60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181</v>
      </c>
      <c r="AU441" s="18" t="s">
        <v>179</v>
      </c>
    </row>
    <row r="442" spans="1:65" s="14" customFormat="1" x14ac:dyDescent="0.2">
      <c r="B442" s="187"/>
      <c r="D442" s="175" t="s">
        <v>183</v>
      </c>
      <c r="E442" s="188" t="s">
        <v>1</v>
      </c>
      <c r="F442" s="189" t="s">
        <v>434</v>
      </c>
      <c r="H442" s="188" t="s">
        <v>1</v>
      </c>
      <c r="I442" s="190"/>
      <c r="L442" s="187"/>
      <c r="M442" s="191"/>
      <c r="N442" s="192"/>
      <c r="O442" s="192"/>
      <c r="P442" s="192"/>
      <c r="Q442" s="192"/>
      <c r="R442" s="192"/>
      <c r="S442" s="192"/>
      <c r="T442" s="193"/>
      <c r="AT442" s="188" t="s">
        <v>183</v>
      </c>
      <c r="AU442" s="188" t="s">
        <v>179</v>
      </c>
      <c r="AV442" s="14" t="s">
        <v>85</v>
      </c>
      <c r="AW442" s="14" t="s">
        <v>32</v>
      </c>
      <c r="AX442" s="14" t="s">
        <v>77</v>
      </c>
      <c r="AY442" s="188" t="s">
        <v>173</v>
      </c>
    </row>
    <row r="443" spans="1:65" s="13" customFormat="1" x14ac:dyDescent="0.2">
      <c r="B443" s="179"/>
      <c r="D443" s="175" t="s">
        <v>183</v>
      </c>
      <c r="E443" s="180" t="s">
        <v>1</v>
      </c>
      <c r="F443" s="181" t="s">
        <v>502</v>
      </c>
      <c r="H443" s="182">
        <v>1.1140000000000001</v>
      </c>
      <c r="I443" s="183"/>
      <c r="L443" s="179"/>
      <c r="M443" s="184"/>
      <c r="N443" s="185"/>
      <c r="O443" s="185"/>
      <c r="P443" s="185"/>
      <c r="Q443" s="185"/>
      <c r="R443" s="185"/>
      <c r="S443" s="185"/>
      <c r="T443" s="186"/>
      <c r="AT443" s="180" t="s">
        <v>183</v>
      </c>
      <c r="AU443" s="180" t="s">
        <v>179</v>
      </c>
      <c r="AV443" s="13" t="s">
        <v>179</v>
      </c>
      <c r="AW443" s="13" t="s">
        <v>32</v>
      </c>
      <c r="AX443" s="13" t="s">
        <v>85</v>
      </c>
      <c r="AY443" s="180" t="s">
        <v>173</v>
      </c>
    </row>
    <row r="444" spans="1:65" s="2" customFormat="1" ht="24" customHeight="1" x14ac:dyDescent="0.2">
      <c r="A444" s="33"/>
      <c r="B444" s="162"/>
      <c r="C444" s="163" t="s">
        <v>503</v>
      </c>
      <c r="D444" s="264" t="s">
        <v>504</v>
      </c>
      <c r="E444" s="265"/>
      <c r="F444" s="266"/>
      <c r="G444" s="164" t="s">
        <v>271</v>
      </c>
      <c r="H444" s="165">
        <v>0.876</v>
      </c>
      <c r="I444" s="166"/>
      <c r="J444" s="165">
        <f>ROUND(I444*H444,3)</f>
        <v>0</v>
      </c>
      <c r="K444" s="167"/>
      <c r="L444" s="34"/>
      <c r="M444" s="168" t="s">
        <v>1</v>
      </c>
      <c r="N444" s="169" t="s">
        <v>43</v>
      </c>
      <c r="O444" s="59"/>
      <c r="P444" s="170">
        <f>O444*H444</f>
        <v>0</v>
      </c>
      <c r="Q444" s="170">
        <v>1.4999999999999999E-4</v>
      </c>
      <c r="R444" s="170">
        <f>Q444*H444</f>
        <v>1.314E-4</v>
      </c>
      <c r="S444" s="170">
        <v>0</v>
      </c>
      <c r="T444" s="171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72" t="s">
        <v>178</v>
      </c>
      <c r="AT444" s="172" t="s">
        <v>175</v>
      </c>
      <c r="AU444" s="172" t="s">
        <v>179</v>
      </c>
      <c r="AY444" s="18" t="s">
        <v>173</v>
      </c>
      <c r="BE444" s="173">
        <f>IF(N444="základná",J444,0)</f>
        <v>0</v>
      </c>
      <c r="BF444" s="173">
        <f>IF(N444="znížená",J444,0)</f>
        <v>0</v>
      </c>
      <c r="BG444" s="173">
        <f>IF(N444="zákl. prenesená",J444,0)</f>
        <v>0</v>
      </c>
      <c r="BH444" s="173">
        <f>IF(N444="zníž. prenesená",J444,0)</f>
        <v>0</v>
      </c>
      <c r="BI444" s="173">
        <f>IF(N444="nulová",J444,0)</f>
        <v>0</v>
      </c>
      <c r="BJ444" s="18" t="s">
        <v>179</v>
      </c>
      <c r="BK444" s="174">
        <f>ROUND(I444*H444,3)</f>
        <v>0</v>
      </c>
      <c r="BL444" s="18" t="s">
        <v>178</v>
      </c>
      <c r="BM444" s="172" t="s">
        <v>505</v>
      </c>
    </row>
    <row r="445" spans="1:65" s="2" customFormat="1" ht="29.25" x14ac:dyDescent="0.2">
      <c r="A445" s="33"/>
      <c r="B445" s="34"/>
      <c r="C445" s="33"/>
      <c r="D445" s="175" t="s">
        <v>181</v>
      </c>
      <c r="E445" s="33"/>
      <c r="F445" s="176" t="s">
        <v>506</v>
      </c>
      <c r="G445" s="33"/>
      <c r="H445" s="33"/>
      <c r="I445" s="97"/>
      <c r="J445" s="33"/>
      <c r="K445" s="33"/>
      <c r="L445" s="34"/>
      <c r="M445" s="177"/>
      <c r="N445" s="178"/>
      <c r="O445" s="59"/>
      <c r="P445" s="59"/>
      <c r="Q445" s="59"/>
      <c r="R445" s="59"/>
      <c r="S445" s="59"/>
      <c r="T445" s="60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181</v>
      </c>
      <c r="AU445" s="18" t="s">
        <v>179</v>
      </c>
    </row>
    <row r="446" spans="1:65" s="14" customFormat="1" x14ac:dyDescent="0.2">
      <c r="B446" s="187"/>
      <c r="D446" s="175" t="s">
        <v>183</v>
      </c>
      <c r="E446" s="188" t="s">
        <v>1</v>
      </c>
      <c r="F446" s="189" t="s">
        <v>434</v>
      </c>
      <c r="H446" s="188" t="s">
        <v>1</v>
      </c>
      <c r="I446" s="190"/>
      <c r="L446" s="187"/>
      <c r="M446" s="191"/>
      <c r="N446" s="192"/>
      <c r="O446" s="192"/>
      <c r="P446" s="192"/>
      <c r="Q446" s="192"/>
      <c r="R446" s="192"/>
      <c r="S446" s="192"/>
      <c r="T446" s="193"/>
      <c r="AT446" s="188" t="s">
        <v>183</v>
      </c>
      <c r="AU446" s="188" t="s">
        <v>179</v>
      </c>
      <c r="AV446" s="14" t="s">
        <v>85</v>
      </c>
      <c r="AW446" s="14" t="s">
        <v>32</v>
      </c>
      <c r="AX446" s="14" t="s">
        <v>77</v>
      </c>
      <c r="AY446" s="188" t="s">
        <v>173</v>
      </c>
    </row>
    <row r="447" spans="1:65" s="13" customFormat="1" x14ac:dyDescent="0.2">
      <c r="B447" s="179"/>
      <c r="D447" s="175" t="s">
        <v>183</v>
      </c>
      <c r="E447" s="180" t="s">
        <v>1</v>
      </c>
      <c r="F447" s="181" t="s">
        <v>507</v>
      </c>
      <c r="H447" s="182">
        <v>0.26300000000000001</v>
      </c>
      <c r="I447" s="183"/>
      <c r="L447" s="179"/>
      <c r="M447" s="184"/>
      <c r="N447" s="185"/>
      <c r="O447" s="185"/>
      <c r="P447" s="185"/>
      <c r="Q447" s="185"/>
      <c r="R447" s="185"/>
      <c r="S447" s="185"/>
      <c r="T447" s="186"/>
      <c r="AT447" s="180" t="s">
        <v>183</v>
      </c>
      <c r="AU447" s="180" t="s">
        <v>179</v>
      </c>
      <c r="AV447" s="13" t="s">
        <v>179</v>
      </c>
      <c r="AW447" s="13" t="s">
        <v>32</v>
      </c>
      <c r="AX447" s="13" t="s">
        <v>77</v>
      </c>
      <c r="AY447" s="180" t="s">
        <v>173</v>
      </c>
    </row>
    <row r="448" spans="1:65" s="13" customFormat="1" x14ac:dyDescent="0.2">
      <c r="B448" s="179"/>
      <c r="D448" s="175" t="s">
        <v>183</v>
      </c>
      <c r="E448" s="180" t="s">
        <v>1</v>
      </c>
      <c r="F448" s="181" t="s">
        <v>508</v>
      </c>
      <c r="H448" s="182">
        <v>0.61299999999999999</v>
      </c>
      <c r="I448" s="183"/>
      <c r="L448" s="179"/>
      <c r="M448" s="184"/>
      <c r="N448" s="185"/>
      <c r="O448" s="185"/>
      <c r="P448" s="185"/>
      <c r="Q448" s="185"/>
      <c r="R448" s="185"/>
      <c r="S448" s="185"/>
      <c r="T448" s="186"/>
      <c r="AT448" s="180" t="s">
        <v>183</v>
      </c>
      <c r="AU448" s="180" t="s">
        <v>179</v>
      </c>
      <c r="AV448" s="13" t="s">
        <v>179</v>
      </c>
      <c r="AW448" s="13" t="s">
        <v>32</v>
      </c>
      <c r="AX448" s="13" t="s">
        <v>77</v>
      </c>
      <c r="AY448" s="180" t="s">
        <v>173</v>
      </c>
    </row>
    <row r="449" spans="1:65" s="16" customFormat="1" x14ac:dyDescent="0.2">
      <c r="B449" s="202"/>
      <c r="D449" s="175" t="s">
        <v>183</v>
      </c>
      <c r="E449" s="203" t="s">
        <v>1</v>
      </c>
      <c r="F449" s="204" t="s">
        <v>197</v>
      </c>
      <c r="H449" s="205">
        <v>0.876</v>
      </c>
      <c r="I449" s="206"/>
      <c r="L449" s="202"/>
      <c r="M449" s="207"/>
      <c r="N449" s="208"/>
      <c r="O449" s="208"/>
      <c r="P449" s="208"/>
      <c r="Q449" s="208"/>
      <c r="R449" s="208"/>
      <c r="S449" s="208"/>
      <c r="T449" s="209"/>
      <c r="AT449" s="203" t="s">
        <v>183</v>
      </c>
      <c r="AU449" s="203" t="s">
        <v>179</v>
      </c>
      <c r="AV449" s="16" t="s">
        <v>178</v>
      </c>
      <c r="AW449" s="16" t="s">
        <v>32</v>
      </c>
      <c r="AX449" s="16" t="s">
        <v>85</v>
      </c>
      <c r="AY449" s="203" t="s">
        <v>173</v>
      </c>
    </row>
    <row r="450" spans="1:65" s="2" customFormat="1" ht="16.5" customHeight="1" x14ac:dyDescent="0.2">
      <c r="A450" s="33"/>
      <c r="B450" s="162"/>
      <c r="C450" s="210" t="s">
        <v>509</v>
      </c>
      <c r="D450" s="267" t="s">
        <v>510</v>
      </c>
      <c r="E450" s="268"/>
      <c r="F450" s="269"/>
      <c r="G450" s="211" t="s">
        <v>271</v>
      </c>
      <c r="H450" s="212">
        <v>0.92</v>
      </c>
      <c r="I450" s="213"/>
      <c r="J450" s="212">
        <f>ROUND(I450*H450,3)</f>
        <v>0</v>
      </c>
      <c r="K450" s="214"/>
      <c r="L450" s="215"/>
      <c r="M450" s="216" t="s">
        <v>1</v>
      </c>
      <c r="N450" s="217" t="s">
        <v>43</v>
      </c>
      <c r="O450" s="59"/>
      <c r="P450" s="170">
        <f>O450*H450</f>
        <v>0</v>
      </c>
      <c r="Q450" s="170">
        <v>3.0000000000000001E-3</v>
      </c>
      <c r="R450" s="170">
        <f>Q450*H450</f>
        <v>2.7600000000000003E-3</v>
      </c>
      <c r="S450" s="170">
        <v>0</v>
      </c>
      <c r="T450" s="171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72" t="s">
        <v>232</v>
      </c>
      <c r="AT450" s="172" t="s">
        <v>335</v>
      </c>
      <c r="AU450" s="172" t="s">
        <v>179</v>
      </c>
      <c r="AY450" s="18" t="s">
        <v>173</v>
      </c>
      <c r="BE450" s="173">
        <f>IF(N450="základná",J450,0)</f>
        <v>0</v>
      </c>
      <c r="BF450" s="173">
        <f>IF(N450="znížená",J450,0)</f>
        <v>0</v>
      </c>
      <c r="BG450" s="173">
        <f>IF(N450="zákl. prenesená",J450,0)</f>
        <v>0</v>
      </c>
      <c r="BH450" s="173">
        <f>IF(N450="zníž. prenesená",J450,0)</f>
        <v>0</v>
      </c>
      <c r="BI450" s="173">
        <f>IF(N450="nulová",J450,0)</f>
        <v>0</v>
      </c>
      <c r="BJ450" s="18" t="s">
        <v>179</v>
      </c>
      <c r="BK450" s="174">
        <f>ROUND(I450*H450,3)</f>
        <v>0</v>
      </c>
      <c r="BL450" s="18" t="s">
        <v>178</v>
      </c>
      <c r="BM450" s="172" t="s">
        <v>511</v>
      </c>
    </row>
    <row r="451" spans="1:65" s="2" customFormat="1" x14ac:dyDescent="0.2">
      <c r="A451" s="33"/>
      <c r="B451" s="34"/>
      <c r="C451" s="33"/>
      <c r="D451" s="175" t="s">
        <v>181</v>
      </c>
      <c r="E451" s="33"/>
      <c r="F451" s="176" t="s">
        <v>3175</v>
      </c>
      <c r="G451" s="33"/>
      <c r="H451" s="33"/>
      <c r="I451" s="97"/>
      <c r="J451" s="33"/>
      <c r="K451" s="33"/>
      <c r="L451" s="34"/>
      <c r="M451" s="177"/>
      <c r="N451" s="178"/>
      <c r="O451" s="59"/>
      <c r="P451" s="59"/>
      <c r="Q451" s="59"/>
      <c r="R451" s="59"/>
      <c r="S451" s="59"/>
      <c r="T451" s="60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T451" s="18" t="s">
        <v>181</v>
      </c>
      <c r="AU451" s="18" t="s">
        <v>179</v>
      </c>
    </row>
    <row r="452" spans="1:65" s="13" customFormat="1" x14ac:dyDescent="0.2">
      <c r="B452" s="179"/>
      <c r="D452" s="175" t="s">
        <v>183</v>
      </c>
      <c r="F452" s="181" t="s">
        <v>512</v>
      </c>
      <c r="H452" s="182">
        <v>0.92</v>
      </c>
      <c r="I452" s="183"/>
      <c r="L452" s="179"/>
      <c r="M452" s="184"/>
      <c r="N452" s="185"/>
      <c r="O452" s="185"/>
      <c r="P452" s="185"/>
      <c r="Q452" s="185"/>
      <c r="R452" s="185"/>
      <c r="S452" s="185"/>
      <c r="T452" s="186"/>
      <c r="AT452" s="180" t="s">
        <v>183</v>
      </c>
      <c r="AU452" s="180" t="s">
        <v>179</v>
      </c>
      <c r="AV452" s="13" t="s">
        <v>179</v>
      </c>
      <c r="AW452" s="13" t="s">
        <v>3</v>
      </c>
      <c r="AX452" s="13" t="s">
        <v>85</v>
      </c>
      <c r="AY452" s="180" t="s">
        <v>173</v>
      </c>
    </row>
    <row r="453" spans="1:65" s="12" customFormat="1" ht="22.9" customHeight="1" x14ac:dyDescent="0.2">
      <c r="B453" s="149"/>
      <c r="D453" s="150" t="s">
        <v>76</v>
      </c>
      <c r="E453" s="160" t="s">
        <v>208</v>
      </c>
      <c r="F453" s="160" t="s">
        <v>513</v>
      </c>
      <c r="I453" s="152"/>
      <c r="J453" s="161">
        <f>BK453</f>
        <v>0</v>
      </c>
      <c r="L453" s="149"/>
      <c r="M453" s="154"/>
      <c r="N453" s="155"/>
      <c r="O453" s="155"/>
      <c r="P453" s="156">
        <f>SUM(P454:P471)</f>
        <v>0</v>
      </c>
      <c r="Q453" s="155"/>
      <c r="R453" s="156">
        <f>SUM(R454:R471)</f>
        <v>67.570514400000008</v>
      </c>
      <c r="S453" s="155"/>
      <c r="T453" s="157">
        <f>SUM(T454:T471)</f>
        <v>0</v>
      </c>
      <c r="AR453" s="150" t="s">
        <v>85</v>
      </c>
      <c r="AT453" s="158" t="s">
        <v>76</v>
      </c>
      <c r="AU453" s="158" t="s">
        <v>85</v>
      </c>
      <c r="AY453" s="150" t="s">
        <v>173</v>
      </c>
      <c r="BK453" s="159">
        <f>SUM(BK454:BK471)</f>
        <v>0</v>
      </c>
    </row>
    <row r="454" spans="1:65" s="2" customFormat="1" ht="24" customHeight="1" x14ac:dyDescent="0.2">
      <c r="A454" s="33"/>
      <c r="B454" s="162"/>
      <c r="C454" s="163" t="s">
        <v>514</v>
      </c>
      <c r="D454" s="264" t="s">
        <v>515</v>
      </c>
      <c r="E454" s="265"/>
      <c r="F454" s="266"/>
      <c r="G454" s="164" t="s">
        <v>271</v>
      </c>
      <c r="H454" s="165">
        <v>17.579999999999998</v>
      </c>
      <c r="I454" s="166"/>
      <c r="J454" s="165">
        <f>ROUND(I454*H454,3)</f>
        <v>0</v>
      </c>
      <c r="K454" s="167"/>
      <c r="L454" s="34"/>
      <c r="M454" s="168" t="s">
        <v>1</v>
      </c>
      <c r="N454" s="169" t="s">
        <v>43</v>
      </c>
      <c r="O454" s="59"/>
      <c r="P454" s="170">
        <f>O454*H454</f>
        <v>0</v>
      </c>
      <c r="Q454" s="170">
        <v>0.29160000000000003</v>
      </c>
      <c r="R454" s="170">
        <f>Q454*H454</f>
        <v>5.126328</v>
      </c>
      <c r="S454" s="170">
        <v>0</v>
      </c>
      <c r="T454" s="171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72" t="s">
        <v>178</v>
      </c>
      <c r="AT454" s="172" t="s">
        <v>175</v>
      </c>
      <c r="AU454" s="172" t="s">
        <v>179</v>
      </c>
      <c r="AY454" s="18" t="s">
        <v>173</v>
      </c>
      <c r="BE454" s="173">
        <f>IF(N454="základná",J454,0)</f>
        <v>0</v>
      </c>
      <c r="BF454" s="173">
        <f>IF(N454="znížená",J454,0)</f>
        <v>0</v>
      </c>
      <c r="BG454" s="173">
        <f>IF(N454="zákl. prenesená",J454,0)</f>
        <v>0</v>
      </c>
      <c r="BH454" s="173">
        <f>IF(N454="zníž. prenesená",J454,0)</f>
        <v>0</v>
      </c>
      <c r="BI454" s="173">
        <f>IF(N454="nulová",J454,0)</f>
        <v>0</v>
      </c>
      <c r="BJ454" s="18" t="s">
        <v>179</v>
      </c>
      <c r="BK454" s="174">
        <f>ROUND(I454*H454,3)</f>
        <v>0</v>
      </c>
      <c r="BL454" s="18" t="s">
        <v>178</v>
      </c>
      <c r="BM454" s="172" t="s">
        <v>516</v>
      </c>
    </row>
    <row r="455" spans="1:65" s="2" customFormat="1" ht="19.5" x14ac:dyDescent="0.2">
      <c r="A455" s="33"/>
      <c r="B455" s="34"/>
      <c r="C455" s="33"/>
      <c r="D455" s="175" t="s">
        <v>181</v>
      </c>
      <c r="E455" s="33"/>
      <c r="F455" s="176" t="s">
        <v>517</v>
      </c>
      <c r="G455" s="33"/>
      <c r="H455" s="33"/>
      <c r="I455" s="97"/>
      <c r="J455" s="33"/>
      <c r="K455" s="33"/>
      <c r="L455" s="34"/>
      <c r="M455" s="177"/>
      <c r="N455" s="178"/>
      <c r="O455" s="59"/>
      <c r="P455" s="59"/>
      <c r="Q455" s="59"/>
      <c r="R455" s="59"/>
      <c r="S455" s="59"/>
      <c r="T455" s="60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8" t="s">
        <v>181</v>
      </c>
      <c r="AU455" s="18" t="s">
        <v>179</v>
      </c>
    </row>
    <row r="456" spans="1:65" s="13" customFormat="1" x14ac:dyDescent="0.2">
      <c r="B456" s="179"/>
      <c r="D456" s="175" t="s">
        <v>183</v>
      </c>
      <c r="E456" s="180" t="s">
        <v>1</v>
      </c>
      <c r="F456" s="181" t="s">
        <v>518</v>
      </c>
      <c r="H456" s="182">
        <v>17.579999999999998</v>
      </c>
      <c r="I456" s="183"/>
      <c r="L456" s="179"/>
      <c r="M456" s="184"/>
      <c r="N456" s="185"/>
      <c r="O456" s="185"/>
      <c r="P456" s="185"/>
      <c r="Q456" s="185"/>
      <c r="R456" s="185"/>
      <c r="S456" s="185"/>
      <c r="T456" s="186"/>
      <c r="AT456" s="180" t="s">
        <v>183</v>
      </c>
      <c r="AU456" s="180" t="s">
        <v>179</v>
      </c>
      <c r="AV456" s="13" t="s">
        <v>179</v>
      </c>
      <c r="AW456" s="13" t="s">
        <v>32</v>
      </c>
      <c r="AX456" s="13" t="s">
        <v>85</v>
      </c>
      <c r="AY456" s="180" t="s">
        <v>173</v>
      </c>
    </row>
    <row r="457" spans="1:65" s="2" customFormat="1" ht="24" customHeight="1" x14ac:dyDescent="0.2">
      <c r="A457" s="33"/>
      <c r="B457" s="162"/>
      <c r="C457" s="163" t="s">
        <v>519</v>
      </c>
      <c r="D457" s="264" t="s">
        <v>520</v>
      </c>
      <c r="E457" s="265"/>
      <c r="F457" s="266"/>
      <c r="G457" s="164" t="s">
        <v>271</v>
      </c>
      <c r="H457" s="165">
        <v>17.579999999999998</v>
      </c>
      <c r="I457" s="166"/>
      <c r="J457" s="165">
        <f>ROUND(I457*H457,3)</f>
        <v>0</v>
      </c>
      <c r="K457" s="167"/>
      <c r="L457" s="34"/>
      <c r="M457" s="168" t="s">
        <v>1</v>
      </c>
      <c r="N457" s="169" t="s">
        <v>43</v>
      </c>
      <c r="O457" s="59"/>
      <c r="P457" s="170">
        <f>O457*H457</f>
        <v>0</v>
      </c>
      <c r="Q457" s="170">
        <v>8.0030000000000004E-2</v>
      </c>
      <c r="R457" s="170">
        <f>Q457*H457</f>
        <v>1.4069273999999998</v>
      </c>
      <c r="S457" s="170">
        <v>0</v>
      </c>
      <c r="T457" s="171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72" t="s">
        <v>178</v>
      </c>
      <c r="AT457" s="172" t="s">
        <v>175</v>
      </c>
      <c r="AU457" s="172" t="s">
        <v>179</v>
      </c>
      <c r="AY457" s="18" t="s">
        <v>173</v>
      </c>
      <c r="BE457" s="173">
        <f>IF(N457="základná",J457,0)</f>
        <v>0</v>
      </c>
      <c r="BF457" s="173">
        <f>IF(N457="znížená",J457,0)</f>
        <v>0</v>
      </c>
      <c r="BG457" s="173">
        <f>IF(N457="zákl. prenesená",J457,0)</f>
        <v>0</v>
      </c>
      <c r="BH457" s="173">
        <f>IF(N457="zníž. prenesená",J457,0)</f>
        <v>0</v>
      </c>
      <c r="BI457" s="173">
        <f>IF(N457="nulová",J457,0)</f>
        <v>0</v>
      </c>
      <c r="BJ457" s="18" t="s">
        <v>179</v>
      </c>
      <c r="BK457" s="174">
        <f>ROUND(I457*H457,3)</f>
        <v>0</v>
      </c>
      <c r="BL457" s="18" t="s">
        <v>178</v>
      </c>
      <c r="BM457" s="172" t="s">
        <v>521</v>
      </c>
    </row>
    <row r="458" spans="1:65" s="2" customFormat="1" ht="19.5" x14ac:dyDescent="0.2">
      <c r="A458" s="33"/>
      <c r="B458" s="34"/>
      <c r="C458" s="33"/>
      <c r="D458" s="175" t="s">
        <v>181</v>
      </c>
      <c r="E458" s="33"/>
      <c r="F458" s="176" t="s">
        <v>522</v>
      </c>
      <c r="G458" s="33"/>
      <c r="H458" s="33"/>
      <c r="I458" s="97"/>
      <c r="J458" s="33"/>
      <c r="K458" s="33"/>
      <c r="L458" s="34"/>
      <c r="M458" s="177"/>
      <c r="N458" s="178"/>
      <c r="O458" s="59"/>
      <c r="P458" s="59"/>
      <c r="Q458" s="59"/>
      <c r="R458" s="59"/>
      <c r="S458" s="59"/>
      <c r="T458" s="60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T458" s="18" t="s">
        <v>181</v>
      </c>
      <c r="AU458" s="18" t="s">
        <v>179</v>
      </c>
    </row>
    <row r="459" spans="1:65" s="13" customFormat="1" x14ac:dyDescent="0.2">
      <c r="B459" s="179"/>
      <c r="D459" s="175" t="s">
        <v>183</v>
      </c>
      <c r="E459" s="180" t="s">
        <v>1</v>
      </c>
      <c r="F459" s="181" t="s">
        <v>518</v>
      </c>
      <c r="H459" s="182">
        <v>17.579999999999998</v>
      </c>
      <c r="I459" s="183"/>
      <c r="L459" s="179"/>
      <c r="M459" s="184"/>
      <c r="N459" s="185"/>
      <c r="O459" s="185"/>
      <c r="P459" s="185"/>
      <c r="Q459" s="185"/>
      <c r="R459" s="185"/>
      <c r="S459" s="185"/>
      <c r="T459" s="186"/>
      <c r="AT459" s="180" t="s">
        <v>183</v>
      </c>
      <c r="AU459" s="180" t="s">
        <v>179</v>
      </c>
      <c r="AV459" s="13" t="s">
        <v>179</v>
      </c>
      <c r="AW459" s="13" t="s">
        <v>32</v>
      </c>
      <c r="AX459" s="13" t="s">
        <v>85</v>
      </c>
      <c r="AY459" s="180" t="s">
        <v>173</v>
      </c>
    </row>
    <row r="460" spans="1:65" s="2" customFormat="1" ht="24" customHeight="1" x14ac:dyDescent="0.2">
      <c r="A460" s="33"/>
      <c r="B460" s="162"/>
      <c r="C460" s="163" t="s">
        <v>523</v>
      </c>
      <c r="D460" s="264" t="s">
        <v>524</v>
      </c>
      <c r="E460" s="265"/>
      <c r="F460" s="266"/>
      <c r="G460" s="164" t="s">
        <v>271</v>
      </c>
      <c r="H460" s="165">
        <v>93.3</v>
      </c>
      <c r="I460" s="166"/>
      <c r="J460" s="165">
        <f>ROUND(I460*H460,3)</f>
        <v>0</v>
      </c>
      <c r="K460" s="167"/>
      <c r="L460" s="34"/>
      <c r="M460" s="168" t="s">
        <v>1</v>
      </c>
      <c r="N460" s="169" t="s">
        <v>43</v>
      </c>
      <c r="O460" s="59"/>
      <c r="P460" s="170">
        <f>O460*H460</f>
        <v>0</v>
      </c>
      <c r="Q460" s="170">
        <v>0.37080000000000002</v>
      </c>
      <c r="R460" s="170">
        <f>Q460*H460</f>
        <v>34.595640000000003</v>
      </c>
      <c r="S460" s="170">
        <v>0</v>
      </c>
      <c r="T460" s="171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72" t="s">
        <v>178</v>
      </c>
      <c r="AT460" s="172" t="s">
        <v>175</v>
      </c>
      <c r="AU460" s="172" t="s">
        <v>179</v>
      </c>
      <c r="AY460" s="18" t="s">
        <v>173</v>
      </c>
      <c r="BE460" s="173">
        <f>IF(N460="základná",J460,0)</f>
        <v>0</v>
      </c>
      <c r="BF460" s="173">
        <f>IF(N460="znížená",J460,0)</f>
        <v>0</v>
      </c>
      <c r="BG460" s="173">
        <f>IF(N460="zákl. prenesená",J460,0)</f>
        <v>0</v>
      </c>
      <c r="BH460" s="173">
        <f>IF(N460="zníž. prenesená",J460,0)</f>
        <v>0</v>
      </c>
      <c r="BI460" s="173">
        <f>IF(N460="nulová",J460,0)</f>
        <v>0</v>
      </c>
      <c r="BJ460" s="18" t="s">
        <v>179</v>
      </c>
      <c r="BK460" s="174">
        <f>ROUND(I460*H460,3)</f>
        <v>0</v>
      </c>
      <c r="BL460" s="18" t="s">
        <v>178</v>
      </c>
      <c r="BM460" s="172" t="s">
        <v>525</v>
      </c>
    </row>
    <row r="461" spans="1:65" s="2" customFormat="1" ht="19.5" x14ac:dyDescent="0.2">
      <c r="A461" s="33"/>
      <c r="B461" s="34"/>
      <c r="C461" s="33"/>
      <c r="D461" s="175" t="s">
        <v>181</v>
      </c>
      <c r="E461" s="33"/>
      <c r="F461" s="176" t="s">
        <v>526</v>
      </c>
      <c r="G461" s="33"/>
      <c r="H461" s="33"/>
      <c r="I461" s="97"/>
      <c r="J461" s="33"/>
      <c r="K461" s="33"/>
      <c r="L461" s="34"/>
      <c r="M461" s="177"/>
      <c r="N461" s="178"/>
      <c r="O461" s="59"/>
      <c r="P461" s="59"/>
      <c r="Q461" s="59"/>
      <c r="R461" s="59"/>
      <c r="S461" s="59"/>
      <c r="T461" s="60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T461" s="18" t="s">
        <v>181</v>
      </c>
      <c r="AU461" s="18" t="s">
        <v>179</v>
      </c>
    </row>
    <row r="462" spans="1:65" s="13" customFormat="1" x14ac:dyDescent="0.2">
      <c r="B462" s="179"/>
      <c r="D462" s="175" t="s">
        <v>183</v>
      </c>
      <c r="E462" s="180" t="s">
        <v>1</v>
      </c>
      <c r="F462" s="181" t="s">
        <v>527</v>
      </c>
      <c r="H462" s="182">
        <v>93.3</v>
      </c>
      <c r="I462" s="183"/>
      <c r="L462" s="179"/>
      <c r="M462" s="184"/>
      <c r="N462" s="185"/>
      <c r="O462" s="185"/>
      <c r="P462" s="185"/>
      <c r="Q462" s="185"/>
      <c r="R462" s="185"/>
      <c r="S462" s="185"/>
      <c r="T462" s="186"/>
      <c r="AT462" s="180" t="s">
        <v>183</v>
      </c>
      <c r="AU462" s="180" t="s">
        <v>179</v>
      </c>
      <c r="AV462" s="13" t="s">
        <v>179</v>
      </c>
      <c r="AW462" s="13" t="s">
        <v>32</v>
      </c>
      <c r="AX462" s="13" t="s">
        <v>85</v>
      </c>
      <c r="AY462" s="180" t="s">
        <v>173</v>
      </c>
    </row>
    <row r="463" spans="1:65" s="2" customFormat="1" ht="36" customHeight="1" x14ac:dyDescent="0.2">
      <c r="A463" s="33"/>
      <c r="B463" s="162"/>
      <c r="C463" s="163" t="s">
        <v>528</v>
      </c>
      <c r="D463" s="264" t="s">
        <v>529</v>
      </c>
      <c r="E463" s="265"/>
      <c r="F463" s="266"/>
      <c r="G463" s="164" t="s">
        <v>271</v>
      </c>
      <c r="H463" s="165">
        <v>94.373999999999995</v>
      </c>
      <c r="I463" s="166"/>
      <c r="J463" s="165">
        <f>ROUND(I463*H463,3)</f>
        <v>0</v>
      </c>
      <c r="K463" s="167"/>
      <c r="L463" s="34"/>
      <c r="M463" s="168" t="s">
        <v>1</v>
      </c>
      <c r="N463" s="169" t="s">
        <v>43</v>
      </c>
      <c r="O463" s="59"/>
      <c r="P463" s="170">
        <f>O463*H463</f>
        <v>0</v>
      </c>
      <c r="Q463" s="170">
        <v>9.2499999999999999E-2</v>
      </c>
      <c r="R463" s="170">
        <f>Q463*H463</f>
        <v>8.7295949999999998</v>
      </c>
      <c r="S463" s="170">
        <v>0</v>
      </c>
      <c r="T463" s="171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72" t="s">
        <v>178</v>
      </c>
      <c r="AT463" s="172" t="s">
        <v>175</v>
      </c>
      <c r="AU463" s="172" t="s">
        <v>179</v>
      </c>
      <c r="AY463" s="18" t="s">
        <v>173</v>
      </c>
      <c r="BE463" s="173">
        <f>IF(N463="základná",J463,0)</f>
        <v>0</v>
      </c>
      <c r="BF463" s="173">
        <f>IF(N463="znížená",J463,0)</f>
        <v>0</v>
      </c>
      <c r="BG463" s="173">
        <f>IF(N463="zákl. prenesená",J463,0)</f>
        <v>0</v>
      </c>
      <c r="BH463" s="173">
        <f>IF(N463="zníž. prenesená",J463,0)</f>
        <v>0</v>
      </c>
      <c r="BI463" s="173">
        <f>IF(N463="nulová",J463,0)</f>
        <v>0</v>
      </c>
      <c r="BJ463" s="18" t="s">
        <v>179</v>
      </c>
      <c r="BK463" s="174">
        <f>ROUND(I463*H463,3)</f>
        <v>0</v>
      </c>
      <c r="BL463" s="18" t="s">
        <v>178</v>
      </c>
      <c r="BM463" s="172" t="s">
        <v>530</v>
      </c>
    </row>
    <row r="464" spans="1:65" s="2" customFormat="1" ht="39" x14ac:dyDescent="0.2">
      <c r="A464" s="33"/>
      <c r="B464" s="34"/>
      <c r="C464" s="33"/>
      <c r="D464" s="175" t="s">
        <v>181</v>
      </c>
      <c r="E464" s="33"/>
      <c r="F464" s="176" t="s">
        <v>531</v>
      </c>
      <c r="G464" s="33"/>
      <c r="H464" s="33"/>
      <c r="I464" s="97"/>
      <c r="J464" s="33"/>
      <c r="K464" s="33"/>
      <c r="L464" s="34"/>
      <c r="M464" s="177"/>
      <c r="N464" s="178"/>
      <c r="O464" s="59"/>
      <c r="P464" s="59"/>
      <c r="Q464" s="59"/>
      <c r="R464" s="59"/>
      <c r="S464" s="59"/>
      <c r="T464" s="60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T464" s="18" t="s">
        <v>181</v>
      </c>
      <c r="AU464" s="18" t="s">
        <v>179</v>
      </c>
    </row>
    <row r="465" spans="1:65" s="13" customFormat="1" x14ac:dyDescent="0.2">
      <c r="B465" s="179"/>
      <c r="D465" s="175" t="s">
        <v>183</v>
      </c>
      <c r="E465" s="180" t="s">
        <v>1</v>
      </c>
      <c r="F465" s="181" t="s">
        <v>527</v>
      </c>
      <c r="H465" s="182">
        <v>93.3</v>
      </c>
      <c r="I465" s="183"/>
      <c r="L465" s="179"/>
      <c r="M465" s="184"/>
      <c r="N465" s="185"/>
      <c r="O465" s="185"/>
      <c r="P465" s="185"/>
      <c r="Q465" s="185"/>
      <c r="R465" s="185"/>
      <c r="S465" s="185"/>
      <c r="T465" s="186"/>
      <c r="AT465" s="180" t="s">
        <v>183</v>
      </c>
      <c r="AU465" s="180" t="s">
        <v>179</v>
      </c>
      <c r="AV465" s="13" t="s">
        <v>179</v>
      </c>
      <c r="AW465" s="13" t="s">
        <v>32</v>
      </c>
      <c r="AX465" s="13" t="s">
        <v>77</v>
      </c>
      <c r="AY465" s="180" t="s">
        <v>173</v>
      </c>
    </row>
    <row r="466" spans="1:65" s="14" customFormat="1" x14ac:dyDescent="0.2">
      <c r="B466" s="187"/>
      <c r="D466" s="175" t="s">
        <v>183</v>
      </c>
      <c r="E466" s="188" t="s">
        <v>1</v>
      </c>
      <c r="F466" s="189" t="s">
        <v>532</v>
      </c>
      <c r="H466" s="188" t="s">
        <v>1</v>
      </c>
      <c r="I466" s="190"/>
      <c r="L466" s="187"/>
      <c r="M466" s="191"/>
      <c r="N466" s="192"/>
      <c r="O466" s="192"/>
      <c r="P466" s="192"/>
      <c r="Q466" s="192"/>
      <c r="R466" s="192"/>
      <c r="S466" s="192"/>
      <c r="T466" s="193"/>
      <c r="AT466" s="188" t="s">
        <v>183</v>
      </c>
      <c r="AU466" s="188" t="s">
        <v>179</v>
      </c>
      <c r="AV466" s="14" t="s">
        <v>85</v>
      </c>
      <c r="AW466" s="14" t="s">
        <v>32</v>
      </c>
      <c r="AX466" s="14" t="s">
        <v>77</v>
      </c>
      <c r="AY466" s="188" t="s">
        <v>173</v>
      </c>
    </row>
    <row r="467" spans="1:65" s="13" customFormat="1" x14ac:dyDescent="0.2">
      <c r="B467" s="179"/>
      <c r="D467" s="175" t="s">
        <v>183</v>
      </c>
      <c r="E467" s="180" t="s">
        <v>1</v>
      </c>
      <c r="F467" s="181" t="s">
        <v>533</v>
      </c>
      <c r="H467" s="182">
        <v>1.0740000000000001</v>
      </c>
      <c r="I467" s="183"/>
      <c r="L467" s="179"/>
      <c r="M467" s="184"/>
      <c r="N467" s="185"/>
      <c r="O467" s="185"/>
      <c r="P467" s="185"/>
      <c r="Q467" s="185"/>
      <c r="R467" s="185"/>
      <c r="S467" s="185"/>
      <c r="T467" s="186"/>
      <c r="AT467" s="180" t="s">
        <v>183</v>
      </c>
      <c r="AU467" s="180" t="s">
        <v>179</v>
      </c>
      <c r="AV467" s="13" t="s">
        <v>179</v>
      </c>
      <c r="AW467" s="13" t="s">
        <v>32</v>
      </c>
      <c r="AX467" s="13" t="s">
        <v>77</v>
      </c>
      <c r="AY467" s="180" t="s">
        <v>173</v>
      </c>
    </row>
    <row r="468" spans="1:65" s="16" customFormat="1" x14ac:dyDescent="0.2">
      <c r="B468" s="202"/>
      <c r="D468" s="175" t="s">
        <v>183</v>
      </c>
      <c r="E468" s="203" t="s">
        <v>1</v>
      </c>
      <c r="F468" s="204" t="s">
        <v>197</v>
      </c>
      <c r="H468" s="205">
        <v>94.373999999999995</v>
      </c>
      <c r="I468" s="206"/>
      <c r="L468" s="202"/>
      <c r="M468" s="207"/>
      <c r="N468" s="208"/>
      <c r="O468" s="208"/>
      <c r="P468" s="208"/>
      <c r="Q468" s="208"/>
      <c r="R468" s="208"/>
      <c r="S468" s="208"/>
      <c r="T468" s="209"/>
      <c r="AT468" s="203" t="s">
        <v>183</v>
      </c>
      <c r="AU468" s="203" t="s">
        <v>179</v>
      </c>
      <c r="AV468" s="16" t="s">
        <v>178</v>
      </c>
      <c r="AW468" s="16" t="s">
        <v>32</v>
      </c>
      <c r="AX468" s="16" t="s">
        <v>85</v>
      </c>
      <c r="AY468" s="203" t="s">
        <v>173</v>
      </c>
    </row>
    <row r="469" spans="1:65" s="2" customFormat="1" ht="16.5" customHeight="1" x14ac:dyDescent="0.2">
      <c r="A469" s="33"/>
      <c r="B469" s="162"/>
      <c r="C469" s="210" t="s">
        <v>534</v>
      </c>
      <c r="D469" s="267" t="s">
        <v>3176</v>
      </c>
      <c r="E469" s="268"/>
      <c r="F469" s="269"/>
      <c r="G469" s="211" t="s">
        <v>271</v>
      </c>
      <c r="H469" s="212">
        <v>96.260999999999996</v>
      </c>
      <c r="I469" s="213"/>
      <c r="J469" s="212">
        <f>ROUND(I469*H469,3)</f>
        <v>0</v>
      </c>
      <c r="K469" s="214"/>
      <c r="L469" s="215"/>
      <c r="M469" s="216" t="s">
        <v>1</v>
      </c>
      <c r="N469" s="217" t="s">
        <v>43</v>
      </c>
      <c r="O469" s="59"/>
      <c r="P469" s="170">
        <f>O469*H469</f>
        <v>0</v>
      </c>
      <c r="Q469" s="170">
        <v>0.184</v>
      </c>
      <c r="R469" s="170">
        <f>Q469*H469</f>
        <v>17.712024</v>
      </c>
      <c r="S469" s="170">
        <v>0</v>
      </c>
      <c r="T469" s="171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72" t="s">
        <v>232</v>
      </c>
      <c r="AT469" s="172" t="s">
        <v>335</v>
      </c>
      <c r="AU469" s="172" t="s">
        <v>179</v>
      </c>
      <c r="AY469" s="18" t="s">
        <v>173</v>
      </c>
      <c r="BE469" s="173">
        <f>IF(N469="základná",J469,0)</f>
        <v>0</v>
      </c>
      <c r="BF469" s="173">
        <f>IF(N469="znížená",J469,0)</f>
        <v>0</v>
      </c>
      <c r="BG469" s="173">
        <f>IF(N469="zákl. prenesená",J469,0)</f>
        <v>0</v>
      </c>
      <c r="BH469" s="173">
        <f>IF(N469="zníž. prenesená",J469,0)</f>
        <v>0</v>
      </c>
      <c r="BI469" s="173">
        <f>IF(N469="nulová",J469,0)</f>
        <v>0</v>
      </c>
      <c r="BJ469" s="18" t="s">
        <v>179</v>
      </c>
      <c r="BK469" s="174">
        <f>ROUND(I469*H469,3)</f>
        <v>0</v>
      </c>
      <c r="BL469" s="18" t="s">
        <v>178</v>
      </c>
      <c r="BM469" s="172" t="s">
        <v>535</v>
      </c>
    </row>
    <row r="470" spans="1:65" s="2" customFormat="1" x14ac:dyDescent="0.2">
      <c r="A470" s="33"/>
      <c r="B470" s="34"/>
      <c r="C470" s="33"/>
      <c r="D470" s="175" t="s">
        <v>181</v>
      </c>
      <c r="E470" s="33"/>
      <c r="F470" s="176" t="s">
        <v>3177</v>
      </c>
      <c r="G470" s="33"/>
      <c r="H470" s="33"/>
      <c r="I470" s="97"/>
      <c r="J470" s="33"/>
      <c r="K470" s="33"/>
      <c r="L470" s="34"/>
      <c r="M470" s="177"/>
      <c r="N470" s="178"/>
      <c r="O470" s="59"/>
      <c r="P470" s="59"/>
      <c r="Q470" s="59"/>
      <c r="R470" s="59"/>
      <c r="S470" s="59"/>
      <c r="T470" s="60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T470" s="18" t="s">
        <v>181</v>
      </c>
      <c r="AU470" s="18" t="s">
        <v>179</v>
      </c>
    </row>
    <row r="471" spans="1:65" s="13" customFormat="1" x14ac:dyDescent="0.2">
      <c r="B471" s="179"/>
      <c r="D471" s="175" t="s">
        <v>183</v>
      </c>
      <c r="F471" s="181" t="s">
        <v>536</v>
      </c>
      <c r="H471" s="182">
        <v>96.260999999999996</v>
      </c>
      <c r="I471" s="183"/>
      <c r="L471" s="179"/>
      <c r="M471" s="184"/>
      <c r="N471" s="185"/>
      <c r="O471" s="185"/>
      <c r="P471" s="185"/>
      <c r="Q471" s="185"/>
      <c r="R471" s="185"/>
      <c r="S471" s="185"/>
      <c r="T471" s="186"/>
      <c r="AT471" s="180" t="s">
        <v>183</v>
      </c>
      <c r="AU471" s="180" t="s">
        <v>179</v>
      </c>
      <c r="AV471" s="13" t="s">
        <v>179</v>
      </c>
      <c r="AW471" s="13" t="s">
        <v>3</v>
      </c>
      <c r="AX471" s="13" t="s">
        <v>85</v>
      </c>
      <c r="AY471" s="180" t="s">
        <v>173</v>
      </c>
    </row>
    <row r="472" spans="1:65" s="12" customFormat="1" ht="22.9" customHeight="1" x14ac:dyDescent="0.2">
      <c r="B472" s="149"/>
      <c r="D472" s="150" t="s">
        <v>76</v>
      </c>
      <c r="E472" s="160" t="s">
        <v>221</v>
      </c>
      <c r="F472" s="160" t="s">
        <v>537</v>
      </c>
      <c r="I472" s="152"/>
      <c r="J472" s="161">
        <f>BK472</f>
        <v>0</v>
      </c>
      <c r="L472" s="149"/>
      <c r="M472" s="154"/>
      <c r="N472" s="155"/>
      <c r="O472" s="155"/>
      <c r="P472" s="156">
        <f>SUM(P473:P573)</f>
        <v>0</v>
      </c>
      <c r="Q472" s="155"/>
      <c r="R472" s="156">
        <f>SUM(R473:R573)</f>
        <v>59.385707899999993</v>
      </c>
      <c r="S472" s="155"/>
      <c r="T472" s="157">
        <f>SUM(T473:T573)</f>
        <v>0</v>
      </c>
      <c r="AR472" s="150" t="s">
        <v>85</v>
      </c>
      <c r="AT472" s="158" t="s">
        <v>76</v>
      </c>
      <c r="AU472" s="158" t="s">
        <v>85</v>
      </c>
      <c r="AY472" s="150" t="s">
        <v>173</v>
      </c>
      <c r="BK472" s="159">
        <f>SUM(BK473:BK573)</f>
        <v>0</v>
      </c>
    </row>
    <row r="473" spans="1:65" s="2" customFormat="1" ht="24" customHeight="1" x14ac:dyDescent="0.2">
      <c r="A473" s="33"/>
      <c r="B473" s="162"/>
      <c r="C473" s="163" t="s">
        <v>538</v>
      </c>
      <c r="D473" s="264" t="s">
        <v>539</v>
      </c>
      <c r="E473" s="265"/>
      <c r="F473" s="266"/>
      <c r="G473" s="164" t="s">
        <v>271</v>
      </c>
      <c r="H473" s="165">
        <v>57.113</v>
      </c>
      <c r="I473" s="166"/>
      <c r="J473" s="165">
        <f>ROUND(I473*H473,3)</f>
        <v>0</v>
      </c>
      <c r="K473" s="167"/>
      <c r="L473" s="34"/>
      <c r="M473" s="168" t="s">
        <v>1</v>
      </c>
      <c r="N473" s="169" t="s">
        <v>43</v>
      </c>
      <c r="O473" s="59"/>
      <c r="P473" s="170">
        <f>O473*H473</f>
        <v>0</v>
      </c>
      <c r="Q473" s="170">
        <v>1.9000000000000001E-4</v>
      </c>
      <c r="R473" s="170">
        <f>Q473*H473</f>
        <v>1.085147E-2</v>
      </c>
      <c r="S473" s="170">
        <v>0</v>
      </c>
      <c r="T473" s="171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72" t="s">
        <v>178</v>
      </c>
      <c r="AT473" s="172" t="s">
        <v>175</v>
      </c>
      <c r="AU473" s="172" t="s">
        <v>179</v>
      </c>
      <c r="AY473" s="18" t="s">
        <v>173</v>
      </c>
      <c r="BE473" s="173">
        <f>IF(N473="základná",J473,0)</f>
        <v>0</v>
      </c>
      <c r="BF473" s="173">
        <f>IF(N473="znížená",J473,0)</f>
        <v>0</v>
      </c>
      <c r="BG473" s="173">
        <f>IF(N473="zákl. prenesená",J473,0)</f>
        <v>0</v>
      </c>
      <c r="BH473" s="173">
        <f>IF(N473="zníž. prenesená",J473,0)</f>
        <v>0</v>
      </c>
      <c r="BI473" s="173">
        <f>IF(N473="nulová",J473,0)</f>
        <v>0</v>
      </c>
      <c r="BJ473" s="18" t="s">
        <v>179</v>
      </c>
      <c r="BK473" s="174">
        <f>ROUND(I473*H473,3)</f>
        <v>0</v>
      </c>
      <c r="BL473" s="18" t="s">
        <v>178</v>
      </c>
      <c r="BM473" s="172" t="s">
        <v>540</v>
      </c>
    </row>
    <row r="474" spans="1:65" s="2" customFormat="1" ht="48.75" x14ac:dyDescent="0.2">
      <c r="A474" s="33"/>
      <c r="B474" s="34"/>
      <c r="C474" s="33"/>
      <c r="D474" s="175" t="s">
        <v>181</v>
      </c>
      <c r="E474" s="33"/>
      <c r="F474" s="176" t="s">
        <v>541</v>
      </c>
      <c r="G474" s="33"/>
      <c r="H474" s="33"/>
      <c r="I474" s="97"/>
      <c r="J474" s="33"/>
      <c r="K474" s="33"/>
      <c r="L474" s="34"/>
      <c r="M474" s="177"/>
      <c r="N474" s="178"/>
      <c r="O474" s="59"/>
      <c r="P474" s="59"/>
      <c r="Q474" s="59"/>
      <c r="R474" s="59"/>
      <c r="S474" s="59"/>
      <c r="T474" s="60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T474" s="18" t="s">
        <v>181</v>
      </c>
      <c r="AU474" s="18" t="s">
        <v>179</v>
      </c>
    </row>
    <row r="475" spans="1:65" s="13" customFormat="1" ht="22.5" x14ac:dyDescent="0.2">
      <c r="B475" s="179"/>
      <c r="D475" s="175" t="s">
        <v>183</v>
      </c>
      <c r="E475" s="180" t="s">
        <v>1</v>
      </c>
      <c r="F475" s="181" t="s">
        <v>542</v>
      </c>
      <c r="H475" s="182">
        <v>57.113</v>
      </c>
      <c r="I475" s="183"/>
      <c r="L475" s="179"/>
      <c r="M475" s="184"/>
      <c r="N475" s="185"/>
      <c r="O475" s="185"/>
      <c r="P475" s="185"/>
      <c r="Q475" s="185"/>
      <c r="R475" s="185"/>
      <c r="S475" s="185"/>
      <c r="T475" s="186"/>
      <c r="AT475" s="180" t="s">
        <v>183</v>
      </c>
      <c r="AU475" s="180" t="s">
        <v>179</v>
      </c>
      <c r="AV475" s="13" t="s">
        <v>179</v>
      </c>
      <c r="AW475" s="13" t="s">
        <v>32</v>
      </c>
      <c r="AX475" s="13" t="s">
        <v>85</v>
      </c>
      <c r="AY475" s="180" t="s">
        <v>173</v>
      </c>
    </row>
    <row r="476" spans="1:65" s="2" customFormat="1" ht="24" customHeight="1" x14ac:dyDescent="0.2">
      <c r="A476" s="33"/>
      <c r="B476" s="162"/>
      <c r="C476" s="163" t="s">
        <v>543</v>
      </c>
      <c r="D476" s="264" t="s">
        <v>3178</v>
      </c>
      <c r="E476" s="265"/>
      <c r="F476" s="266"/>
      <c r="G476" s="164" t="s">
        <v>271</v>
      </c>
      <c r="H476" s="165">
        <v>173.08</v>
      </c>
      <c r="I476" s="166"/>
      <c r="J476" s="165">
        <f>ROUND(I476*H476,3)</f>
        <v>0</v>
      </c>
      <c r="K476" s="167"/>
      <c r="L476" s="34"/>
      <c r="M476" s="168" t="s">
        <v>1</v>
      </c>
      <c r="N476" s="169" t="s">
        <v>43</v>
      </c>
      <c r="O476" s="59"/>
      <c r="P476" s="170">
        <f>O476*H476</f>
        <v>0</v>
      </c>
      <c r="Q476" s="170">
        <v>4.0000000000000002E-4</v>
      </c>
      <c r="R476" s="170">
        <f>Q476*H476</f>
        <v>6.9232000000000002E-2</v>
      </c>
      <c r="S476" s="170">
        <v>0</v>
      </c>
      <c r="T476" s="171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72" t="s">
        <v>178</v>
      </c>
      <c r="AT476" s="172" t="s">
        <v>175</v>
      </c>
      <c r="AU476" s="172" t="s">
        <v>179</v>
      </c>
      <c r="AY476" s="18" t="s">
        <v>173</v>
      </c>
      <c r="BE476" s="173">
        <f>IF(N476="základná",J476,0)</f>
        <v>0</v>
      </c>
      <c r="BF476" s="173">
        <f>IF(N476="znížená",J476,0)</f>
        <v>0</v>
      </c>
      <c r="BG476" s="173">
        <f>IF(N476="zákl. prenesená",J476,0)</f>
        <v>0</v>
      </c>
      <c r="BH476" s="173">
        <f>IF(N476="zníž. prenesená",J476,0)</f>
        <v>0</v>
      </c>
      <c r="BI476" s="173">
        <f>IF(N476="nulová",J476,0)</f>
        <v>0</v>
      </c>
      <c r="BJ476" s="18" t="s">
        <v>179</v>
      </c>
      <c r="BK476" s="174">
        <f>ROUND(I476*H476,3)</f>
        <v>0</v>
      </c>
      <c r="BL476" s="18" t="s">
        <v>178</v>
      </c>
      <c r="BM476" s="172" t="s">
        <v>544</v>
      </c>
    </row>
    <row r="477" spans="1:65" s="2" customFormat="1" x14ac:dyDescent="0.2">
      <c r="A477" s="33"/>
      <c r="B477" s="34"/>
      <c r="C477" s="33"/>
      <c r="D477" s="175" t="s">
        <v>181</v>
      </c>
      <c r="E477" s="33"/>
      <c r="F477" s="176" t="s">
        <v>3179</v>
      </c>
      <c r="G477" s="33"/>
      <c r="H477" s="33"/>
      <c r="I477" s="97"/>
      <c r="J477" s="33"/>
      <c r="K477" s="33"/>
      <c r="L477" s="34"/>
      <c r="M477" s="177"/>
      <c r="N477" s="178"/>
      <c r="O477" s="59"/>
      <c r="P477" s="59"/>
      <c r="Q477" s="59"/>
      <c r="R477" s="59"/>
      <c r="S477" s="59"/>
      <c r="T477" s="60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181</v>
      </c>
      <c r="AU477" s="18" t="s">
        <v>179</v>
      </c>
    </row>
    <row r="478" spans="1:65" s="2" customFormat="1" ht="16.5" customHeight="1" x14ac:dyDescent="0.2">
      <c r="A478" s="33"/>
      <c r="B478" s="162"/>
      <c r="C478" s="163" t="s">
        <v>546</v>
      </c>
      <c r="D478" s="264" t="s">
        <v>547</v>
      </c>
      <c r="E478" s="265"/>
      <c r="F478" s="266"/>
      <c r="G478" s="164" t="s">
        <v>271</v>
      </c>
      <c r="H478" s="165">
        <v>173.08</v>
      </c>
      <c r="I478" s="166"/>
      <c r="J478" s="165">
        <f>ROUND(I478*H478,3)</f>
        <v>0</v>
      </c>
      <c r="K478" s="167"/>
      <c r="L478" s="34"/>
      <c r="M478" s="168" t="s">
        <v>1</v>
      </c>
      <c r="N478" s="169" t="s">
        <v>43</v>
      </c>
      <c r="O478" s="59"/>
      <c r="P478" s="170">
        <f>O478*H478</f>
        <v>0</v>
      </c>
      <c r="Q478" s="170">
        <v>1.056E-2</v>
      </c>
      <c r="R478" s="170">
        <f>Q478*H478</f>
        <v>1.8277248000000001</v>
      </c>
      <c r="S478" s="170">
        <v>0</v>
      </c>
      <c r="T478" s="171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72" t="s">
        <v>178</v>
      </c>
      <c r="AT478" s="172" t="s">
        <v>175</v>
      </c>
      <c r="AU478" s="172" t="s">
        <v>179</v>
      </c>
      <c r="AY478" s="18" t="s">
        <v>173</v>
      </c>
      <c r="BE478" s="173">
        <f>IF(N478="základná",J478,0)</f>
        <v>0</v>
      </c>
      <c r="BF478" s="173">
        <f>IF(N478="znížená",J478,0)</f>
        <v>0</v>
      </c>
      <c r="BG478" s="173">
        <f>IF(N478="zákl. prenesená",J478,0)</f>
        <v>0</v>
      </c>
      <c r="BH478" s="173">
        <f>IF(N478="zníž. prenesená",J478,0)</f>
        <v>0</v>
      </c>
      <c r="BI478" s="173">
        <f>IF(N478="nulová",J478,0)</f>
        <v>0</v>
      </c>
      <c r="BJ478" s="18" t="s">
        <v>179</v>
      </c>
      <c r="BK478" s="174">
        <f>ROUND(I478*H478,3)</f>
        <v>0</v>
      </c>
      <c r="BL478" s="18" t="s">
        <v>178</v>
      </c>
      <c r="BM478" s="172" t="s">
        <v>548</v>
      </c>
    </row>
    <row r="479" spans="1:65" s="2" customFormat="1" ht="19.5" x14ac:dyDescent="0.2">
      <c r="A479" s="33"/>
      <c r="B479" s="34"/>
      <c r="C479" s="33"/>
      <c r="D479" s="175" t="s">
        <v>181</v>
      </c>
      <c r="E479" s="33"/>
      <c r="F479" s="176" t="s">
        <v>3180</v>
      </c>
      <c r="G479" s="33"/>
      <c r="H479" s="33"/>
      <c r="I479" s="97"/>
      <c r="J479" s="33"/>
      <c r="K479" s="33"/>
      <c r="L479" s="34"/>
      <c r="M479" s="177"/>
      <c r="N479" s="178"/>
      <c r="O479" s="59"/>
      <c r="P479" s="59"/>
      <c r="Q479" s="59"/>
      <c r="R479" s="59"/>
      <c r="S479" s="59"/>
      <c r="T479" s="60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T479" s="18" t="s">
        <v>181</v>
      </c>
      <c r="AU479" s="18" t="s">
        <v>179</v>
      </c>
    </row>
    <row r="480" spans="1:65" s="13" customFormat="1" ht="22.5" x14ac:dyDescent="0.2">
      <c r="B480" s="179"/>
      <c r="D480" s="175" t="s">
        <v>183</v>
      </c>
      <c r="E480" s="180" t="s">
        <v>1</v>
      </c>
      <c r="F480" s="181" t="s">
        <v>549</v>
      </c>
      <c r="H480" s="182">
        <v>173.08</v>
      </c>
      <c r="I480" s="183"/>
      <c r="L480" s="179"/>
      <c r="M480" s="184"/>
      <c r="N480" s="185"/>
      <c r="O480" s="185"/>
      <c r="P480" s="185"/>
      <c r="Q480" s="185"/>
      <c r="R480" s="185"/>
      <c r="S480" s="185"/>
      <c r="T480" s="186"/>
      <c r="AT480" s="180" t="s">
        <v>183</v>
      </c>
      <c r="AU480" s="180" t="s">
        <v>179</v>
      </c>
      <c r="AV480" s="13" t="s">
        <v>179</v>
      </c>
      <c r="AW480" s="13" t="s">
        <v>32</v>
      </c>
      <c r="AX480" s="13" t="s">
        <v>85</v>
      </c>
      <c r="AY480" s="180" t="s">
        <v>173</v>
      </c>
    </row>
    <row r="481" spans="1:65" s="2" customFormat="1" ht="24" customHeight="1" x14ac:dyDescent="0.2">
      <c r="A481" s="33"/>
      <c r="B481" s="162"/>
      <c r="C481" s="163" t="s">
        <v>550</v>
      </c>
      <c r="D481" s="264" t="s">
        <v>551</v>
      </c>
      <c r="E481" s="265"/>
      <c r="F481" s="266"/>
      <c r="G481" s="164" t="s">
        <v>271</v>
      </c>
      <c r="H481" s="165">
        <v>227.721</v>
      </c>
      <c r="I481" s="166"/>
      <c r="J481" s="165">
        <f>ROUND(I481*H481,3)</f>
        <v>0</v>
      </c>
      <c r="K481" s="167"/>
      <c r="L481" s="34"/>
      <c r="M481" s="168" t="s">
        <v>1</v>
      </c>
      <c r="N481" s="169" t="s">
        <v>43</v>
      </c>
      <c r="O481" s="59"/>
      <c r="P481" s="170">
        <f>O481*H481</f>
        <v>0</v>
      </c>
      <c r="Q481" s="170">
        <v>1.26E-2</v>
      </c>
      <c r="R481" s="170">
        <f>Q481*H481</f>
        <v>2.8692845999999999</v>
      </c>
      <c r="S481" s="170">
        <v>0</v>
      </c>
      <c r="T481" s="171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72" t="s">
        <v>178</v>
      </c>
      <c r="AT481" s="172" t="s">
        <v>175</v>
      </c>
      <c r="AU481" s="172" t="s">
        <v>179</v>
      </c>
      <c r="AY481" s="18" t="s">
        <v>173</v>
      </c>
      <c r="BE481" s="173">
        <f>IF(N481="základná",J481,0)</f>
        <v>0</v>
      </c>
      <c r="BF481" s="173">
        <f>IF(N481="znížená",J481,0)</f>
        <v>0</v>
      </c>
      <c r="BG481" s="173">
        <f>IF(N481="zákl. prenesená",J481,0)</f>
        <v>0</v>
      </c>
      <c r="BH481" s="173">
        <f>IF(N481="zníž. prenesená",J481,0)</f>
        <v>0</v>
      </c>
      <c r="BI481" s="173">
        <f>IF(N481="nulová",J481,0)</f>
        <v>0</v>
      </c>
      <c r="BJ481" s="18" t="s">
        <v>179</v>
      </c>
      <c r="BK481" s="174">
        <f>ROUND(I481*H481,3)</f>
        <v>0</v>
      </c>
      <c r="BL481" s="18" t="s">
        <v>178</v>
      </c>
      <c r="BM481" s="172" t="s">
        <v>552</v>
      </c>
    </row>
    <row r="482" spans="1:65" s="2" customFormat="1" ht="19.5" x14ac:dyDescent="0.2">
      <c r="A482" s="33"/>
      <c r="B482" s="34"/>
      <c r="C482" s="33"/>
      <c r="D482" s="175" t="s">
        <v>181</v>
      </c>
      <c r="E482" s="33"/>
      <c r="F482" s="176" t="s">
        <v>3181</v>
      </c>
      <c r="G482" s="33"/>
      <c r="H482" s="33"/>
      <c r="I482" s="97"/>
      <c r="J482" s="33"/>
      <c r="K482" s="33"/>
      <c r="L482" s="34"/>
      <c r="M482" s="177"/>
      <c r="N482" s="178"/>
      <c r="O482" s="59"/>
      <c r="P482" s="59"/>
      <c r="Q482" s="59"/>
      <c r="R482" s="59"/>
      <c r="S482" s="59"/>
      <c r="T482" s="60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T482" s="18" t="s">
        <v>181</v>
      </c>
      <c r="AU482" s="18" t="s">
        <v>179</v>
      </c>
    </row>
    <row r="483" spans="1:65" s="14" customFormat="1" x14ac:dyDescent="0.2">
      <c r="B483" s="187"/>
      <c r="D483" s="175" t="s">
        <v>183</v>
      </c>
      <c r="E483" s="188" t="s">
        <v>1</v>
      </c>
      <c r="F483" s="189" t="s">
        <v>553</v>
      </c>
      <c r="H483" s="188" t="s">
        <v>1</v>
      </c>
      <c r="I483" s="190"/>
      <c r="L483" s="187"/>
      <c r="M483" s="191"/>
      <c r="N483" s="192"/>
      <c r="O483" s="192"/>
      <c r="P483" s="192"/>
      <c r="Q483" s="192"/>
      <c r="R483" s="192"/>
      <c r="S483" s="192"/>
      <c r="T483" s="193"/>
      <c r="AT483" s="188" t="s">
        <v>183</v>
      </c>
      <c r="AU483" s="188" t="s">
        <v>179</v>
      </c>
      <c r="AV483" s="14" t="s">
        <v>85</v>
      </c>
      <c r="AW483" s="14" t="s">
        <v>32</v>
      </c>
      <c r="AX483" s="14" t="s">
        <v>77</v>
      </c>
      <c r="AY483" s="188" t="s">
        <v>173</v>
      </c>
    </row>
    <row r="484" spans="1:65" s="14" customFormat="1" x14ac:dyDescent="0.2">
      <c r="B484" s="187"/>
      <c r="D484" s="175" t="s">
        <v>183</v>
      </c>
      <c r="E484" s="188" t="s">
        <v>1</v>
      </c>
      <c r="F484" s="189" t="s">
        <v>554</v>
      </c>
      <c r="H484" s="188" t="s">
        <v>1</v>
      </c>
      <c r="I484" s="190"/>
      <c r="L484" s="187"/>
      <c r="M484" s="191"/>
      <c r="N484" s="192"/>
      <c r="O484" s="192"/>
      <c r="P484" s="192"/>
      <c r="Q484" s="192"/>
      <c r="R484" s="192"/>
      <c r="S484" s="192"/>
      <c r="T484" s="193"/>
      <c r="AT484" s="188" t="s">
        <v>183</v>
      </c>
      <c r="AU484" s="188" t="s">
        <v>179</v>
      </c>
      <c r="AV484" s="14" t="s">
        <v>85</v>
      </c>
      <c r="AW484" s="14" t="s">
        <v>32</v>
      </c>
      <c r="AX484" s="14" t="s">
        <v>77</v>
      </c>
      <c r="AY484" s="188" t="s">
        <v>173</v>
      </c>
    </row>
    <row r="485" spans="1:65" s="14" customFormat="1" x14ac:dyDescent="0.2">
      <c r="B485" s="187"/>
      <c r="D485" s="175" t="s">
        <v>183</v>
      </c>
      <c r="E485" s="188" t="s">
        <v>1</v>
      </c>
      <c r="F485" s="189" t="s">
        <v>555</v>
      </c>
      <c r="H485" s="188" t="s">
        <v>1</v>
      </c>
      <c r="I485" s="190"/>
      <c r="L485" s="187"/>
      <c r="M485" s="191"/>
      <c r="N485" s="192"/>
      <c r="O485" s="192"/>
      <c r="P485" s="192"/>
      <c r="Q485" s="192"/>
      <c r="R485" s="192"/>
      <c r="S485" s="192"/>
      <c r="T485" s="193"/>
      <c r="AT485" s="188" t="s">
        <v>183</v>
      </c>
      <c r="AU485" s="188" t="s">
        <v>179</v>
      </c>
      <c r="AV485" s="14" t="s">
        <v>85</v>
      </c>
      <c r="AW485" s="14" t="s">
        <v>32</v>
      </c>
      <c r="AX485" s="14" t="s">
        <v>77</v>
      </c>
      <c r="AY485" s="188" t="s">
        <v>173</v>
      </c>
    </row>
    <row r="486" spans="1:65" s="13" customFormat="1" x14ac:dyDescent="0.2">
      <c r="B486" s="179"/>
      <c r="D486" s="175" t="s">
        <v>183</v>
      </c>
      <c r="E486" s="180" t="s">
        <v>1</v>
      </c>
      <c r="F486" s="181" t="s">
        <v>556</v>
      </c>
      <c r="H486" s="182">
        <v>153.27000000000001</v>
      </c>
      <c r="I486" s="18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0" t="s">
        <v>183</v>
      </c>
      <c r="AU486" s="180" t="s">
        <v>179</v>
      </c>
      <c r="AV486" s="13" t="s">
        <v>179</v>
      </c>
      <c r="AW486" s="13" t="s">
        <v>32</v>
      </c>
      <c r="AX486" s="13" t="s">
        <v>77</v>
      </c>
      <c r="AY486" s="180" t="s">
        <v>173</v>
      </c>
    </row>
    <row r="487" spans="1:65" s="14" customFormat="1" x14ac:dyDescent="0.2">
      <c r="B487" s="187"/>
      <c r="D487" s="175" t="s">
        <v>183</v>
      </c>
      <c r="E487" s="188" t="s">
        <v>1</v>
      </c>
      <c r="F487" s="189" t="s">
        <v>353</v>
      </c>
      <c r="H487" s="188" t="s">
        <v>1</v>
      </c>
      <c r="I487" s="190"/>
      <c r="L487" s="187"/>
      <c r="M487" s="191"/>
      <c r="N487" s="192"/>
      <c r="O487" s="192"/>
      <c r="P487" s="192"/>
      <c r="Q487" s="192"/>
      <c r="R487" s="192"/>
      <c r="S487" s="192"/>
      <c r="T487" s="193"/>
      <c r="AT487" s="188" t="s">
        <v>183</v>
      </c>
      <c r="AU487" s="188" t="s">
        <v>179</v>
      </c>
      <c r="AV487" s="14" t="s">
        <v>85</v>
      </c>
      <c r="AW487" s="14" t="s">
        <v>32</v>
      </c>
      <c r="AX487" s="14" t="s">
        <v>77</v>
      </c>
      <c r="AY487" s="188" t="s">
        <v>173</v>
      </c>
    </row>
    <row r="488" spans="1:65" s="13" customFormat="1" x14ac:dyDescent="0.2">
      <c r="B488" s="179"/>
      <c r="D488" s="175" t="s">
        <v>183</v>
      </c>
      <c r="E488" s="180" t="s">
        <v>1</v>
      </c>
      <c r="F488" s="181" t="s">
        <v>557</v>
      </c>
      <c r="H488" s="182">
        <v>27.36</v>
      </c>
      <c r="I488" s="183"/>
      <c r="L488" s="179"/>
      <c r="M488" s="184"/>
      <c r="N488" s="185"/>
      <c r="O488" s="185"/>
      <c r="P488" s="185"/>
      <c r="Q488" s="185"/>
      <c r="R488" s="185"/>
      <c r="S488" s="185"/>
      <c r="T488" s="186"/>
      <c r="AT488" s="180" t="s">
        <v>183</v>
      </c>
      <c r="AU488" s="180" t="s">
        <v>179</v>
      </c>
      <c r="AV488" s="13" t="s">
        <v>179</v>
      </c>
      <c r="AW488" s="13" t="s">
        <v>32</v>
      </c>
      <c r="AX488" s="13" t="s">
        <v>77</v>
      </c>
      <c r="AY488" s="180" t="s">
        <v>173</v>
      </c>
    </row>
    <row r="489" spans="1:65" s="14" customFormat="1" x14ac:dyDescent="0.2">
      <c r="B489" s="187"/>
      <c r="D489" s="175" t="s">
        <v>183</v>
      </c>
      <c r="E489" s="188" t="s">
        <v>1</v>
      </c>
      <c r="F489" s="189" t="s">
        <v>558</v>
      </c>
      <c r="H489" s="188" t="s">
        <v>1</v>
      </c>
      <c r="I489" s="190"/>
      <c r="L489" s="187"/>
      <c r="M489" s="191"/>
      <c r="N489" s="192"/>
      <c r="O489" s="192"/>
      <c r="P489" s="192"/>
      <c r="Q489" s="192"/>
      <c r="R489" s="192"/>
      <c r="S489" s="192"/>
      <c r="T489" s="193"/>
      <c r="AT489" s="188" t="s">
        <v>183</v>
      </c>
      <c r="AU489" s="188" t="s">
        <v>179</v>
      </c>
      <c r="AV489" s="14" t="s">
        <v>85</v>
      </c>
      <c r="AW489" s="14" t="s">
        <v>32</v>
      </c>
      <c r="AX489" s="14" t="s">
        <v>77</v>
      </c>
      <c r="AY489" s="188" t="s">
        <v>173</v>
      </c>
    </row>
    <row r="490" spans="1:65" s="14" customFormat="1" x14ac:dyDescent="0.2">
      <c r="B490" s="187"/>
      <c r="D490" s="175" t="s">
        <v>183</v>
      </c>
      <c r="E490" s="188" t="s">
        <v>1</v>
      </c>
      <c r="F490" s="189" t="s">
        <v>559</v>
      </c>
      <c r="H490" s="188" t="s">
        <v>1</v>
      </c>
      <c r="I490" s="190"/>
      <c r="L490" s="187"/>
      <c r="M490" s="191"/>
      <c r="N490" s="192"/>
      <c r="O490" s="192"/>
      <c r="P490" s="192"/>
      <c r="Q490" s="192"/>
      <c r="R490" s="192"/>
      <c r="S490" s="192"/>
      <c r="T490" s="193"/>
      <c r="AT490" s="188" t="s">
        <v>183</v>
      </c>
      <c r="AU490" s="188" t="s">
        <v>179</v>
      </c>
      <c r="AV490" s="14" t="s">
        <v>85</v>
      </c>
      <c r="AW490" s="14" t="s">
        <v>32</v>
      </c>
      <c r="AX490" s="14" t="s">
        <v>77</v>
      </c>
      <c r="AY490" s="188" t="s">
        <v>173</v>
      </c>
    </row>
    <row r="491" spans="1:65" s="13" customFormat="1" x14ac:dyDescent="0.2">
      <c r="B491" s="179"/>
      <c r="D491" s="175" t="s">
        <v>183</v>
      </c>
      <c r="E491" s="180" t="s">
        <v>1</v>
      </c>
      <c r="F491" s="181" t="s">
        <v>560</v>
      </c>
      <c r="H491" s="182">
        <v>81.608000000000004</v>
      </c>
      <c r="I491" s="183"/>
      <c r="L491" s="179"/>
      <c r="M491" s="184"/>
      <c r="N491" s="185"/>
      <c r="O491" s="185"/>
      <c r="P491" s="185"/>
      <c r="Q491" s="185"/>
      <c r="R491" s="185"/>
      <c r="S491" s="185"/>
      <c r="T491" s="186"/>
      <c r="AT491" s="180" t="s">
        <v>183</v>
      </c>
      <c r="AU491" s="180" t="s">
        <v>179</v>
      </c>
      <c r="AV491" s="13" t="s">
        <v>179</v>
      </c>
      <c r="AW491" s="13" t="s">
        <v>32</v>
      </c>
      <c r="AX491" s="13" t="s">
        <v>77</v>
      </c>
      <c r="AY491" s="180" t="s">
        <v>173</v>
      </c>
    </row>
    <row r="492" spans="1:65" s="15" customFormat="1" x14ac:dyDescent="0.2">
      <c r="B492" s="194"/>
      <c r="D492" s="175" t="s">
        <v>183</v>
      </c>
      <c r="E492" s="195" t="s">
        <v>1</v>
      </c>
      <c r="F492" s="196" t="s">
        <v>190</v>
      </c>
      <c r="H492" s="197">
        <v>262.238</v>
      </c>
      <c r="I492" s="198"/>
      <c r="L492" s="194"/>
      <c r="M492" s="199"/>
      <c r="N492" s="200"/>
      <c r="O492" s="200"/>
      <c r="P492" s="200"/>
      <c r="Q492" s="200"/>
      <c r="R492" s="200"/>
      <c r="S492" s="200"/>
      <c r="T492" s="201"/>
      <c r="AT492" s="195" t="s">
        <v>183</v>
      </c>
      <c r="AU492" s="195" t="s">
        <v>179</v>
      </c>
      <c r="AV492" s="15" t="s">
        <v>191</v>
      </c>
      <c r="AW492" s="15" t="s">
        <v>32</v>
      </c>
      <c r="AX492" s="15" t="s">
        <v>77</v>
      </c>
      <c r="AY492" s="195" t="s">
        <v>173</v>
      </c>
    </row>
    <row r="493" spans="1:65" s="13" customFormat="1" ht="33.75" x14ac:dyDescent="0.2">
      <c r="B493" s="179"/>
      <c r="D493" s="175" t="s">
        <v>183</v>
      </c>
      <c r="E493" s="180" t="s">
        <v>1</v>
      </c>
      <c r="F493" s="181" t="s">
        <v>561</v>
      </c>
      <c r="H493" s="182">
        <v>-57.113</v>
      </c>
      <c r="I493" s="183"/>
      <c r="L493" s="179"/>
      <c r="M493" s="184"/>
      <c r="N493" s="185"/>
      <c r="O493" s="185"/>
      <c r="P493" s="185"/>
      <c r="Q493" s="185"/>
      <c r="R493" s="185"/>
      <c r="S493" s="185"/>
      <c r="T493" s="186"/>
      <c r="AT493" s="180" t="s">
        <v>183</v>
      </c>
      <c r="AU493" s="180" t="s">
        <v>179</v>
      </c>
      <c r="AV493" s="13" t="s">
        <v>179</v>
      </c>
      <c r="AW493" s="13" t="s">
        <v>32</v>
      </c>
      <c r="AX493" s="13" t="s">
        <v>77</v>
      </c>
      <c r="AY493" s="180" t="s">
        <v>173</v>
      </c>
    </row>
    <row r="494" spans="1:65" s="13" customFormat="1" x14ac:dyDescent="0.2">
      <c r="B494" s="179"/>
      <c r="D494" s="175" t="s">
        <v>183</v>
      </c>
      <c r="E494" s="180" t="s">
        <v>1</v>
      </c>
      <c r="F494" s="181" t="s">
        <v>562</v>
      </c>
      <c r="H494" s="182">
        <v>1.599</v>
      </c>
      <c r="I494" s="183"/>
      <c r="L494" s="179"/>
      <c r="M494" s="184"/>
      <c r="N494" s="185"/>
      <c r="O494" s="185"/>
      <c r="P494" s="185"/>
      <c r="Q494" s="185"/>
      <c r="R494" s="185"/>
      <c r="S494" s="185"/>
      <c r="T494" s="186"/>
      <c r="AT494" s="180" t="s">
        <v>183</v>
      </c>
      <c r="AU494" s="180" t="s">
        <v>179</v>
      </c>
      <c r="AV494" s="13" t="s">
        <v>179</v>
      </c>
      <c r="AW494" s="13" t="s">
        <v>32</v>
      </c>
      <c r="AX494" s="13" t="s">
        <v>77</v>
      </c>
      <c r="AY494" s="180" t="s">
        <v>173</v>
      </c>
    </row>
    <row r="495" spans="1:65" s="13" customFormat="1" x14ac:dyDescent="0.2">
      <c r="B495" s="179"/>
      <c r="D495" s="175" t="s">
        <v>183</v>
      </c>
      <c r="E495" s="180" t="s">
        <v>1</v>
      </c>
      <c r="F495" s="181" t="s">
        <v>563</v>
      </c>
      <c r="H495" s="182">
        <v>1.593</v>
      </c>
      <c r="I495" s="183"/>
      <c r="L495" s="179"/>
      <c r="M495" s="184"/>
      <c r="N495" s="185"/>
      <c r="O495" s="185"/>
      <c r="P495" s="185"/>
      <c r="Q495" s="185"/>
      <c r="R495" s="185"/>
      <c r="S495" s="185"/>
      <c r="T495" s="186"/>
      <c r="AT495" s="180" t="s">
        <v>183</v>
      </c>
      <c r="AU495" s="180" t="s">
        <v>179</v>
      </c>
      <c r="AV495" s="13" t="s">
        <v>179</v>
      </c>
      <c r="AW495" s="13" t="s">
        <v>32</v>
      </c>
      <c r="AX495" s="13" t="s">
        <v>77</v>
      </c>
      <c r="AY495" s="180" t="s">
        <v>173</v>
      </c>
    </row>
    <row r="496" spans="1:65" s="13" customFormat="1" x14ac:dyDescent="0.2">
      <c r="B496" s="179"/>
      <c r="D496" s="175" t="s">
        <v>183</v>
      </c>
      <c r="E496" s="180" t="s">
        <v>1</v>
      </c>
      <c r="F496" s="181" t="s">
        <v>564</v>
      </c>
      <c r="H496" s="182">
        <v>2.2429999999999999</v>
      </c>
      <c r="I496" s="183"/>
      <c r="L496" s="179"/>
      <c r="M496" s="184"/>
      <c r="N496" s="185"/>
      <c r="O496" s="185"/>
      <c r="P496" s="185"/>
      <c r="Q496" s="185"/>
      <c r="R496" s="185"/>
      <c r="S496" s="185"/>
      <c r="T496" s="186"/>
      <c r="AT496" s="180" t="s">
        <v>183</v>
      </c>
      <c r="AU496" s="180" t="s">
        <v>179</v>
      </c>
      <c r="AV496" s="13" t="s">
        <v>179</v>
      </c>
      <c r="AW496" s="13" t="s">
        <v>32</v>
      </c>
      <c r="AX496" s="13" t="s">
        <v>77</v>
      </c>
      <c r="AY496" s="180" t="s">
        <v>173</v>
      </c>
    </row>
    <row r="497" spans="1:65" s="13" customFormat="1" x14ac:dyDescent="0.2">
      <c r="B497" s="179"/>
      <c r="D497" s="175" t="s">
        <v>183</v>
      </c>
      <c r="E497" s="180" t="s">
        <v>1</v>
      </c>
      <c r="F497" s="181" t="s">
        <v>565</v>
      </c>
      <c r="H497" s="182">
        <v>4.9340000000000002</v>
      </c>
      <c r="I497" s="183"/>
      <c r="L497" s="179"/>
      <c r="M497" s="184"/>
      <c r="N497" s="185"/>
      <c r="O497" s="185"/>
      <c r="P497" s="185"/>
      <c r="Q497" s="185"/>
      <c r="R497" s="185"/>
      <c r="S497" s="185"/>
      <c r="T497" s="186"/>
      <c r="AT497" s="180" t="s">
        <v>183</v>
      </c>
      <c r="AU497" s="180" t="s">
        <v>179</v>
      </c>
      <c r="AV497" s="13" t="s">
        <v>179</v>
      </c>
      <c r="AW497" s="13" t="s">
        <v>32</v>
      </c>
      <c r="AX497" s="13" t="s">
        <v>77</v>
      </c>
      <c r="AY497" s="180" t="s">
        <v>173</v>
      </c>
    </row>
    <row r="498" spans="1:65" s="13" customFormat="1" x14ac:dyDescent="0.2">
      <c r="B498" s="179"/>
      <c r="D498" s="175" t="s">
        <v>183</v>
      </c>
      <c r="E498" s="180" t="s">
        <v>1</v>
      </c>
      <c r="F498" s="181" t="s">
        <v>566</v>
      </c>
      <c r="H498" s="182">
        <v>1.8720000000000001</v>
      </c>
      <c r="I498" s="183"/>
      <c r="L498" s="179"/>
      <c r="M498" s="184"/>
      <c r="N498" s="185"/>
      <c r="O498" s="185"/>
      <c r="P498" s="185"/>
      <c r="Q498" s="185"/>
      <c r="R498" s="185"/>
      <c r="S498" s="185"/>
      <c r="T498" s="186"/>
      <c r="AT498" s="180" t="s">
        <v>183</v>
      </c>
      <c r="AU498" s="180" t="s">
        <v>179</v>
      </c>
      <c r="AV498" s="13" t="s">
        <v>179</v>
      </c>
      <c r="AW498" s="13" t="s">
        <v>32</v>
      </c>
      <c r="AX498" s="13" t="s">
        <v>77</v>
      </c>
      <c r="AY498" s="180" t="s">
        <v>173</v>
      </c>
    </row>
    <row r="499" spans="1:65" s="13" customFormat="1" x14ac:dyDescent="0.2">
      <c r="B499" s="179"/>
      <c r="D499" s="175" t="s">
        <v>183</v>
      </c>
      <c r="E499" s="180" t="s">
        <v>1</v>
      </c>
      <c r="F499" s="181" t="s">
        <v>567</v>
      </c>
      <c r="H499" s="182">
        <v>2.093</v>
      </c>
      <c r="I499" s="183"/>
      <c r="L499" s="179"/>
      <c r="M499" s="184"/>
      <c r="N499" s="185"/>
      <c r="O499" s="185"/>
      <c r="P499" s="185"/>
      <c r="Q499" s="185"/>
      <c r="R499" s="185"/>
      <c r="S499" s="185"/>
      <c r="T499" s="186"/>
      <c r="AT499" s="180" t="s">
        <v>183</v>
      </c>
      <c r="AU499" s="180" t="s">
        <v>179</v>
      </c>
      <c r="AV499" s="13" t="s">
        <v>179</v>
      </c>
      <c r="AW499" s="13" t="s">
        <v>32</v>
      </c>
      <c r="AX499" s="13" t="s">
        <v>77</v>
      </c>
      <c r="AY499" s="180" t="s">
        <v>173</v>
      </c>
    </row>
    <row r="500" spans="1:65" s="13" customFormat="1" x14ac:dyDescent="0.2">
      <c r="B500" s="179"/>
      <c r="D500" s="175" t="s">
        <v>183</v>
      </c>
      <c r="E500" s="180" t="s">
        <v>1</v>
      </c>
      <c r="F500" s="181" t="s">
        <v>568</v>
      </c>
      <c r="H500" s="182">
        <v>1.482</v>
      </c>
      <c r="I500" s="183"/>
      <c r="L500" s="179"/>
      <c r="M500" s="184"/>
      <c r="N500" s="185"/>
      <c r="O500" s="185"/>
      <c r="P500" s="185"/>
      <c r="Q500" s="185"/>
      <c r="R500" s="185"/>
      <c r="S500" s="185"/>
      <c r="T500" s="186"/>
      <c r="AT500" s="180" t="s">
        <v>183</v>
      </c>
      <c r="AU500" s="180" t="s">
        <v>179</v>
      </c>
      <c r="AV500" s="13" t="s">
        <v>179</v>
      </c>
      <c r="AW500" s="13" t="s">
        <v>32</v>
      </c>
      <c r="AX500" s="13" t="s">
        <v>77</v>
      </c>
      <c r="AY500" s="180" t="s">
        <v>173</v>
      </c>
    </row>
    <row r="501" spans="1:65" s="13" customFormat="1" x14ac:dyDescent="0.2">
      <c r="B501" s="179"/>
      <c r="D501" s="175" t="s">
        <v>183</v>
      </c>
      <c r="E501" s="180" t="s">
        <v>1</v>
      </c>
      <c r="F501" s="181" t="s">
        <v>569</v>
      </c>
      <c r="H501" s="182">
        <v>1.131</v>
      </c>
      <c r="I501" s="183"/>
      <c r="L501" s="179"/>
      <c r="M501" s="184"/>
      <c r="N501" s="185"/>
      <c r="O501" s="185"/>
      <c r="P501" s="185"/>
      <c r="Q501" s="185"/>
      <c r="R501" s="185"/>
      <c r="S501" s="185"/>
      <c r="T501" s="186"/>
      <c r="AT501" s="180" t="s">
        <v>183</v>
      </c>
      <c r="AU501" s="180" t="s">
        <v>179</v>
      </c>
      <c r="AV501" s="13" t="s">
        <v>179</v>
      </c>
      <c r="AW501" s="13" t="s">
        <v>32</v>
      </c>
      <c r="AX501" s="13" t="s">
        <v>77</v>
      </c>
      <c r="AY501" s="180" t="s">
        <v>173</v>
      </c>
    </row>
    <row r="502" spans="1:65" s="13" customFormat="1" x14ac:dyDescent="0.2">
      <c r="B502" s="179"/>
      <c r="D502" s="175" t="s">
        <v>183</v>
      </c>
      <c r="E502" s="180" t="s">
        <v>1</v>
      </c>
      <c r="F502" s="181" t="s">
        <v>570</v>
      </c>
      <c r="H502" s="182">
        <v>4.843</v>
      </c>
      <c r="I502" s="183"/>
      <c r="L502" s="179"/>
      <c r="M502" s="184"/>
      <c r="N502" s="185"/>
      <c r="O502" s="185"/>
      <c r="P502" s="185"/>
      <c r="Q502" s="185"/>
      <c r="R502" s="185"/>
      <c r="S502" s="185"/>
      <c r="T502" s="186"/>
      <c r="AT502" s="180" t="s">
        <v>183</v>
      </c>
      <c r="AU502" s="180" t="s">
        <v>179</v>
      </c>
      <c r="AV502" s="13" t="s">
        <v>179</v>
      </c>
      <c r="AW502" s="13" t="s">
        <v>32</v>
      </c>
      <c r="AX502" s="13" t="s">
        <v>77</v>
      </c>
      <c r="AY502" s="180" t="s">
        <v>173</v>
      </c>
    </row>
    <row r="503" spans="1:65" s="13" customFormat="1" x14ac:dyDescent="0.2">
      <c r="B503" s="179"/>
      <c r="D503" s="175" t="s">
        <v>183</v>
      </c>
      <c r="E503" s="180" t="s">
        <v>1</v>
      </c>
      <c r="F503" s="181" t="s">
        <v>571</v>
      </c>
      <c r="H503" s="182">
        <v>0.80600000000000005</v>
      </c>
      <c r="I503" s="183"/>
      <c r="L503" s="179"/>
      <c r="M503" s="184"/>
      <c r="N503" s="185"/>
      <c r="O503" s="185"/>
      <c r="P503" s="185"/>
      <c r="Q503" s="185"/>
      <c r="R503" s="185"/>
      <c r="S503" s="185"/>
      <c r="T503" s="186"/>
      <c r="AT503" s="180" t="s">
        <v>183</v>
      </c>
      <c r="AU503" s="180" t="s">
        <v>179</v>
      </c>
      <c r="AV503" s="13" t="s">
        <v>179</v>
      </c>
      <c r="AW503" s="13" t="s">
        <v>32</v>
      </c>
      <c r="AX503" s="13" t="s">
        <v>77</v>
      </c>
      <c r="AY503" s="180" t="s">
        <v>173</v>
      </c>
    </row>
    <row r="504" spans="1:65" s="16" customFormat="1" x14ac:dyDescent="0.2">
      <c r="B504" s="202"/>
      <c r="D504" s="175" t="s">
        <v>183</v>
      </c>
      <c r="E504" s="203" t="s">
        <v>1</v>
      </c>
      <c r="F504" s="204" t="s">
        <v>197</v>
      </c>
      <c r="H504" s="205">
        <v>227.72099999999998</v>
      </c>
      <c r="I504" s="206"/>
      <c r="L504" s="202"/>
      <c r="M504" s="207"/>
      <c r="N504" s="208"/>
      <c r="O504" s="208"/>
      <c r="P504" s="208"/>
      <c r="Q504" s="208"/>
      <c r="R504" s="208"/>
      <c r="S504" s="208"/>
      <c r="T504" s="209"/>
      <c r="AT504" s="203" t="s">
        <v>183</v>
      </c>
      <c r="AU504" s="203" t="s">
        <v>179</v>
      </c>
      <c r="AV504" s="16" t="s">
        <v>178</v>
      </c>
      <c r="AW504" s="16" t="s">
        <v>32</v>
      </c>
      <c r="AX504" s="16" t="s">
        <v>85</v>
      </c>
      <c r="AY504" s="203" t="s">
        <v>173</v>
      </c>
    </row>
    <row r="505" spans="1:65" s="2" customFormat="1" ht="36" customHeight="1" x14ac:dyDescent="0.2">
      <c r="A505" s="33"/>
      <c r="B505" s="162"/>
      <c r="C505" s="163" t="s">
        <v>572</v>
      </c>
      <c r="D505" s="264" t="s">
        <v>573</v>
      </c>
      <c r="E505" s="265"/>
      <c r="F505" s="266"/>
      <c r="G505" s="164" t="s">
        <v>271</v>
      </c>
      <c r="H505" s="165">
        <v>57.113</v>
      </c>
      <c r="I505" s="166"/>
      <c r="J505" s="165">
        <f>ROUND(I505*H505,3)</f>
        <v>0</v>
      </c>
      <c r="K505" s="167"/>
      <c r="L505" s="34"/>
      <c r="M505" s="168" t="s">
        <v>1</v>
      </c>
      <c r="N505" s="169" t="s">
        <v>43</v>
      </c>
      <c r="O505" s="59"/>
      <c r="P505" s="170">
        <f>O505*H505</f>
        <v>0</v>
      </c>
      <c r="Q505" s="170">
        <v>1.9000000000000001E-4</v>
      </c>
      <c r="R505" s="170">
        <f>Q505*H505</f>
        <v>1.085147E-2</v>
      </c>
      <c r="S505" s="170">
        <v>0</v>
      </c>
      <c r="T505" s="171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72" t="s">
        <v>178</v>
      </c>
      <c r="AT505" s="172" t="s">
        <v>175</v>
      </c>
      <c r="AU505" s="172" t="s">
        <v>179</v>
      </c>
      <c r="AY505" s="18" t="s">
        <v>173</v>
      </c>
      <c r="BE505" s="173">
        <f>IF(N505="základná",J505,0)</f>
        <v>0</v>
      </c>
      <c r="BF505" s="173">
        <f>IF(N505="znížená",J505,0)</f>
        <v>0</v>
      </c>
      <c r="BG505" s="173">
        <f>IF(N505="zákl. prenesená",J505,0)</f>
        <v>0</v>
      </c>
      <c r="BH505" s="173">
        <f>IF(N505="zníž. prenesená",J505,0)</f>
        <v>0</v>
      </c>
      <c r="BI505" s="173">
        <f>IF(N505="nulová",J505,0)</f>
        <v>0</v>
      </c>
      <c r="BJ505" s="18" t="s">
        <v>179</v>
      </c>
      <c r="BK505" s="174">
        <f>ROUND(I505*H505,3)</f>
        <v>0</v>
      </c>
      <c r="BL505" s="18" t="s">
        <v>178</v>
      </c>
      <c r="BM505" s="172" t="s">
        <v>574</v>
      </c>
    </row>
    <row r="506" spans="1:65" s="2" customFormat="1" ht="48.75" x14ac:dyDescent="0.2">
      <c r="A506" s="33"/>
      <c r="B506" s="34"/>
      <c r="C506" s="33"/>
      <c r="D506" s="175" t="s">
        <v>181</v>
      </c>
      <c r="E506" s="33"/>
      <c r="F506" s="176" t="s">
        <v>575</v>
      </c>
      <c r="G506" s="33"/>
      <c r="H506" s="33"/>
      <c r="I506" s="97"/>
      <c r="J506" s="33"/>
      <c r="K506" s="33"/>
      <c r="L506" s="34"/>
      <c r="M506" s="177"/>
      <c r="N506" s="178"/>
      <c r="O506" s="59"/>
      <c r="P506" s="59"/>
      <c r="Q506" s="59"/>
      <c r="R506" s="59"/>
      <c r="S506" s="59"/>
      <c r="T506" s="60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T506" s="18" t="s">
        <v>181</v>
      </c>
      <c r="AU506" s="18" t="s">
        <v>179</v>
      </c>
    </row>
    <row r="507" spans="1:65" s="13" customFormat="1" x14ac:dyDescent="0.2">
      <c r="B507" s="179"/>
      <c r="D507" s="175" t="s">
        <v>183</v>
      </c>
      <c r="E507" s="180" t="s">
        <v>1</v>
      </c>
      <c r="F507" s="181" t="s">
        <v>576</v>
      </c>
      <c r="H507" s="182">
        <v>57.113</v>
      </c>
      <c r="I507" s="183"/>
      <c r="L507" s="179"/>
      <c r="M507" s="184"/>
      <c r="N507" s="185"/>
      <c r="O507" s="185"/>
      <c r="P507" s="185"/>
      <c r="Q507" s="185"/>
      <c r="R507" s="185"/>
      <c r="S507" s="185"/>
      <c r="T507" s="186"/>
      <c r="AT507" s="180" t="s">
        <v>183</v>
      </c>
      <c r="AU507" s="180" t="s">
        <v>179</v>
      </c>
      <c r="AV507" s="13" t="s">
        <v>179</v>
      </c>
      <c r="AW507" s="13" t="s">
        <v>32</v>
      </c>
      <c r="AX507" s="13" t="s">
        <v>85</v>
      </c>
      <c r="AY507" s="180" t="s">
        <v>173</v>
      </c>
    </row>
    <row r="508" spans="1:65" s="2" customFormat="1" ht="24" customHeight="1" x14ac:dyDescent="0.2">
      <c r="A508" s="33"/>
      <c r="B508" s="162"/>
      <c r="C508" s="163" t="s">
        <v>577</v>
      </c>
      <c r="D508" s="264" t="s">
        <v>578</v>
      </c>
      <c r="E508" s="265"/>
      <c r="F508" s="266"/>
      <c r="G508" s="164" t="s">
        <v>271</v>
      </c>
      <c r="H508" s="165">
        <v>236.648</v>
      </c>
      <c r="I508" s="166"/>
      <c r="J508" s="165">
        <f>ROUND(I508*H508,3)</f>
        <v>0</v>
      </c>
      <c r="K508" s="167"/>
      <c r="L508" s="34"/>
      <c r="M508" s="168" t="s">
        <v>1</v>
      </c>
      <c r="N508" s="169" t="s">
        <v>43</v>
      </c>
      <c r="O508" s="59"/>
      <c r="P508" s="170">
        <f>O508*H508</f>
        <v>0</v>
      </c>
      <c r="Q508" s="170">
        <v>2.8999999999999998E-3</v>
      </c>
      <c r="R508" s="170">
        <f>Q508*H508</f>
        <v>0.68627919999999998</v>
      </c>
      <c r="S508" s="170">
        <v>0</v>
      </c>
      <c r="T508" s="171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72" t="s">
        <v>178</v>
      </c>
      <c r="AT508" s="172" t="s">
        <v>175</v>
      </c>
      <c r="AU508" s="172" t="s">
        <v>179</v>
      </c>
      <c r="AY508" s="18" t="s">
        <v>173</v>
      </c>
      <c r="BE508" s="173">
        <f>IF(N508="základná",J508,0)</f>
        <v>0</v>
      </c>
      <c r="BF508" s="173">
        <f>IF(N508="znížená",J508,0)</f>
        <v>0</v>
      </c>
      <c r="BG508" s="173">
        <f>IF(N508="zákl. prenesená",J508,0)</f>
        <v>0</v>
      </c>
      <c r="BH508" s="173">
        <f>IF(N508="zníž. prenesená",J508,0)</f>
        <v>0</v>
      </c>
      <c r="BI508" s="173">
        <f>IF(N508="nulová",J508,0)</f>
        <v>0</v>
      </c>
      <c r="BJ508" s="18" t="s">
        <v>179</v>
      </c>
      <c r="BK508" s="174">
        <f>ROUND(I508*H508,3)</f>
        <v>0</v>
      </c>
      <c r="BL508" s="18" t="s">
        <v>178</v>
      </c>
      <c r="BM508" s="172" t="s">
        <v>579</v>
      </c>
    </row>
    <row r="509" spans="1:65" s="2" customFormat="1" ht="19.5" x14ac:dyDescent="0.2">
      <c r="A509" s="33"/>
      <c r="B509" s="34"/>
      <c r="C509" s="33"/>
      <c r="D509" s="175" t="s">
        <v>181</v>
      </c>
      <c r="E509" s="33"/>
      <c r="F509" s="176" t="s">
        <v>3182</v>
      </c>
      <c r="G509" s="33"/>
      <c r="H509" s="33"/>
      <c r="I509" s="97"/>
      <c r="J509" s="33"/>
      <c r="K509" s="33"/>
      <c r="L509" s="34"/>
      <c r="M509" s="177"/>
      <c r="N509" s="178"/>
      <c r="O509" s="59"/>
      <c r="P509" s="59"/>
      <c r="Q509" s="59"/>
      <c r="R509" s="59"/>
      <c r="S509" s="59"/>
      <c r="T509" s="60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T509" s="18" t="s">
        <v>181</v>
      </c>
      <c r="AU509" s="18" t="s">
        <v>179</v>
      </c>
    </row>
    <row r="510" spans="1:65" s="13" customFormat="1" x14ac:dyDescent="0.2">
      <c r="B510" s="179"/>
      <c r="D510" s="175" t="s">
        <v>183</v>
      </c>
      <c r="E510" s="180" t="s">
        <v>1</v>
      </c>
      <c r="F510" s="181" t="s">
        <v>580</v>
      </c>
      <c r="H510" s="182">
        <v>213.00399999999999</v>
      </c>
      <c r="I510" s="183"/>
      <c r="L510" s="179"/>
      <c r="M510" s="184"/>
      <c r="N510" s="185"/>
      <c r="O510" s="185"/>
      <c r="P510" s="185"/>
      <c r="Q510" s="185"/>
      <c r="R510" s="185"/>
      <c r="S510" s="185"/>
      <c r="T510" s="186"/>
      <c r="AT510" s="180" t="s">
        <v>183</v>
      </c>
      <c r="AU510" s="180" t="s">
        <v>179</v>
      </c>
      <c r="AV510" s="13" t="s">
        <v>179</v>
      </c>
      <c r="AW510" s="13" t="s">
        <v>32</v>
      </c>
      <c r="AX510" s="13" t="s">
        <v>77</v>
      </c>
      <c r="AY510" s="180" t="s">
        <v>173</v>
      </c>
    </row>
    <row r="511" spans="1:65" s="13" customFormat="1" x14ac:dyDescent="0.2">
      <c r="B511" s="179"/>
      <c r="D511" s="175" t="s">
        <v>183</v>
      </c>
      <c r="E511" s="180" t="s">
        <v>1</v>
      </c>
      <c r="F511" s="181" t="s">
        <v>581</v>
      </c>
      <c r="H511" s="182">
        <v>23.643999999999998</v>
      </c>
      <c r="I511" s="183"/>
      <c r="L511" s="179"/>
      <c r="M511" s="184"/>
      <c r="N511" s="185"/>
      <c r="O511" s="185"/>
      <c r="P511" s="185"/>
      <c r="Q511" s="185"/>
      <c r="R511" s="185"/>
      <c r="S511" s="185"/>
      <c r="T511" s="186"/>
      <c r="AT511" s="180" t="s">
        <v>183</v>
      </c>
      <c r="AU511" s="180" t="s">
        <v>179</v>
      </c>
      <c r="AV511" s="13" t="s">
        <v>179</v>
      </c>
      <c r="AW511" s="13" t="s">
        <v>32</v>
      </c>
      <c r="AX511" s="13" t="s">
        <v>77</v>
      </c>
      <c r="AY511" s="180" t="s">
        <v>173</v>
      </c>
    </row>
    <row r="512" spans="1:65" s="16" customFormat="1" x14ac:dyDescent="0.2">
      <c r="B512" s="202"/>
      <c r="D512" s="175" t="s">
        <v>183</v>
      </c>
      <c r="E512" s="203" t="s">
        <v>1</v>
      </c>
      <c r="F512" s="204" t="s">
        <v>197</v>
      </c>
      <c r="H512" s="205">
        <v>236.648</v>
      </c>
      <c r="I512" s="206"/>
      <c r="L512" s="202"/>
      <c r="M512" s="207"/>
      <c r="N512" s="208"/>
      <c r="O512" s="208"/>
      <c r="P512" s="208"/>
      <c r="Q512" s="208"/>
      <c r="R512" s="208"/>
      <c r="S512" s="208"/>
      <c r="T512" s="209"/>
      <c r="AT512" s="203" t="s">
        <v>183</v>
      </c>
      <c r="AU512" s="203" t="s">
        <v>179</v>
      </c>
      <c r="AV512" s="16" t="s">
        <v>178</v>
      </c>
      <c r="AW512" s="16" t="s">
        <v>32</v>
      </c>
      <c r="AX512" s="16" t="s">
        <v>85</v>
      </c>
      <c r="AY512" s="203" t="s">
        <v>173</v>
      </c>
    </row>
    <row r="513" spans="1:65" s="2" customFormat="1" ht="24" customHeight="1" x14ac:dyDescent="0.2">
      <c r="A513" s="33"/>
      <c r="B513" s="162"/>
      <c r="C513" s="163" t="s">
        <v>582</v>
      </c>
      <c r="D513" s="264" t="s">
        <v>583</v>
      </c>
      <c r="E513" s="265"/>
      <c r="F513" s="266"/>
      <c r="G513" s="164" t="s">
        <v>271</v>
      </c>
      <c r="H513" s="165">
        <v>23.26</v>
      </c>
      <c r="I513" s="166"/>
      <c r="J513" s="165">
        <f>ROUND(I513*H513,3)</f>
        <v>0</v>
      </c>
      <c r="K513" s="167"/>
      <c r="L513" s="34"/>
      <c r="M513" s="168" t="s">
        <v>1</v>
      </c>
      <c r="N513" s="169" t="s">
        <v>43</v>
      </c>
      <c r="O513" s="59"/>
      <c r="P513" s="170">
        <f>O513*H513</f>
        <v>0</v>
      </c>
      <c r="Q513" s="170">
        <v>4.15E-3</v>
      </c>
      <c r="R513" s="170">
        <f>Q513*H513</f>
        <v>9.6529000000000004E-2</v>
      </c>
      <c r="S513" s="170">
        <v>0</v>
      </c>
      <c r="T513" s="171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72" t="s">
        <v>178</v>
      </c>
      <c r="AT513" s="172" t="s">
        <v>175</v>
      </c>
      <c r="AU513" s="172" t="s">
        <v>179</v>
      </c>
      <c r="AY513" s="18" t="s">
        <v>173</v>
      </c>
      <c r="BE513" s="173">
        <f>IF(N513="základná",J513,0)</f>
        <v>0</v>
      </c>
      <c r="BF513" s="173">
        <f>IF(N513="znížená",J513,0)</f>
        <v>0</v>
      </c>
      <c r="BG513" s="173">
        <f>IF(N513="zákl. prenesená",J513,0)</f>
        <v>0</v>
      </c>
      <c r="BH513" s="173">
        <f>IF(N513="zníž. prenesená",J513,0)</f>
        <v>0</v>
      </c>
      <c r="BI513" s="173">
        <f>IF(N513="nulová",J513,0)</f>
        <v>0</v>
      </c>
      <c r="BJ513" s="18" t="s">
        <v>179</v>
      </c>
      <c r="BK513" s="174">
        <f>ROUND(I513*H513,3)</f>
        <v>0</v>
      </c>
      <c r="BL513" s="18" t="s">
        <v>178</v>
      </c>
      <c r="BM513" s="172" t="s">
        <v>584</v>
      </c>
    </row>
    <row r="514" spans="1:65" s="2" customFormat="1" ht="39" x14ac:dyDescent="0.2">
      <c r="A514" s="33"/>
      <c r="B514" s="34"/>
      <c r="C514" s="33"/>
      <c r="D514" s="175" t="s">
        <v>181</v>
      </c>
      <c r="E514" s="33"/>
      <c r="F514" s="176" t="s">
        <v>585</v>
      </c>
      <c r="G514" s="33"/>
      <c r="H514" s="33"/>
      <c r="I514" s="97"/>
      <c r="J514" s="33"/>
      <c r="K514" s="33"/>
      <c r="L514" s="34"/>
      <c r="M514" s="177"/>
      <c r="N514" s="178"/>
      <c r="O514" s="59"/>
      <c r="P514" s="59"/>
      <c r="Q514" s="59"/>
      <c r="R514" s="59"/>
      <c r="S514" s="59"/>
      <c r="T514" s="60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T514" s="18" t="s">
        <v>181</v>
      </c>
      <c r="AU514" s="18" t="s">
        <v>179</v>
      </c>
    </row>
    <row r="515" spans="1:65" s="14" customFormat="1" x14ac:dyDescent="0.2">
      <c r="B515" s="187"/>
      <c r="D515" s="175" t="s">
        <v>183</v>
      </c>
      <c r="E515" s="188" t="s">
        <v>1</v>
      </c>
      <c r="F515" s="189" t="s">
        <v>586</v>
      </c>
      <c r="H515" s="188" t="s">
        <v>1</v>
      </c>
      <c r="I515" s="190"/>
      <c r="L515" s="187"/>
      <c r="M515" s="191"/>
      <c r="N515" s="192"/>
      <c r="O515" s="192"/>
      <c r="P515" s="192"/>
      <c r="Q515" s="192"/>
      <c r="R515" s="192"/>
      <c r="S515" s="192"/>
      <c r="T515" s="193"/>
      <c r="AT515" s="188" t="s">
        <v>183</v>
      </c>
      <c r="AU515" s="188" t="s">
        <v>179</v>
      </c>
      <c r="AV515" s="14" t="s">
        <v>85</v>
      </c>
      <c r="AW515" s="14" t="s">
        <v>32</v>
      </c>
      <c r="AX515" s="14" t="s">
        <v>77</v>
      </c>
      <c r="AY515" s="188" t="s">
        <v>173</v>
      </c>
    </row>
    <row r="516" spans="1:65" s="14" customFormat="1" x14ac:dyDescent="0.2">
      <c r="B516" s="187"/>
      <c r="D516" s="175" t="s">
        <v>183</v>
      </c>
      <c r="E516" s="188" t="s">
        <v>1</v>
      </c>
      <c r="F516" s="189" t="s">
        <v>587</v>
      </c>
      <c r="H516" s="188" t="s">
        <v>1</v>
      </c>
      <c r="I516" s="190"/>
      <c r="L516" s="187"/>
      <c r="M516" s="191"/>
      <c r="N516" s="192"/>
      <c r="O516" s="192"/>
      <c r="P516" s="192"/>
      <c r="Q516" s="192"/>
      <c r="R516" s="192"/>
      <c r="S516" s="192"/>
      <c r="T516" s="193"/>
      <c r="AT516" s="188" t="s">
        <v>183</v>
      </c>
      <c r="AU516" s="188" t="s">
        <v>179</v>
      </c>
      <c r="AV516" s="14" t="s">
        <v>85</v>
      </c>
      <c r="AW516" s="14" t="s">
        <v>32</v>
      </c>
      <c r="AX516" s="14" t="s">
        <v>77</v>
      </c>
      <c r="AY516" s="188" t="s">
        <v>173</v>
      </c>
    </row>
    <row r="517" spans="1:65" s="13" customFormat="1" x14ac:dyDescent="0.2">
      <c r="B517" s="179"/>
      <c r="D517" s="175" t="s">
        <v>183</v>
      </c>
      <c r="E517" s="180" t="s">
        <v>1</v>
      </c>
      <c r="F517" s="181" t="s">
        <v>588</v>
      </c>
      <c r="H517" s="182">
        <v>26.84</v>
      </c>
      <c r="I517" s="183"/>
      <c r="L517" s="179"/>
      <c r="M517" s="184"/>
      <c r="N517" s="185"/>
      <c r="O517" s="185"/>
      <c r="P517" s="185"/>
      <c r="Q517" s="185"/>
      <c r="R517" s="185"/>
      <c r="S517" s="185"/>
      <c r="T517" s="186"/>
      <c r="AT517" s="180" t="s">
        <v>183</v>
      </c>
      <c r="AU517" s="180" t="s">
        <v>179</v>
      </c>
      <c r="AV517" s="13" t="s">
        <v>179</v>
      </c>
      <c r="AW517" s="13" t="s">
        <v>32</v>
      </c>
      <c r="AX517" s="13" t="s">
        <v>77</v>
      </c>
      <c r="AY517" s="180" t="s">
        <v>173</v>
      </c>
    </row>
    <row r="518" spans="1:65" s="13" customFormat="1" ht="22.5" x14ac:dyDescent="0.2">
      <c r="B518" s="179"/>
      <c r="D518" s="175" t="s">
        <v>183</v>
      </c>
      <c r="E518" s="180" t="s">
        <v>1</v>
      </c>
      <c r="F518" s="181" t="s">
        <v>589</v>
      </c>
      <c r="H518" s="182">
        <v>-3.58</v>
      </c>
      <c r="I518" s="183"/>
      <c r="L518" s="179"/>
      <c r="M518" s="184"/>
      <c r="N518" s="185"/>
      <c r="O518" s="185"/>
      <c r="P518" s="185"/>
      <c r="Q518" s="185"/>
      <c r="R518" s="185"/>
      <c r="S518" s="185"/>
      <c r="T518" s="186"/>
      <c r="AT518" s="180" t="s">
        <v>183</v>
      </c>
      <c r="AU518" s="180" t="s">
        <v>179</v>
      </c>
      <c r="AV518" s="13" t="s">
        <v>179</v>
      </c>
      <c r="AW518" s="13" t="s">
        <v>32</v>
      </c>
      <c r="AX518" s="13" t="s">
        <v>77</v>
      </c>
      <c r="AY518" s="180" t="s">
        <v>173</v>
      </c>
    </row>
    <row r="519" spans="1:65" s="16" customFormat="1" x14ac:dyDescent="0.2">
      <c r="B519" s="202"/>
      <c r="D519" s="175" t="s">
        <v>183</v>
      </c>
      <c r="E519" s="203" t="s">
        <v>1</v>
      </c>
      <c r="F519" s="204" t="s">
        <v>197</v>
      </c>
      <c r="H519" s="205">
        <v>23.259999999999998</v>
      </c>
      <c r="I519" s="206"/>
      <c r="L519" s="202"/>
      <c r="M519" s="207"/>
      <c r="N519" s="208"/>
      <c r="O519" s="208"/>
      <c r="P519" s="208"/>
      <c r="Q519" s="208"/>
      <c r="R519" s="208"/>
      <c r="S519" s="208"/>
      <c r="T519" s="209"/>
      <c r="AT519" s="203" t="s">
        <v>183</v>
      </c>
      <c r="AU519" s="203" t="s">
        <v>179</v>
      </c>
      <c r="AV519" s="16" t="s">
        <v>178</v>
      </c>
      <c r="AW519" s="16" t="s">
        <v>32</v>
      </c>
      <c r="AX519" s="16" t="s">
        <v>85</v>
      </c>
      <c r="AY519" s="203" t="s">
        <v>173</v>
      </c>
    </row>
    <row r="520" spans="1:65" s="2" customFormat="1" ht="24" customHeight="1" x14ac:dyDescent="0.2">
      <c r="A520" s="33"/>
      <c r="B520" s="162"/>
      <c r="C520" s="163" t="s">
        <v>590</v>
      </c>
      <c r="D520" s="264" t="s">
        <v>591</v>
      </c>
      <c r="E520" s="265"/>
      <c r="F520" s="266"/>
      <c r="G520" s="164" t="s">
        <v>271</v>
      </c>
      <c r="H520" s="165">
        <v>0.38400000000000001</v>
      </c>
      <c r="I520" s="166"/>
      <c r="J520" s="165">
        <f>ROUND(I520*H520,3)</f>
        <v>0</v>
      </c>
      <c r="K520" s="167"/>
      <c r="L520" s="34"/>
      <c r="M520" s="168" t="s">
        <v>1</v>
      </c>
      <c r="N520" s="169" t="s">
        <v>43</v>
      </c>
      <c r="O520" s="59"/>
      <c r="P520" s="170">
        <f>O520*H520</f>
        <v>0</v>
      </c>
      <c r="Q520" s="170">
        <v>1.0845E-2</v>
      </c>
      <c r="R520" s="170">
        <f>Q520*H520</f>
        <v>4.1644799999999999E-3</v>
      </c>
      <c r="S520" s="170">
        <v>0</v>
      </c>
      <c r="T520" s="171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72" t="s">
        <v>178</v>
      </c>
      <c r="AT520" s="172" t="s">
        <v>175</v>
      </c>
      <c r="AU520" s="172" t="s">
        <v>179</v>
      </c>
      <c r="AY520" s="18" t="s">
        <v>173</v>
      </c>
      <c r="BE520" s="173">
        <f>IF(N520="základná",J520,0)</f>
        <v>0</v>
      </c>
      <c r="BF520" s="173">
        <f>IF(N520="znížená",J520,0)</f>
        <v>0</v>
      </c>
      <c r="BG520" s="173">
        <f>IF(N520="zákl. prenesená",J520,0)</f>
        <v>0</v>
      </c>
      <c r="BH520" s="173">
        <f>IF(N520="zníž. prenesená",J520,0)</f>
        <v>0</v>
      </c>
      <c r="BI520" s="173">
        <f>IF(N520="nulová",J520,0)</f>
        <v>0</v>
      </c>
      <c r="BJ520" s="18" t="s">
        <v>179</v>
      </c>
      <c r="BK520" s="174">
        <f>ROUND(I520*H520,3)</f>
        <v>0</v>
      </c>
      <c r="BL520" s="18" t="s">
        <v>178</v>
      </c>
      <c r="BM520" s="172" t="s">
        <v>592</v>
      </c>
    </row>
    <row r="521" spans="1:65" s="2" customFormat="1" ht="19.5" x14ac:dyDescent="0.2">
      <c r="A521" s="33"/>
      <c r="B521" s="34"/>
      <c r="C521" s="33"/>
      <c r="D521" s="175" t="s">
        <v>181</v>
      </c>
      <c r="E521" s="33"/>
      <c r="F521" s="176" t="s">
        <v>3183</v>
      </c>
      <c r="G521" s="33"/>
      <c r="H521" s="33"/>
      <c r="I521" s="97"/>
      <c r="J521" s="33"/>
      <c r="K521" s="33"/>
      <c r="L521" s="34"/>
      <c r="M521" s="177"/>
      <c r="N521" s="178"/>
      <c r="O521" s="59"/>
      <c r="P521" s="59"/>
      <c r="Q521" s="59"/>
      <c r="R521" s="59"/>
      <c r="S521" s="59"/>
      <c r="T521" s="60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T521" s="18" t="s">
        <v>181</v>
      </c>
      <c r="AU521" s="18" t="s">
        <v>179</v>
      </c>
    </row>
    <row r="522" spans="1:65" s="14" customFormat="1" x14ac:dyDescent="0.2">
      <c r="B522" s="187"/>
      <c r="D522" s="175" t="s">
        <v>183</v>
      </c>
      <c r="E522" s="188" t="s">
        <v>1</v>
      </c>
      <c r="F522" s="189" t="s">
        <v>593</v>
      </c>
      <c r="H522" s="188" t="s">
        <v>1</v>
      </c>
      <c r="I522" s="190"/>
      <c r="L522" s="187"/>
      <c r="M522" s="191"/>
      <c r="N522" s="192"/>
      <c r="O522" s="192"/>
      <c r="P522" s="192"/>
      <c r="Q522" s="192"/>
      <c r="R522" s="192"/>
      <c r="S522" s="192"/>
      <c r="T522" s="193"/>
      <c r="AT522" s="188" t="s">
        <v>183</v>
      </c>
      <c r="AU522" s="188" t="s">
        <v>179</v>
      </c>
      <c r="AV522" s="14" t="s">
        <v>85</v>
      </c>
      <c r="AW522" s="14" t="s">
        <v>32</v>
      </c>
      <c r="AX522" s="14" t="s">
        <v>77</v>
      </c>
      <c r="AY522" s="188" t="s">
        <v>173</v>
      </c>
    </row>
    <row r="523" spans="1:65" s="13" customFormat="1" x14ac:dyDescent="0.2">
      <c r="B523" s="179"/>
      <c r="D523" s="175" t="s">
        <v>183</v>
      </c>
      <c r="E523" s="180" t="s">
        <v>1</v>
      </c>
      <c r="F523" s="181" t="s">
        <v>594</v>
      </c>
      <c r="H523" s="182">
        <v>0.38400000000000001</v>
      </c>
      <c r="I523" s="183"/>
      <c r="L523" s="179"/>
      <c r="M523" s="184"/>
      <c r="N523" s="185"/>
      <c r="O523" s="185"/>
      <c r="P523" s="185"/>
      <c r="Q523" s="185"/>
      <c r="R523" s="185"/>
      <c r="S523" s="185"/>
      <c r="T523" s="186"/>
      <c r="AT523" s="180" t="s">
        <v>183</v>
      </c>
      <c r="AU523" s="180" t="s">
        <v>179</v>
      </c>
      <c r="AV523" s="13" t="s">
        <v>179</v>
      </c>
      <c r="AW523" s="13" t="s">
        <v>32</v>
      </c>
      <c r="AX523" s="13" t="s">
        <v>85</v>
      </c>
      <c r="AY523" s="180" t="s">
        <v>173</v>
      </c>
    </row>
    <row r="524" spans="1:65" s="2" customFormat="1" ht="24" customHeight="1" x14ac:dyDescent="0.2">
      <c r="A524" s="33"/>
      <c r="B524" s="162"/>
      <c r="C524" s="163" t="s">
        <v>595</v>
      </c>
      <c r="D524" s="264" t="s">
        <v>596</v>
      </c>
      <c r="E524" s="265"/>
      <c r="F524" s="266"/>
      <c r="G524" s="164" t="s">
        <v>271</v>
      </c>
      <c r="H524" s="165">
        <v>202.96</v>
      </c>
      <c r="I524" s="166"/>
      <c r="J524" s="165">
        <f>ROUND(I524*H524,3)</f>
        <v>0</v>
      </c>
      <c r="K524" s="167"/>
      <c r="L524" s="34"/>
      <c r="M524" s="168" t="s">
        <v>1</v>
      </c>
      <c r="N524" s="169" t="s">
        <v>43</v>
      </c>
      <c r="O524" s="59"/>
      <c r="P524" s="170">
        <f>O524*H524</f>
        <v>0</v>
      </c>
      <c r="Q524" s="170">
        <v>3.3689999999999998E-2</v>
      </c>
      <c r="R524" s="170">
        <f>Q524*H524</f>
        <v>6.8377223999999996</v>
      </c>
      <c r="S524" s="170">
        <v>0</v>
      </c>
      <c r="T524" s="171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72" t="s">
        <v>178</v>
      </c>
      <c r="AT524" s="172" t="s">
        <v>175</v>
      </c>
      <c r="AU524" s="172" t="s">
        <v>179</v>
      </c>
      <c r="AY524" s="18" t="s">
        <v>173</v>
      </c>
      <c r="BE524" s="173">
        <f>IF(N524="základná",J524,0)</f>
        <v>0</v>
      </c>
      <c r="BF524" s="173">
        <f>IF(N524="znížená",J524,0)</f>
        <v>0</v>
      </c>
      <c r="BG524" s="173">
        <f>IF(N524="zákl. prenesená",J524,0)</f>
        <v>0</v>
      </c>
      <c r="BH524" s="173">
        <f>IF(N524="zníž. prenesená",J524,0)</f>
        <v>0</v>
      </c>
      <c r="BI524" s="173">
        <f>IF(N524="nulová",J524,0)</f>
        <v>0</v>
      </c>
      <c r="BJ524" s="18" t="s">
        <v>179</v>
      </c>
      <c r="BK524" s="174">
        <f>ROUND(I524*H524,3)</f>
        <v>0</v>
      </c>
      <c r="BL524" s="18" t="s">
        <v>178</v>
      </c>
      <c r="BM524" s="172" t="s">
        <v>597</v>
      </c>
    </row>
    <row r="525" spans="1:65" s="2" customFormat="1" ht="19.5" x14ac:dyDescent="0.2">
      <c r="A525" s="33"/>
      <c r="B525" s="34"/>
      <c r="C525" s="33"/>
      <c r="D525" s="175" t="s">
        <v>181</v>
      </c>
      <c r="E525" s="33"/>
      <c r="F525" s="176" t="s">
        <v>3184</v>
      </c>
      <c r="G525" s="33"/>
      <c r="H525" s="33"/>
      <c r="I525" s="97"/>
      <c r="J525" s="33"/>
      <c r="K525" s="33"/>
      <c r="L525" s="34"/>
      <c r="M525" s="177"/>
      <c r="N525" s="178"/>
      <c r="O525" s="59"/>
      <c r="P525" s="59"/>
      <c r="Q525" s="59"/>
      <c r="R525" s="59"/>
      <c r="S525" s="59"/>
      <c r="T525" s="60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T525" s="18" t="s">
        <v>181</v>
      </c>
      <c r="AU525" s="18" t="s">
        <v>179</v>
      </c>
    </row>
    <row r="526" spans="1:65" s="14" customFormat="1" x14ac:dyDescent="0.2">
      <c r="B526" s="187"/>
      <c r="D526" s="175" t="s">
        <v>183</v>
      </c>
      <c r="E526" s="188" t="s">
        <v>1</v>
      </c>
      <c r="F526" s="189" t="s">
        <v>598</v>
      </c>
      <c r="H526" s="188" t="s">
        <v>1</v>
      </c>
      <c r="I526" s="190"/>
      <c r="L526" s="187"/>
      <c r="M526" s="191"/>
      <c r="N526" s="192"/>
      <c r="O526" s="192"/>
      <c r="P526" s="192"/>
      <c r="Q526" s="192"/>
      <c r="R526" s="192"/>
      <c r="S526" s="192"/>
      <c r="T526" s="193"/>
      <c r="AT526" s="188" t="s">
        <v>183</v>
      </c>
      <c r="AU526" s="188" t="s">
        <v>179</v>
      </c>
      <c r="AV526" s="14" t="s">
        <v>85</v>
      </c>
      <c r="AW526" s="14" t="s">
        <v>32</v>
      </c>
      <c r="AX526" s="14" t="s">
        <v>77</v>
      </c>
      <c r="AY526" s="188" t="s">
        <v>173</v>
      </c>
    </row>
    <row r="527" spans="1:65" s="13" customFormat="1" x14ac:dyDescent="0.2">
      <c r="B527" s="179"/>
      <c r="D527" s="175" t="s">
        <v>183</v>
      </c>
      <c r="E527" s="180" t="s">
        <v>1</v>
      </c>
      <c r="F527" s="181" t="s">
        <v>599</v>
      </c>
      <c r="H527" s="182">
        <v>213.04300000000001</v>
      </c>
      <c r="I527" s="183"/>
      <c r="L527" s="179"/>
      <c r="M527" s="184"/>
      <c r="N527" s="185"/>
      <c r="O527" s="185"/>
      <c r="P527" s="185"/>
      <c r="Q527" s="185"/>
      <c r="R527" s="185"/>
      <c r="S527" s="185"/>
      <c r="T527" s="186"/>
      <c r="AT527" s="180" t="s">
        <v>183</v>
      </c>
      <c r="AU527" s="180" t="s">
        <v>179</v>
      </c>
      <c r="AV527" s="13" t="s">
        <v>179</v>
      </c>
      <c r="AW527" s="13" t="s">
        <v>32</v>
      </c>
      <c r="AX527" s="13" t="s">
        <v>77</v>
      </c>
      <c r="AY527" s="180" t="s">
        <v>173</v>
      </c>
    </row>
    <row r="528" spans="1:65" s="13" customFormat="1" ht="33.75" x14ac:dyDescent="0.2">
      <c r="B528" s="179"/>
      <c r="D528" s="175" t="s">
        <v>183</v>
      </c>
      <c r="E528" s="180" t="s">
        <v>1</v>
      </c>
      <c r="F528" s="181" t="s">
        <v>600</v>
      </c>
      <c r="H528" s="182">
        <v>-53.533000000000001</v>
      </c>
      <c r="I528" s="183"/>
      <c r="L528" s="179"/>
      <c r="M528" s="184"/>
      <c r="N528" s="185"/>
      <c r="O528" s="185"/>
      <c r="P528" s="185"/>
      <c r="Q528" s="185"/>
      <c r="R528" s="185"/>
      <c r="S528" s="185"/>
      <c r="T528" s="186"/>
      <c r="AT528" s="180" t="s">
        <v>183</v>
      </c>
      <c r="AU528" s="180" t="s">
        <v>179</v>
      </c>
      <c r="AV528" s="13" t="s">
        <v>179</v>
      </c>
      <c r="AW528" s="13" t="s">
        <v>32</v>
      </c>
      <c r="AX528" s="13" t="s">
        <v>77</v>
      </c>
      <c r="AY528" s="180" t="s">
        <v>173</v>
      </c>
    </row>
    <row r="529" spans="1:65" s="14" customFormat="1" x14ac:dyDescent="0.2">
      <c r="B529" s="187"/>
      <c r="D529" s="175" t="s">
        <v>183</v>
      </c>
      <c r="E529" s="188" t="s">
        <v>1</v>
      </c>
      <c r="F529" s="189" t="s">
        <v>601</v>
      </c>
      <c r="H529" s="188" t="s">
        <v>1</v>
      </c>
      <c r="I529" s="190"/>
      <c r="L529" s="187"/>
      <c r="M529" s="191"/>
      <c r="N529" s="192"/>
      <c r="O529" s="192"/>
      <c r="P529" s="192"/>
      <c r="Q529" s="192"/>
      <c r="R529" s="192"/>
      <c r="S529" s="192"/>
      <c r="T529" s="193"/>
      <c r="AT529" s="188" t="s">
        <v>183</v>
      </c>
      <c r="AU529" s="188" t="s">
        <v>179</v>
      </c>
      <c r="AV529" s="14" t="s">
        <v>85</v>
      </c>
      <c r="AW529" s="14" t="s">
        <v>32</v>
      </c>
      <c r="AX529" s="14" t="s">
        <v>77</v>
      </c>
      <c r="AY529" s="188" t="s">
        <v>173</v>
      </c>
    </row>
    <row r="530" spans="1:65" s="13" customFormat="1" x14ac:dyDescent="0.2">
      <c r="B530" s="179"/>
      <c r="D530" s="175" t="s">
        <v>183</v>
      </c>
      <c r="E530" s="180" t="s">
        <v>1</v>
      </c>
      <c r="F530" s="181" t="s">
        <v>602</v>
      </c>
      <c r="H530" s="182">
        <v>31.45</v>
      </c>
      <c r="I530" s="183"/>
      <c r="L530" s="179"/>
      <c r="M530" s="184"/>
      <c r="N530" s="185"/>
      <c r="O530" s="185"/>
      <c r="P530" s="185"/>
      <c r="Q530" s="185"/>
      <c r="R530" s="185"/>
      <c r="S530" s="185"/>
      <c r="T530" s="186"/>
      <c r="AT530" s="180" t="s">
        <v>183</v>
      </c>
      <c r="AU530" s="180" t="s">
        <v>179</v>
      </c>
      <c r="AV530" s="13" t="s">
        <v>179</v>
      </c>
      <c r="AW530" s="13" t="s">
        <v>32</v>
      </c>
      <c r="AX530" s="13" t="s">
        <v>77</v>
      </c>
      <c r="AY530" s="180" t="s">
        <v>173</v>
      </c>
    </row>
    <row r="531" spans="1:65" s="13" customFormat="1" x14ac:dyDescent="0.2">
      <c r="B531" s="179"/>
      <c r="D531" s="175" t="s">
        <v>183</v>
      </c>
      <c r="E531" s="180" t="s">
        <v>1</v>
      </c>
      <c r="F531" s="181" t="s">
        <v>603</v>
      </c>
      <c r="H531" s="182">
        <v>12</v>
      </c>
      <c r="I531" s="183"/>
      <c r="L531" s="179"/>
      <c r="M531" s="184"/>
      <c r="N531" s="185"/>
      <c r="O531" s="185"/>
      <c r="P531" s="185"/>
      <c r="Q531" s="185"/>
      <c r="R531" s="185"/>
      <c r="S531" s="185"/>
      <c r="T531" s="186"/>
      <c r="AT531" s="180" t="s">
        <v>183</v>
      </c>
      <c r="AU531" s="180" t="s">
        <v>179</v>
      </c>
      <c r="AV531" s="13" t="s">
        <v>179</v>
      </c>
      <c r="AW531" s="13" t="s">
        <v>32</v>
      </c>
      <c r="AX531" s="13" t="s">
        <v>77</v>
      </c>
      <c r="AY531" s="180" t="s">
        <v>173</v>
      </c>
    </row>
    <row r="532" spans="1:65" s="16" customFormat="1" x14ac:dyDescent="0.2">
      <c r="B532" s="202"/>
      <c r="D532" s="175" t="s">
        <v>183</v>
      </c>
      <c r="E532" s="203" t="s">
        <v>1</v>
      </c>
      <c r="F532" s="204" t="s">
        <v>197</v>
      </c>
      <c r="H532" s="205">
        <v>202.95999999999998</v>
      </c>
      <c r="I532" s="206"/>
      <c r="L532" s="202"/>
      <c r="M532" s="207"/>
      <c r="N532" s="208"/>
      <c r="O532" s="208"/>
      <c r="P532" s="208"/>
      <c r="Q532" s="208"/>
      <c r="R532" s="208"/>
      <c r="S532" s="208"/>
      <c r="T532" s="209"/>
      <c r="AT532" s="203" t="s">
        <v>183</v>
      </c>
      <c r="AU532" s="203" t="s">
        <v>179</v>
      </c>
      <c r="AV532" s="16" t="s">
        <v>178</v>
      </c>
      <c r="AW532" s="16" t="s">
        <v>32</v>
      </c>
      <c r="AX532" s="16" t="s">
        <v>85</v>
      </c>
      <c r="AY532" s="203" t="s">
        <v>173</v>
      </c>
    </row>
    <row r="533" spans="1:65" s="2" customFormat="1" ht="24" customHeight="1" x14ac:dyDescent="0.2">
      <c r="A533" s="33"/>
      <c r="B533" s="162"/>
      <c r="C533" s="163" t="s">
        <v>604</v>
      </c>
      <c r="D533" s="264" t="s">
        <v>605</v>
      </c>
      <c r="E533" s="265"/>
      <c r="F533" s="266"/>
      <c r="G533" s="164" t="s">
        <v>271</v>
      </c>
      <c r="H533" s="165">
        <v>10.044</v>
      </c>
      <c r="I533" s="166"/>
      <c r="J533" s="165">
        <f>ROUND(I533*H533,3)</f>
        <v>0</v>
      </c>
      <c r="K533" s="167"/>
      <c r="L533" s="34"/>
      <c r="M533" s="168" t="s">
        <v>1</v>
      </c>
      <c r="N533" s="169" t="s">
        <v>43</v>
      </c>
      <c r="O533" s="59"/>
      <c r="P533" s="170">
        <f>O533*H533</f>
        <v>0</v>
      </c>
      <c r="Q533" s="170">
        <v>1.8630000000000001E-2</v>
      </c>
      <c r="R533" s="170">
        <f>Q533*H533</f>
        <v>0.18711972000000002</v>
      </c>
      <c r="S533" s="170">
        <v>0</v>
      </c>
      <c r="T533" s="171">
        <f>S533*H533</f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72" t="s">
        <v>178</v>
      </c>
      <c r="AT533" s="172" t="s">
        <v>175</v>
      </c>
      <c r="AU533" s="172" t="s">
        <v>179</v>
      </c>
      <c r="AY533" s="18" t="s">
        <v>173</v>
      </c>
      <c r="BE533" s="173">
        <f>IF(N533="základná",J533,0)</f>
        <v>0</v>
      </c>
      <c r="BF533" s="173">
        <f>IF(N533="znížená",J533,0)</f>
        <v>0</v>
      </c>
      <c r="BG533" s="173">
        <f>IF(N533="zákl. prenesená",J533,0)</f>
        <v>0</v>
      </c>
      <c r="BH533" s="173">
        <f>IF(N533="zníž. prenesená",J533,0)</f>
        <v>0</v>
      </c>
      <c r="BI533" s="173">
        <f>IF(N533="nulová",J533,0)</f>
        <v>0</v>
      </c>
      <c r="BJ533" s="18" t="s">
        <v>179</v>
      </c>
      <c r="BK533" s="174">
        <f>ROUND(I533*H533,3)</f>
        <v>0</v>
      </c>
      <c r="BL533" s="18" t="s">
        <v>178</v>
      </c>
      <c r="BM533" s="172" t="s">
        <v>606</v>
      </c>
    </row>
    <row r="534" spans="1:65" s="2" customFormat="1" ht="19.5" x14ac:dyDescent="0.2">
      <c r="A534" s="33"/>
      <c r="B534" s="34"/>
      <c r="C534" s="33"/>
      <c r="D534" s="175" t="s">
        <v>181</v>
      </c>
      <c r="E534" s="33"/>
      <c r="F534" s="176" t="s">
        <v>3185</v>
      </c>
      <c r="G534" s="33"/>
      <c r="H534" s="33"/>
      <c r="I534" s="97"/>
      <c r="J534" s="33"/>
      <c r="K534" s="33"/>
      <c r="L534" s="34"/>
      <c r="M534" s="177"/>
      <c r="N534" s="178"/>
      <c r="O534" s="59"/>
      <c r="P534" s="59"/>
      <c r="Q534" s="59"/>
      <c r="R534" s="59"/>
      <c r="S534" s="59"/>
      <c r="T534" s="60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T534" s="18" t="s">
        <v>181</v>
      </c>
      <c r="AU534" s="18" t="s">
        <v>179</v>
      </c>
    </row>
    <row r="535" spans="1:65" s="13" customFormat="1" x14ac:dyDescent="0.2">
      <c r="B535" s="179"/>
      <c r="D535" s="175" t="s">
        <v>183</v>
      </c>
      <c r="E535" s="180" t="s">
        <v>1</v>
      </c>
      <c r="F535" s="181" t="s">
        <v>607</v>
      </c>
      <c r="H535" s="182">
        <v>0.64200000000000002</v>
      </c>
      <c r="I535" s="183"/>
      <c r="L535" s="179"/>
      <c r="M535" s="184"/>
      <c r="N535" s="185"/>
      <c r="O535" s="185"/>
      <c r="P535" s="185"/>
      <c r="Q535" s="185"/>
      <c r="R535" s="185"/>
      <c r="S535" s="185"/>
      <c r="T535" s="186"/>
      <c r="AT535" s="180" t="s">
        <v>183</v>
      </c>
      <c r="AU535" s="180" t="s">
        <v>179</v>
      </c>
      <c r="AV535" s="13" t="s">
        <v>179</v>
      </c>
      <c r="AW535" s="13" t="s">
        <v>32</v>
      </c>
      <c r="AX535" s="13" t="s">
        <v>77</v>
      </c>
      <c r="AY535" s="180" t="s">
        <v>173</v>
      </c>
    </row>
    <row r="536" spans="1:65" s="13" customFormat="1" x14ac:dyDescent="0.2">
      <c r="B536" s="179"/>
      <c r="D536" s="175" t="s">
        <v>183</v>
      </c>
      <c r="E536" s="180" t="s">
        <v>1</v>
      </c>
      <c r="F536" s="181" t="s">
        <v>608</v>
      </c>
      <c r="H536" s="182">
        <v>0.63900000000000001</v>
      </c>
      <c r="I536" s="183"/>
      <c r="L536" s="179"/>
      <c r="M536" s="184"/>
      <c r="N536" s="185"/>
      <c r="O536" s="185"/>
      <c r="P536" s="185"/>
      <c r="Q536" s="185"/>
      <c r="R536" s="185"/>
      <c r="S536" s="185"/>
      <c r="T536" s="186"/>
      <c r="AT536" s="180" t="s">
        <v>183</v>
      </c>
      <c r="AU536" s="180" t="s">
        <v>179</v>
      </c>
      <c r="AV536" s="13" t="s">
        <v>179</v>
      </c>
      <c r="AW536" s="13" t="s">
        <v>32</v>
      </c>
      <c r="AX536" s="13" t="s">
        <v>77</v>
      </c>
      <c r="AY536" s="180" t="s">
        <v>173</v>
      </c>
    </row>
    <row r="537" spans="1:65" s="13" customFormat="1" x14ac:dyDescent="0.2">
      <c r="B537" s="179"/>
      <c r="D537" s="175" t="s">
        <v>183</v>
      </c>
      <c r="E537" s="180" t="s">
        <v>1</v>
      </c>
      <c r="F537" s="181" t="s">
        <v>609</v>
      </c>
      <c r="H537" s="182">
        <v>0.93899999999999995</v>
      </c>
      <c r="I537" s="183"/>
      <c r="L537" s="179"/>
      <c r="M537" s="184"/>
      <c r="N537" s="185"/>
      <c r="O537" s="185"/>
      <c r="P537" s="185"/>
      <c r="Q537" s="185"/>
      <c r="R537" s="185"/>
      <c r="S537" s="185"/>
      <c r="T537" s="186"/>
      <c r="AT537" s="180" t="s">
        <v>183</v>
      </c>
      <c r="AU537" s="180" t="s">
        <v>179</v>
      </c>
      <c r="AV537" s="13" t="s">
        <v>179</v>
      </c>
      <c r="AW537" s="13" t="s">
        <v>32</v>
      </c>
      <c r="AX537" s="13" t="s">
        <v>77</v>
      </c>
      <c r="AY537" s="180" t="s">
        <v>173</v>
      </c>
    </row>
    <row r="538" spans="1:65" s="13" customFormat="1" x14ac:dyDescent="0.2">
      <c r="B538" s="179"/>
      <c r="D538" s="175" t="s">
        <v>183</v>
      </c>
      <c r="E538" s="180" t="s">
        <v>1</v>
      </c>
      <c r="F538" s="181" t="s">
        <v>610</v>
      </c>
      <c r="H538" s="182">
        <v>2.2770000000000001</v>
      </c>
      <c r="I538" s="183"/>
      <c r="L538" s="179"/>
      <c r="M538" s="184"/>
      <c r="N538" s="185"/>
      <c r="O538" s="185"/>
      <c r="P538" s="185"/>
      <c r="Q538" s="185"/>
      <c r="R538" s="185"/>
      <c r="S538" s="185"/>
      <c r="T538" s="186"/>
      <c r="AT538" s="180" t="s">
        <v>183</v>
      </c>
      <c r="AU538" s="180" t="s">
        <v>179</v>
      </c>
      <c r="AV538" s="13" t="s">
        <v>179</v>
      </c>
      <c r="AW538" s="13" t="s">
        <v>32</v>
      </c>
      <c r="AX538" s="13" t="s">
        <v>77</v>
      </c>
      <c r="AY538" s="180" t="s">
        <v>173</v>
      </c>
    </row>
    <row r="539" spans="1:65" s="13" customFormat="1" x14ac:dyDescent="0.2">
      <c r="B539" s="179"/>
      <c r="D539" s="175" t="s">
        <v>183</v>
      </c>
      <c r="E539" s="180" t="s">
        <v>1</v>
      </c>
      <c r="F539" s="181" t="s">
        <v>611</v>
      </c>
      <c r="H539" s="182">
        <v>0.86399999999999999</v>
      </c>
      <c r="I539" s="183"/>
      <c r="L539" s="179"/>
      <c r="M539" s="184"/>
      <c r="N539" s="185"/>
      <c r="O539" s="185"/>
      <c r="P539" s="185"/>
      <c r="Q539" s="185"/>
      <c r="R539" s="185"/>
      <c r="S539" s="185"/>
      <c r="T539" s="186"/>
      <c r="AT539" s="180" t="s">
        <v>183</v>
      </c>
      <c r="AU539" s="180" t="s">
        <v>179</v>
      </c>
      <c r="AV539" s="13" t="s">
        <v>179</v>
      </c>
      <c r="AW539" s="13" t="s">
        <v>32</v>
      </c>
      <c r="AX539" s="13" t="s">
        <v>77</v>
      </c>
      <c r="AY539" s="180" t="s">
        <v>173</v>
      </c>
    </row>
    <row r="540" spans="1:65" s="13" customFormat="1" x14ac:dyDescent="0.2">
      <c r="B540" s="179"/>
      <c r="D540" s="175" t="s">
        <v>183</v>
      </c>
      <c r="E540" s="180" t="s">
        <v>1</v>
      </c>
      <c r="F540" s="181" t="s">
        <v>612</v>
      </c>
      <c r="H540" s="182">
        <v>0.87</v>
      </c>
      <c r="I540" s="183"/>
      <c r="L540" s="179"/>
      <c r="M540" s="184"/>
      <c r="N540" s="185"/>
      <c r="O540" s="185"/>
      <c r="P540" s="185"/>
      <c r="Q540" s="185"/>
      <c r="R540" s="185"/>
      <c r="S540" s="185"/>
      <c r="T540" s="186"/>
      <c r="AT540" s="180" t="s">
        <v>183</v>
      </c>
      <c r="AU540" s="180" t="s">
        <v>179</v>
      </c>
      <c r="AV540" s="13" t="s">
        <v>179</v>
      </c>
      <c r="AW540" s="13" t="s">
        <v>32</v>
      </c>
      <c r="AX540" s="13" t="s">
        <v>77</v>
      </c>
      <c r="AY540" s="180" t="s">
        <v>173</v>
      </c>
    </row>
    <row r="541" spans="1:65" s="13" customFormat="1" x14ac:dyDescent="0.2">
      <c r="B541" s="179"/>
      <c r="D541" s="175" t="s">
        <v>183</v>
      </c>
      <c r="E541" s="180" t="s">
        <v>1</v>
      </c>
      <c r="F541" s="181" t="s">
        <v>613</v>
      </c>
      <c r="H541" s="182">
        <v>0.68400000000000005</v>
      </c>
      <c r="I541" s="183"/>
      <c r="L541" s="179"/>
      <c r="M541" s="184"/>
      <c r="N541" s="185"/>
      <c r="O541" s="185"/>
      <c r="P541" s="185"/>
      <c r="Q541" s="185"/>
      <c r="R541" s="185"/>
      <c r="S541" s="185"/>
      <c r="T541" s="186"/>
      <c r="AT541" s="180" t="s">
        <v>183</v>
      </c>
      <c r="AU541" s="180" t="s">
        <v>179</v>
      </c>
      <c r="AV541" s="13" t="s">
        <v>179</v>
      </c>
      <c r="AW541" s="13" t="s">
        <v>32</v>
      </c>
      <c r="AX541" s="13" t="s">
        <v>77</v>
      </c>
      <c r="AY541" s="180" t="s">
        <v>173</v>
      </c>
    </row>
    <row r="542" spans="1:65" s="13" customFormat="1" x14ac:dyDescent="0.2">
      <c r="B542" s="179"/>
      <c r="D542" s="175" t="s">
        <v>183</v>
      </c>
      <c r="E542" s="180" t="s">
        <v>1</v>
      </c>
      <c r="F542" s="181" t="s">
        <v>614</v>
      </c>
      <c r="H542" s="182">
        <v>0.52200000000000002</v>
      </c>
      <c r="I542" s="183"/>
      <c r="L542" s="179"/>
      <c r="M542" s="184"/>
      <c r="N542" s="185"/>
      <c r="O542" s="185"/>
      <c r="P542" s="185"/>
      <c r="Q542" s="185"/>
      <c r="R542" s="185"/>
      <c r="S542" s="185"/>
      <c r="T542" s="186"/>
      <c r="AT542" s="180" t="s">
        <v>183</v>
      </c>
      <c r="AU542" s="180" t="s">
        <v>179</v>
      </c>
      <c r="AV542" s="13" t="s">
        <v>179</v>
      </c>
      <c r="AW542" s="13" t="s">
        <v>32</v>
      </c>
      <c r="AX542" s="13" t="s">
        <v>77</v>
      </c>
      <c r="AY542" s="180" t="s">
        <v>173</v>
      </c>
    </row>
    <row r="543" spans="1:65" s="13" customFormat="1" x14ac:dyDescent="0.2">
      <c r="B543" s="179"/>
      <c r="D543" s="175" t="s">
        <v>183</v>
      </c>
      <c r="E543" s="180" t="s">
        <v>1</v>
      </c>
      <c r="F543" s="181" t="s">
        <v>615</v>
      </c>
      <c r="H543" s="182">
        <v>2.2349999999999999</v>
      </c>
      <c r="I543" s="183"/>
      <c r="L543" s="179"/>
      <c r="M543" s="184"/>
      <c r="N543" s="185"/>
      <c r="O543" s="185"/>
      <c r="P543" s="185"/>
      <c r="Q543" s="185"/>
      <c r="R543" s="185"/>
      <c r="S543" s="185"/>
      <c r="T543" s="186"/>
      <c r="AT543" s="180" t="s">
        <v>183</v>
      </c>
      <c r="AU543" s="180" t="s">
        <v>179</v>
      </c>
      <c r="AV543" s="13" t="s">
        <v>179</v>
      </c>
      <c r="AW543" s="13" t="s">
        <v>32</v>
      </c>
      <c r="AX543" s="13" t="s">
        <v>77</v>
      </c>
      <c r="AY543" s="180" t="s">
        <v>173</v>
      </c>
    </row>
    <row r="544" spans="1:65" s="13" customFormat="1" x14ac:dyDescent="0.2">
      <c r="B544" s="179"/>
      <c r="D544" s="175" t="s">
        <v>183</v>
      </c>
      <c r="E544" s="180" t="s">
        <v>1</v>
      </c>
      <c r="F544" s="181" t="s">
        <v>616</v>
      </c>
      <c r="H544" s="182">
        <v>0.372</v>
      </c>
      <c r="I544" s="183"/>
      <c r="L544" s="179"/>
      <c r="M544" s="184"/>
      <c r="N544" s="185"/>
      <c r="O544" s="185"/>
      <c r="P544" s="185"/>
      <c r="Q544" s="185"/>
      <c r="R544" s="185"/>
      <c r="S544" s="185"/>
      <c r="T544" s="186"/>
      <c r="AT544" s="180" t="s">
        <v>183</v>
      </c>
      <c r="AU544" s="180" t="s">
        <v>179</v>
      </c>
      <c r="AV544" s="13" t="s">
        <v>179</v>
      </c>
      <c r="AW544" s="13" t="s">
        <v>32</v>
      </c>
      <c r="AX544" s="13" t="s">
        <v>77</v>
      </c>
      <c r="AY544" s="180" t="s">
        <v>173</v>
      </c>
    </row>
    <row r="545" spans="1:65" s="16" customFormat="1" x14ac:dyDescent="0.2">
      <c r="B545" s="202"/>
      <c r="D545" s="175" t="s">
        <v>183</v>
      </c>
      <c r="E545" s="203" t="s">
        <v>1</v>
      </c>
      <c r="F545" s="204" t="s">
        <v>197</v>
      </c>
      <c r="H545" s="205">
        <v>10.044</v>
      </c>
      <c r="I545" s="206"/>
      <c r="L545" s="202"/>
      <c r="M545" s="207"/>
      <c r="N545" s="208"/>
      <c r="O545" s="208"/>
      <c r="P545" s="208"/>
      <c r="Q545" s="208"/>
      <c r="R545" s="208"/>
      <c r="S545" s="208"/>
      <c r="T545" s="209"/>
      <c r="AT545" s="203" t="s">
        <v>183</v>
      </c>
      <c r="AU545" s="203" t="s">
        <v>179</v>
      </c>
      <c r="AV545" s="16" t="s">
        <v>178</v>
      </c>
      <c r="AW545" s="16" t="s">
        <v>32</v>
      </c>
      <c r="AX545" s="16" t="s">
        <v>85</v>
      </c>
      <c r="AY545" s="203" t="s">
        <v>173</v>
      </c>
    </row>
    <row r="546" spans="1:65" s="2" customFormat="1" ht="24" customHeight="1" x14ac:dyDescent="0.2">
      <c r="A546" s="33"/>
      <c r="B546" s="162"/>
      <c r="C546" s="163" t="s">
        <v>617</v>
      </c>
      <c r="D546" s="264" t="s">
        <v>618</v>
      </c>
      <c r="E546" s="265"/>
      <c r="F546" s="266"/>
      <c r="G546" s="164" t="s">
        <v>185</v>
      </c>
      <c r="H546" s="165">
        <v>11.667999999999999</v>
      </c>
      <c r="I546" s="166"/>
      <c r="J546" s="165">
        <f>ROUND(I546*H546,3)</f>
        <v>0</v>
      </c>
      <c r="K546" s="167"/>
      <c r="L546" s="34"/>
      <c r="M546" s="168" t="s">
        <v>1</v>
      </c>
      <c r="N546" s="169" t="s">
        <v>43</v>
      </c>
      <c r="O546" s="59"/>
      <c r="P546" s="170">
        <f>O546*H546</f>
        <v>0</v>
      </c>
      <c r="Q546" s="170">
        <v>2.2404799999999998</v>
      </c>
      <c r="R546" s="170">
        <f>Q546*H546</f>
        <v>26.141920639999995</v>
      </c>
      <c r="S546" s="170">
        <v>0</v>
      </c>
      <c r="T546" s="171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72" t="s">
        <v>178</v>
      </c>
      <c r="AT546" s="172" t="s">
        <v>175</v>
      </c>
      <c r="AU546" s="172" t="s">
        <v>179</v>
      </c>
      <c r="AY546" s="18" t="s">
        <v>173</v>
      </c>
      <c r="BE546" s="173">
        <f>IF(N546="základná",J546,0)</f>
        <v>0</v>
      </c>
      <c r="BF546" s="173">
        <f>IF(N546="znížená",J546,0)</f>
        <v>0</v>
      </c>
      <c r="BG546" s="173">
        <f>IF(N546="zákl. prenesená",J546,0)</f>
        <v>0</v>
      </c>
      <c r="BH546" s="173">
        <f>IF(N546="zníž. prenesená",J546,0)</f>
        <v>0</v>
      </c>
      <c r="BI546" s="173">
        <f>IF(N546="nulová",J546,0)</f>
        <v>0</v>
      </c>
      <c r="BJ546" s="18" t="s">
        <v>179</v>
      </c>
      <c r="BK546" s="174">
        <f>ROUND(I546*H546,3)</f>
        <v>0</v>
      </c>
      <c r="BL546" s="18" t="s">
        <v>178</v>
      </c>
      <c r="BM546" s="172" t="s">
        <v>619</v>
      </c>
    </row>
    <row r="547" spans="1:65" s="2" customFormat="1" ht="19.5" x14ac:dyDescent="0.2">
      <c r="A547" s="33"/>
      <c r="B547" s="34"/>
      <c r="C547" s="33"/>
      <c r="D547" s="175" t="s">
        <v>181</v>
      </c>
      <c r="E547" s="33"/>
      <c r="F547" s="176" t="s">
        <v>620</v>
      </c>
      <c r="G547" s="33"/>
      <c r="H547" s="33"/>
      <c r="I547" s="97"/>
      <c r="J547" s="33"/>
      <c r="K547" s="33"/>
      <c r="L547" s="34"/>
      <c r="M547" s="177"/>
      <c r="N547" s="178"/>
      <c r="O547" s="59"/>
      <c r="P547" s="59"/>
      <c r="Q547" s="59"/>
      <c r="R547" s="59"/>
      <c r="S547" s="59"/>
      <c r="T547" s="60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T547" s="18" t="s">
        <v>181</v>
      </c>
      <c r="AU547" s="18" t="s">
        <v>179</v>
      </c>
    </row>
    <row r="548" spans="1:65" s="13" customFormat="1" x14ac:dyDescent="0.2">
      <c r="B548" s="179"/>
      <c r="D548" s="175" t="s">
        <v>183</v>
      </c>
      <c r="E548" s="180" t="s">
        <v>1</v>
      </c>
      <c r="F548" s="181" t="s">
        <v>621</v>
      </c>
      <c r="H548" s="182">
        <v>11.667999999999999</v>
      </c>
      <c r="I548" s="183"/>
      <c r="L548" s="179"/>
      <c r="M548" s="184"/>
      <c r="N548" s="185"/>
      <c r="O548" s="185"/>
      <c r="P548" s="185"/>
      <c r="Q548" s="185"/>
      <c r="R548" s="185"/>
      <c r="S548" s="185"/>
      <c r="T548" s="186"/>
      <c r="AT548" s="180" t="s">
        <v>183</v>
      </c>
      <c r="AU548" s="180" t="s">
        <v>179</v>
      </c>
      <c r="AV548" s="13" t="s">
        <v>179</v>
      </c>
      <c r="AW548" s="13" t="s">
        <v>32</v>
      </c>
      <c r="AX548" s="13" t="s">
        <v>85</v>
      </c>
      <c r="AY548" s="180" t="s">
        <v>173</v>
      </c>
    </row>
    <row r="549" spans="1:65" s="2" customFormat="1" ht="24" customHeight="1" x14ac:dyDescent="0.2">
      <c r="A549" s="33"/>
      <c r="B549" s="162"/>
      <c r="C549" s="163" t="s">
        <v>622</v>
      </c>
      <c r="D549" s="264" t="s">
        <v>623</v>
      </c>
      <c r="E549" s="265"/>
      <c r="F549" s="266"/>
      <c r="G549" s="164" t="s">
        <v>185</v>
      </c>
      <c r="H549" s="165">
        <v>11.667999999999999</v>
      </c>
      <c r="I549" s="166"/>
      <c r="J549" s="165">
        <f>ROUND(I549*H549,3)</f>
        <v>0</v>
      </c>
      <c r="K549" s="167"/>
      <c r="L549" s="34"/>
      <c r="M549" s="168" t="s">
        <v>1</v>
      </c>
      <c r="N549" s="169" t="s">
        <v>43</v>
      </c>
      <c r="O549" s="59"/>
      <c r="P549" s="170">
        <f>O549*H549</f>
        <v>0</v>
      </c>
      <c r="Q549" s="170">
        <v>0</v>
      </c>
      <c r="R549" s="170">
        <f>Q549*H549</f>
        <v>0</v>
      </c>
      <c r="S549" s="170">
        <v>0</v>
      </c>
      <c r="T549" s="171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72" t="s">
        <v>178</v>
      </c>
      <c r="AT549" s="172" t="s">
        <v>175</v>
      </c>
      <c r="AU549" s="172" t="s">
        <v>179</v>
      </c>
      <c r="AY549" s="18" t="s">
        <v>173</v>
      </c>
      <c r="BE549" s="173">
        <f>IF(N549="základná",J549,0)</f>
        <v>0</v>
      </c>
      <c r="BF549" s="173">
        <f>IF(N549="znížená",J549,0)</f>
        <v>0</v>
      </c>
      <c r="BG549" s="173">
        <f>IF(N549="zákl. prenesená",J549,0)</f>
        <v>0</v>
      </c>
      <c r="BH549" s="173">
        <f>IF(N549="zníž. prenesená",J549,0)</f>
        <v>0</v>
      </c>
      <c r="BI549" s="173">
        <f>IF(N549="nulová",J549,0)</f>
        <v>0</v>
      </c>
      <c r="BJ549" s="18" t="s">
        <v>179</v>
      </c>
      <c r="BK549" s="174">
        <f>ROUND(I549*H549,3)</f>
        <v>0</v>
      </c>
      <c r="BL549" s="18" t="s">
        <v>178</v>
      </c>
      <c r="BM549" s="172" t="s">
        <v>624</v>
      </c>
    </row>
    <row r="550" spans="1:65" s="2" customFormat="1" ht="29.25" x14ac:dyDescent="0.2">
      <c r="A550" s="33"/>
      <c r="B550" s="34"/>
      <c r="C550" s="33"/>
      <c r="D550" s="175" t="s">
        <v>181</v>
      </c>
      <c r="E550" s="33"/>
      <c r="F550" s="176" t="s">
        <v>625</v>
      </c>
      <c r="G550" s="33"/>
      <c r="H550" s="33"/>
      <c r="I550" s="97"/>
      <c r="J550" s="33"/>
      <c r="K550" s="33"/>
      <c r="L550" s="34"/>
      <c r="M550" s="177"/>
      <c r="N550" s="178"/>
      <c r="O550" s="59"/>
      <c r="P550" s="59"/>
      <c r="Q550" s="59"/>
      <c r="R550" s="59"/>
      <c r="S550" s="59"/>
      <c r="T550" s="60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T550" s="18" t="s">
        <v>181</v>
      </c>
      <c r="AU550" s="18" t="s">
        <v>179</v>
      </c>
    </row>
    <row r="551" spans="1:65" s="13" customFormat="1" x14ac:dyDescent="0.2">
      <c r="B551" s="179"/>
      <c r="D551" s="175" t="s">
        <v>183</v>
      </c>
      <c r="E551" s="180" t="s">
        <v>1</v>
      </c>
      <c r="F551" s="181" t="s">
        <v>621</v>
      </c>
      <c r="H551" s="182">
        <v>11.667999999999999</v>
      </c>
      <c r="I551" s="183"/>
      <c r="L551" s="179"/>
      <c r="M551" s="184"/>
      <c r="N551" s="185"/>
      <c r="O551" s="185"/>
      <c r="P551" s="185"/>
      <c r="Q551" s="185"/>
      <c r="R551" s="185"/>
      <c r="S551" s="185"/>
      <c r="T551" s="186"/>
      <c r="AT551" s="180" t="s">
        <v>183</v>
      </c>
      <c r="AU551" s="180" t="s">
        <v>179</v>
      </c>
      <c r="AV551" s="13" t="s">
        <v>179</v>
      </c>
      <c r="AW551" s="13" t="s">
        <v>32</v>
      </c>
      <c r="AX551" s="13" t="s">
        <v>85</v>
      </c>
      <c r="AY551" s="180" t="s">
        <v>173</v>
      </c>
    </row>
    <row r="552" spans="1:65" s="2" customFormat="1" ht="24" customHeight="1" x14ac:dyDescent="0.2">
      <c r="A552" s="33"/>
      <c r="B552" s="162"/>
      <c r="C552" s="163" t="s">
        <v>626</v>
      </c>
      <c r="D552" s="264" t="s">
        <v>627</v>
      </c>
      <c r="E552" s="265"/>
      <c r="F552" s="266"/>
      <c r="G552" s="164" t="s">
        <v>256</v>
      </c>
      <c r="H552" s="165">
        <v>0.70699999999999996</v>
      </c>
      <c r="I552" s="166"/>
      <c r="J552" s="165">
        <f>ROUND(I552*H552,3)</f>
        <v>0</v>
      </c>
      <c r="K552" s="167"/>
      <c r="L552" s="34"/>
      <c r="M552" s="168" t="s">
        <v>1</v>
      </c>
      <c r="N552" s="169" t="s">
        <v>43</v>
      </c>
      <c r="O552" s="59"/>
      <c r="P552" s="170">
        <f>O552*H552</f>
        <v>0</v>
      </c>
      <c r="Q552" s="170">
        <v>1.20296</v>
      </c>
      <c r="R552" s="170">
        <f>Q552*H552</f>
        <v>0.85049271999999998</v>
      </c>
      <c r="S552" s="170">
        <v>0</v>
      </c>
      <c r="T552" s="171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72" t="s">
        <v>178</v>
      </c>
      <c r="AT552" s="172" t="s">
        <v>175</v>
      </c>
      <c r="AU552" s="172" t="s">
        <v>179</v>
      </c>
      <c r="AY552" s="18" t="s">
        <v>173</v>
      </c>
      <c r="BE552" s="173">
        <f>IF(N552="základná",J552,0)</f>
        <v>0</v>
      </c>
      <c r="BF552" s="173">
        <f>IF(N552="znížená",J552,0)</f>
        <v>0</v>
      </c>
      <c r="BG552" s="173">
        <f>IF(N552="zákl. prenesená",J552,0)</f>
        <v>0</v>
      </c>
      <c r="BH552" s="173">
        <f>IF(N552="zníž. prenesená",J552,0)</f>
        <v>0</v>
      </c>
      <c r="BI552" s="173">
        <f>IF(N552="nulová",J552,0)</f>
        <v>0</v>
      </c>
      <c r="BJ552" s="18" t="s">
        <v>179</v>
      </c>
      <c r="BK552" s="174">
        <f>ROUND(I552*H552,3)</f>
        <v>0</v>
      </c>
      <c r="BL552" s="18" t="s">
        <v>178</v>
      </c>
      <c r="BM552" s="172" t="s">
        <v>628</v>
      </c>
    </row>
    <row r="553" spans="1:65" s="2" customFormat="1" ht="19.5" x14ac:dyDescent="0.2">
      <c r="A553" s="33"/>
      <c r="B553" s="34"/>
      <c r="C553" s="33"/>
      <c r="D553" s="175" t="s">
        <v>181</v>
      </c>
      <c r="E553" s="33"/>
      <c r="F553" s="176" t="s">
        <v>627</v>
      </c>
      <c r="G553" s="33"/>
      <c r="H553" s="33"/>
      <c r="I553" s="97"/>
      <c r="J553" s="33"/>
      <c r="K553" s="33"/>
      <c r="L553" s="34"/>
      <c r="M553" s="177"/>
      <c r="N553" s="178"/>
      <c r="O553" s="59"/>
      <c r="P553" s="59"/>
      <c r="Q553" s="59"/>
      <c r="R553" s="59"/>
      <c r="S553" s="59"/>
      <c r="T553" s="60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T553" s="18" t="s">
        <v>181</v>
      </c>
      <c r="AU553" s="18" t="s">
        <v>179</v>
      </c>
    </row>
    <row r="554" spans="1:65" s="14" customFormat="1" x14ac:dyDescent="0.2">
      <c r="B554" s="187"/>
      <c r="D554" s="175" t="s">
        <v>183</v>
      </c>
      <c r="E554" s="188" t="s">
        <v>1</v>
      </c>
      <c r="F554" s="189" t="s">
        <v>629</v>
      </c>
      <c r="H554" s="188" t="s">
        <v>1</v>
      </c>
      <c r="I554" s="190"/>
      <c r="L554" s="187"/>
      <c r="M554" s="191"/>
      <c r="N554" s="192"/>
      <c r="O554" s="192"/>
      <c r="P554" s="192"/>
      <c r="Q554" s="192"/>
      <c r="R554" s="192"/>
      <c r="S554" s="192"/>
      <c r="T554" s="193"/>
      <c r="AT554" s="188" t="s">
        <v>183</v>
      </c>
      <c r="AU554" s="188" t="s">
        <v>179</v>
      </c>
      <c r="AV554" s="14" t="s">
        <v>85</v>
      </c>
      <c r="AW554" s="14" t="s">
        <v>32</v>
      </c>
      <c r="AX554" s="14" t="s">
        <v>77</v>
      </c>
      <c r="AY554" s="188" t="s">
        <v>173</v>
      </c>
    </row>
    <row r="555" spans="1:65" s="13" customFormat="1" x14ac:dyDescent="0.2">
      <c r="B555" s="179"/>
      <c r="D555" s="175" t="s">
        <v>183</v>
      </c>
      <c r="E555" s="180" t="s">
        <v>1</v>
      </c>
      <c r="F555" s="181" t="s">
        <v>630</v>
      </c>
      <c r="H555" s="182">
        <v>0.70699999999999996</v>
      </c>
      <c r="I555" s="183"/>
      <c r="L555" s="179"/>
      <c r="M555" s="184"/>
      <c r="N555" s="185"/>
      <c r="O555" s="185"/>
      <c r="P555" s="185"/>
      <c r="Q555" s="185"/>
      <c r="R555" s="185"/>
      <c r="S555" s="185"/>
      <c r="T555" s="186"/>
      <c r="AT555" s="180" t="s">
        <v>183</v>
      </c>
      <c r="AU555" s="180" t="s">
        <v>179</v>
      </c>
      <c r="AV555" s="13" t="s">
        <v>179</v>
      </c>
      <c r="AW555" s="13" t="s">
        <v>32</v>
      </c>
      <c r="AX555" s="13" t="s">
        <v>85</v>
      </c>
      <c r="AY555" s="180" t="s">
        <v>173</v>
      </c>
    </row>
    <row r="556" spans="1:65" s="2" customFormat="1" ht="36" customHeight="1" x14ac:dyDescent="0.2">
      <c r="A556" s="33"/>
      <c r="B556" s="162"/>
      <c r="C556" s="163" t="s">
        <v>631</v>
      </c>
      <c r="D556" s="264" t="s">
        <v>632</v>
      </c>
      <c r="E556" s="265"/>
      <c r="F556" s="266"/>
      <c r="G556" s="164" t="s">
        <v>185</v>
      </c>
      <c r="H556" s="165">
        <v>10.035</v>
      </c>
      <c r="I556" s="166"/>
      <c r="J556" s="165">
        <f>ROUND(I556*H556,3)</f>
        <v>0</v>
      </c>
      <c r="K556" s="167"/>
      <c r="L556" s="34"/>
      <c r="M556" s="168" t="s">
        <v>1</v>
      </c>
      <c r="N556" s="169" t="s">
        <v>43</v>
      </c>
      <c r="O556" s="59"/>
      <c r="P556" s="170">
        <f>O556*H556</f>
        <v>0</v>
      </c>
      <c r="Q556" s="170">
        <v>1.837</v>
      </c>
      <c r="R556" s="170">
        <f>Q556*H556</f>
        <v>18.434294999999999</v>
      </c>
      <c r="S556" s="170">
        <v>0</v>
      </c>
      <c r="T556" s="171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72" t="s">
        <v>178</v>
      </c>
      <c r="AT556" s="172" t="s">
        <v>175</v>
      </c>
      <c r="AU556" s="172" t="s">
        <v>179</v>
      </c>
      <c r="AY556" s="18" t="s">
        <v>173</v>
      </c>
      <c r="BE556" s="173">
        <f>IF(N556="základná",J556,0)</f>
        <v>0</v>
      </c>
      <c r="BF556" s="173">
        <f>IF(N556="znížená",J556,0)</f>
        <v>0</v>
      </c>
      <c r="BG556" s="173">
        <f>IF(N556="zákl. prenesená",J556,0)</f>
        <v>0</v>
      </c>
      <c r="BH556" s="173">
        <f>IF(N556="zníž. prenesená",J556,0)</f>
        <v>0</v>
      </c>
      <c r="BI556" s="173">
        <f>IF(N556="nulová",J556,0)</f>
        <v>0</v>
      </c>
      <c r="BJ556" s="18" t="s">
        <v>179</v>
      </c>
      <c r="BK556" s="174">
        <f>ROUND(I556*H556,3)</f>
        <v>0</v>
      </c>
      <c r="BL556" s="18" t="s">
        <v>178</v>
      </c>
      <c r="BM556" s="172" t="s">
        <v>633</v>
      </c>
    </row>
    <row r="557" spans="1:65" s="2" customFormat="1" ht="19.5" x14ac:dyDescent="0.2">
      <c r="A557" s="33"/>
      <c r="B557" s="34"/>
      <c r="C557" s="33"/>
      <c r="D557" s="175" t="s">
        <v>181</v>
      </c>
      <c r="E557" s="33"/>
      <c r="F557" s="176" t="s">
        <v>634</v>
      </c>
      <c r="G557" s="33"/>
      <c r="H557" s="33"/>
      <c r="I557" s="97"/>
      <c r="J557" s="33"/>
      <c r="K557" s="33"/>
      <c r="L557" s="34"/>
      <c r="M557" s="177"/>
      <c r="N557" s="178"/>
      <c r="O557" s="59"/>
      <c r="P557" s="59"/>
      <c r="Q557" s="59"/>
      <c r="R557" s="59"/>
      <c r="S557" s="59"/>
      <c r="T557" s="60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T557" s="18" t="s">
        <v>181</v>
      </c>
      <c r="AU557" s="18" t="s">
        <v>179</v>
      </c>
    </row>
    <row r="558" spans="1:65" s="14" customFormat="1" x14ac:dyDescent="0.2">
      <c r="B558" s="187"/>
      <c r="D558" s="175" t="s">
        <v>183</v>
      </c>
      <c r="E558" s="188" t="s">
        <v>1</v>
      </c>
      <c r="F558" s="189" t="s">
        <v>635</v>
      </c>
      <c r="H558" s="188" t="s">
        <v>1</v>
      </c>
      <c r="I558" s="190"/>
      <c r="L558" s="187"/>
      <c r="M558" s="191"/>
      <c r="N558" s="192"/>
      <c r="O558" s="192"/>
      <c r="P558" s="192"/>
      <c r="Q558" s="192"/>
      <c r="R558" s="192"/>
      <c r="S558" s="192"/>
      <c r="T558" s="193"/>
      <c r="AT558" s="188" t="s">
        <v>183</v>
      </c>
      <c r="AU558" s="188" t="s">
        <v>179</v>
      </c>
      <c r="AV558" s="14" t="s">
        <v>85</v>
      </c>
      <c r="AW558" s="14" t="s">
        <v>32</v>
      </c>
      <c r="AX558" s="14" t="s">
        <v>77</v>
      </c>
      <c r="AY558" s="188" t="s">
        <v>173</v>
      </c>
    </row>
    <row r="559" spans="1:65" s="13" customFormat="1" x14ac:dyDescent="0.2">
      <c r="B559" s="179"/>
      <c r="D559" s="175" t="s">
        <v>183</v>
      </c>
      <c r="E559" s="180" t="s">
        <v>1</v>
      </c>
      <c r="F559" s="181" t="s">
        <v>636</v>
      </c>
      <c r="H559" s="182">
        <v>10.035</v>
      </c>
      <c r="I559" s="183"/>
      <c r="L559" s="179"/>
      <c r="M559" s="184"/>
      <c r="N559" s="185"/>
      <c r="O559" s="185"/>
      <c r="P559" s="185"/>
      <c r="Q559" s="185"/>
      <c r="R559" s="185"/>
      <c r="S559" s="185"/>
      <c r="T559" s="186"/>
      <c r="AT559" s="180" t="s">
        <v>183</v>
      </c>
      <c r="AU559" s="180" t="s">
        <v>179</v>
      </c>
      <c r="AV559" s="13" t="s">
        <v>179</v>
      </c>
      <c r="AW559" s="13" t="s">
        <v>32</v>
      </c>
      <c r="AX559" s="13" t="s">
        <v>85</v>
      </c>
      <c r="AY559" s="180" t="s">
        <v>173</v>
      </c>
    </row>
    <row r="560" spans="1:65" s="2" customFormat="1" ht="24" customHeight="1" x14ac:dyDescent="0.2">
      <c r="A560" s="33"/>
      <c r="B560" s="162"/>
      <c r="C560" s="163" t="s">
        <v>637</v>
      </c>
      <c r="D560" s="264" t="s">
        <v>638</v>
      </c>
      <c r="E560" s="265"/>
      <c r="F560" s="266"/>
      <c r="G560" s="164" t="s">
        <v>271</v>
      </c>
      <c r="H560" s="165">
        <v>194.46</v>
      </c>
      <c r="I560" s="166"/>
      <c r="J560" s="165">
        <f>ROUND(I560*H560,3)</f>
        <v>0</v>
      </c>
      <c r="K560" s="167"/>
      <c r="L560" s="34"/>
      <c r="M560" s="168" t="s">
        <v>1</v>
      </c>
      <c r="N560" s="169" t="s">
        <v>43</v>
      </c>
      <c r="O560" s="59"/>
      <c r="P560" s="170">
        <f>O560*H560</f>
        <v>0</v>
      </c>
      <c r="Q560" s="170">
        <v>6.1399999999999996E-3</v>
      </c>
      <c r="R560" s="170">
        <f>Q560*H560</f>
        <v>1.1939843999999999</v>
      </c>
      <c r="S560" s="170">
        <v>0</v>
      </c>
      <c r="T560" s="171">
        <f>S560*H560</f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172" t="s">
        <v>178</v>
      </c>
      <c r="AT560" s="172" t="s">
        <v>175</v>
      </c>
      <c r="AU560" s="172" t="s">
        <v>179</v>
      </c>
      <c r="AY560" s="18" t="s">
        <v>173</v>
      </c>
      <c r="BE560" s="173">
        <f>IF(N560="základná",J560,0)</f>
        <v>0</v>
      </c>
      <c r="BF560" s="173">
        <f>IF(N560="znížená",J560,0)</f>
        <v>0</v>
      </c>
      <c r="BG560" s="173">
        <f>IF(N560="zákl. prenesená",J560,0)</f>
        <v>0</v>
      </c>
      <c r="BH560" s="173">
        <f>IF(N560="zníž. prenesená",J560,0)</f>
        <v>0</v>
      </c>
      <c r="BI560" s="173">
        <f>IF(N560="nulová",J560,0)</f>
        <v>0</v>
      </c>
      <c r="BJ560" s="18" t="s">
        <v>179</v>
      </c>
      <c r="BK560" s="174">
        <f>ROUND(I560*H560,3)</f>
        <v>0</v>
      </c>
      <c r="BL560" s="18" t="s">
        <v>178</v>
      </c>
      <c r="BM560" s="172" t="s">
        <v>639</v>
      </c>
    </row>
    <row r="561" spans="1:65" s="2" customFormat="1" ht="19.5" x14ac:dyDescent="0.2">
      <c r="A561" s="33"/>
      <c r="B561" s="34"/>
      <c r="C561" s="33"/>
      <c r="D561" s="175" t="s">
        <v>181</v>
      </c>
      <c r="E561" s="33"/>
      <c r="F561" s="176" t="s">
        <v>3186</v>
      </c>
      <c r="G561" s="33"/>
      <c r="H561" s="33"/>
      <c r="I561" s="97"/>
      <c r="J561" s="33"/>
      <c r="K561" s="33"/>
      <c r="L561" s="34"/>
      <c r="M561" s="177"/>
      <c r="N561" s="178"/>
      <c r="O561" s="59"/>
      <c r="P561" s="59"/>
      <c r="Q561" s="59"/>
      <c r="R561" s="59"/>
      <c r="S561" s="59"/>
      <c r="T561" s="60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T561" s="18" t="s">
        <v>181</v>
      </c>
      <c r="AU561" s="18" t="s">
        <v>179</v>
      </c>
    </row>
    <row r="562" spans="1:65" s="13" customFormat="1" x14ac:dyDescent="0.2">
      <c r="B562" s="179"/>
      <c r="D562" s="175" t="s">
        <v>183</v>
      </c>
      <c r="E562" s="180" t="s">
        <v>1</v>
      </c>
      <c r="F562" s="181" t="s">
        <v>640</v>
      </c>
      <c r="H562" s="182">
        <v>194.46</v>
      </c>
      <c r="I562" s="183"/>
      <c r="L562" s="179"/>
      <c r="M562" s="184"/>
      <c r="N562" s="185"/>
      <c r="O562" s="185"/>
      <c r="P562" s="185"/>
      <c r="Q562" s="185"/>
      <c r="R562" s="185"/>
      <c r="S562" s="185"/>
      <c r="T562" s="186"/>
      <c r="AT562" s="180" t="s">
        <v>183</v>
      </c>
      <c r="AU562" s="180" t="s">
        <v>179</v>
      </c>
      <c r="AV562" s="13" t="s">
        <v>179</v>
      </c>
      <c r="AW562" s="13" t="s">
        <v>32</v>
      </c>
      <c r="AX562" s="13" t="s">
        <v>77</v>
      </c>
      <c r="AY562" s="180" t="s">
        <v>173</v>
      </c>
    </row>
    <row r="563" spans="1:65" s="16" customFormat="1" x14ac:dyDescent="0.2">
      <c r="B563" s="202"/>
      <c r="D563" s="175" t="s">
        <v>183</v>
      </c>
      <c r="E563" s="203" t="s">
        <v>1</v>
      </c>
      <c r="F563" s="204" t="s">
        <v>197</v>
      </c>
      <c r="H563" s="205">
        <v>194.46</v>
      </c>
      <c r="I563" s="206"/>
      <c r="L563" s="202"/>
      <c r="M563" s="207"/>
      <c r="N563" s="208"/>
      <c r="O563" s="208"/>
      <c r="P563" s="208"/>
      <c r="Q563" s="208"/>
      <c r="R563" s="208"/>
      <c r="S563" s="208"/>
      <c r="T563" s="209"/>
      <c r="AT563" s="203" t="s">
        <v>183</v>
      </c>
      <c r="AU563" s="203" t="s">
        <v>179</v>
      </c>
      <c r="AV563" s="16" t="s">
        <v>178</v>
      </c>
      <c r="AW563" s="16" t="s">
        <v>32</v>
      </c>
      <c r="AX563" s="16" t="s">
        <v>85</v>
      </c>
      <c r="AY563" s="203" t="s">
        <v>173</v>
      </c>
    </row>
    <row r="564" spans="1:65" s="2" customFormat="1" ht="24" customHeight="1" x14ac:dyDescent="0.2">
      <c r="A564" s="33"/>
      <c r="B564" s="162"/>
      <c r="C564" s="163" t="s">
        <v>641</v>
      </c>
      <c r="D564" s="264" t="s">
        <v>642</v>
      </c>
      <c r="E564" s="265"/>
      <c r="F564" s="266"/>
      <c r="G564" s="164" t="s">
        <v>643</v>
      </c>
      <c r="H564" s="165">
        <v>18.2</v>
      </c>
      <c r="I564" s="166"/>
      <c r="J564" s="165">
        <f>ROUND(I564*H564,3)</f>
        <v>0</v>
      </c>
      <c r="K564" s="167"/>
      <c r="L564" s="34"/>
      <c r="M564" s="168" t="s">
        <v>1</v>
      </c>
      <c r="N564" s="169" t="s">
        <v>43</v>
      </c>
      <c r="O564" s="59"/>
      <c r="P564" s="170">
        <f>O564*H564</f>
        <v>0</v>
      </c>
      <c r="Q564" s="170">
        <v>7.9399999999999991E-3</v>
      </c>
      <c r="R564" s="170">
        <f>Q564*H564</f>
        <v>0.14450799999999997</v>
      </c>
      <c r="S564" s="170">
        <v>0</v>
      </c>
      <c r="T564" s="171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72" t="s">
        <v>178</v>
      </c>
      <c r="AT564" s="172" t="s">
        <v>175</v>
      </c>
      <c r="AU564" s="172" t="s">
        <v>179</v>
      </c>
      <c r="AY564" s="18" t="s">
        <v>173</v>
      </c>
      <c r="BE564" s="173">
        <f>IF(N564="základná",J564,0)</f>
        <v>0</v>
      </c>
      <c r="BF564" s="173">
        <f>IF(N564="znížená",J564,0)</f>
        <v>0</v>
      </c>
      <c r="BG564" s="173">
        <f>IF(N564="zákl. prenesená",J564,0)</f>
        <v>0</v>
      </c>
      <c r="BH564" s="173">
        <f>IF(N564="zníž. prenesená",J564,0)</f>
        <v>0</v>
      </c>
      <c r="BI564" s="173">
        <f>IF(N564="nulová",J564,0)</f>
        <v>0</v>
      </c>
      <c r="BJ564" s="18" t="s">
        <v>179</v>
      </c>
      <c r="BK564" s="174">
        <f>ROUND(I564*H564,3)</f>
        <v>0</v>
      </c>
      <c r="BL564" s="18" t="s">
        <v>178</v>
      </c>
      <c r="BM564" s="172" t="s">
        <v>644</v>
      </c>
    </row>
    <row r="565" spans="1:65" s="2" customFormat="1" ht="19.5" x14ac:dyDescent="0.2">
      <c r="A565" s="33"/>
      <c r="B565" s="34"/>
      <c r="C565" s="33"/>
      <c r="D565" s="175" t="s">
        <v>181</v>
      </c>
      <c r="E565" s="33"/>
      <c r="F565" s="176" t="s">
        <v>645</v>
      </c>
      <c r="G565" s="33"/>
      <c r="H565" s="33"/>
      <c r="I565" s="97"/>
      <c r="J565" s="33"/>
      <c r="K565" s="33"/>
      <c r="L565" s="34"/>
      <c r="M565" s="177"/>
      <c r="N565" s="178"/>
      <c r="O565" s="59"/>
      <c r="P565" s="59"/>
      <c r="Q565" s="59"/>
      <c r="R565" s="59"/>
      <c r="S565" s="59"/>
      <c r="T565" s="60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T565" s="18" t="s">
        <v>181</v>
      </c>
      <c r="AU565" s="18" t="s">
        <v>179</v>
      </c>
    </row>
    <row r="566" spans="1:65" s="13" customFormat="1" x14ac:dyDescent="0.2">
      <c r="B566" s="179"/>
      <c r="D566" s="175" t="s">
        <v>183</v>
      </c>
      <c r="E566" s="180" t="s">
        <v>1</v>
      </c>
      <c r="F566" s="181" t="s">
        <v>646</v>
      </c>
      <c r="H566" s="182">
        <v>6.375</v>
      </c>
      <c r="I566" s="183"/>
      <c r="L566" s="179"/>
      <c r="M566" s="184"/>
      <c r="N566" s="185"/>
      <c r="O566" s="185"/>
      <c r="P566" s="185"/>
      <c r="Q566" s="185"/>
      <c r="R566" s="185"/>
      <c r="S566" s="185"/>
      <c r="T566" s="186"/>
      <c r="AT566" s="180" t="s">
        <v>183</v>
      </c>
      <c r="AU566" s="180" t="s">
        <v>179</v>
      </c>
      <c r="AV566" s="13" t="s">
        <v>179</v>
      </c>
      <c r="AW566" s="13" t="s">
        <v>32</v>
      </c>
      <c r="AX566" s="13" t="s">
        <v>77</v>
      </c>
      <c r="AY566" s="180" t="s">
        <v>173</v>
      </c>
    </row>
    <row r="567" spans="1:65" s="13" customFormat="1" x14ac:dyDescent="0.2">
      <c r="B567" s="179"/>
      <c r="D567" s="175" t="s">
        <v>183</v>
      </c>
      <c r="E567" s="180" t="s">
        <v>1</v>
      </c>
      <c r="F567" s="181" t="s">
        <v>647</v>
      </c>
      <c r="H567" s="182">
        <v>2.9</v>
      </c>
      <c r="I567" s="183"/>
      <c r="L567" s="179"/>
      <c r="M567" s="184"/>
      <c r="N567" s="185"/>
      <c r="O567" s="185"/>
      <c r="P567" s="185"/>
      <c r="Q567" s="185"/>
      <c r="R567" s="185"/>
      <c r="S567" s="185"/>
      <c r="T567" s="186"/>
      <c r="AT567" s="180" t="s">
        <v>183</v>
      </c>
      <c r="AU567" s="180" t="s">
        <v>179</v>
      </c>
      <c r="AV567" s="13" t="s">
        <v>179</v>
      </c>
      <c r="AW567" s="13" t="s">
        <v>32</v>
      </c>
      <c r="AX567" s="13" t="s">
        <v>77</v>
      </c>
      <c r="AY567" s="180" t="s">
        <v>173</v>
      </c>
    </row>
    <row r="568" spans="1:65" s="13" customFormat="1" x14ac:dyDescent="0.2">
      <c r="B568" s="179"/>
      <c r="D568" s="175" t="s">
        <v>183</v>
      </c>
      <c r="E568" s="180" t="s">
        <v>1</v>
      </c>
      <c r="F568" s="181" t="s">
        <v>648</v>
      </c>
      <c r="H568" s="182">
        <v>1.5</v>
      </c>
      <c r="I568" s="183"/>
      <c r="L568" s="179"/>
      <c r="M568" s="184"/>
      <c r="N568" s="185"/>
      <c r="O568" s="185"/>
      <c r="P568" s="185"/>
      <c r="Q568" s="185"/>
      <c r="R568" s="185"/>
      <c r="S568" s="185"/>
      <c r="T568" s="186"/>
      <c r="AT568" s="180" t="s">
        <v>183</v>
      </c>
      <c r="AU568" s="180" t="s">
        <v>179</v>
      </c>
      <c r="AV568" s="13" t="s">
        <v>179</v>
      </c>
      <c r="AW568" s="13" t="s">
        <v>32</v>
      </c>
      <c r="AX568" s="13" t="s">
        <v>77</v>
      </c>
      <c r="AY568" s="180" t="s">
        <v>173</v>
      </c>
    </row>
    <row r="569" spans="1:65" s="13" customFormat="1" x14ac:dyDescent="0.2">
      <c r="B569" s="179"/>
      <c r="D569" s="175" t="s">
        <v>183</v>
      </c>
      <c r="E569" s="180" t="s">
        <v>1</v>
      </c>
      <c r="F569" s="181" t="s">
        <v>649</v>
      </c>
      <c r="H569" s="182">
        <v>1.05</v>
      </c>
      <c r="I569" s="183"/>
      <c r="L569" s="179"/>
      <c r="M569" s="184"/>
      <c r="N569" s="185"/>
      <c r="O569" s="185"/>
      <c r="P569" s="185"/>
      <c r="Q569" s="185"/>
      <c r="R569" s="185"/>
      <c r="S569" s="185"/>
      <c r="T569" s="186"/>
      <c r="AT569" s="180" t="s">
        <v>183</v>
      </c>
      <c r="AU569" s="180" t="s">
        <v>179</v>
      </c>
      <c r="AV569" s="13" t="s">
        <v>179</v>
      </c>
      <c r="AW569" s="13" t="s">
        <v>32</v>
      </c>
      <c r="AX569" s="13" t="s">
        <v>77</v>
      </c>
      <c r="AY569" s="180" t="s">
        <v>173</v>
      </c>
    </row>
    <row r="570" spans="1:65" s="13" customFormat="1" x14ac:dyDescent="0.2">
      <c r="B570" s="179"/>
      <c r="D570" s="175" t="s">
        <v>183</v>
      </c>
      <c r="E570" s="180" t="s">
        <v>1</v>
      </c>
      <c r="F570" s="181" t="s">
        <v>650</v>
      </c>
      <c r="H570" s="182">
        <v>6.375</v>
      </c>
      <c r="I570" s="183"/>
      <c r="L570" s="179"/>
      <c r="M570" s="184"/>
      <c r="N570" s="185"/>
      <c r="O570" s="185"/>
      <c r="P570" s="185"/>
      <c r="Q570" s="185"/>
      <c r="R570" s="185"/>
      <c r="S570" s="185"/>
      <c r="T570" s="186"/>
      <c r="AT570" s="180" t="s">
        <v>183</v>
      </c>
      <c r="AU570" s="180" t="s">
        <v>179</v>
      </c>
      <c r="AV570" s="13" t="s">
        <v>179</v>
      </c>
      <c r="AW570" s="13" t="s">
        <v>32</v>
      </c>
      <c r="AX570" s="13" t="s">
        <v>77</v>
      </c>
      <c r="AY570" s="180" t="s">
        <v>173</v>
      </c>
    </row>
    <row r="571" spans="1:65" s="16" customFormat="1" x14ac:dyDescent="0.2">
      <c r="B571" s="202"/>
      <c r="D571" s="175" t="s">
        <v>183</v>
      </c>
      <c r="E571" s="203" t="s">
        <v>1</v>
      </c>
      <c r="F571" s="204" t="s">
        <v>197</v>
      </c>
      <c r="H571" s="205">
        <v>18.2</v>
      </c>
      <c r="I571" s="206"/>
      <c r="L571" s="202"/>
      <c r="M571" s="207"/>
      <c r="N571" s="208"/>
      <c r="O571" s="208"/>
      <c r="P571" s="208"/>
      <c r="Q571" s="208"/>
      <c r="R571" s="208"/>
      <c r="S571" s="208"/>
      <c r="T571" s="209"/>
      <c r="AT571" s="203" t="s">
        <v>183</v>
      </c>
      <c r="AU571" s="203" t="s">
        <v>179</v>
      </c>
      <c r="AV571" s="16" t="s">
        <v>178</v>
      </c>
      <c r="AW571" s="16" t="s">
        <v>32</v>
      </c>
      <c r="AX571" s="16" t="s">
        <v>85</v>
      </c>
      <c r="AY571" s="203" t="s">
        <v>173</v>
      </c>
    </row>
    <row r="572" spans="1:65" s="2" customFormat="1" ht="24" customHeight="1" x14ac:dyDescent="0.2">
      <c r="A572" s="33"/>
      <c r="B572" s="162"/>
      <c r="C572" s="210" t="s">
        <v>651</v>
      </c>
      <c r="D572" s="267" t="s">
        <v>652</v>
      </c>
      <c r="E572" s="268"/>
      <c r="F572" s="269"/>
      <c r="G572" s="211" t="s">
        <v>643</v>
      </c>
      <c r="H572" s="212">
        <v>18.2</v>
      </c>
      <c r="I572" s="213"/>
      <c r="J572" s="212">
        <f>ROUND(I572*H572,3)</f>
        <v>0</v>
      </c>
      <c r="K572" s="214"/>
      <c r="L572" s="215"/>
      <c r="M572" s="216" t="s">
        <v>1</v>
      </c>
      <c r="N572" s="217" t="s">
        <v>43</v>
      </c>
      <c r="O572" s="59"/>
      <c r="P572" s="170">
        <f>O572*H572</f>
        <v>0</v>
      </c>
      <c r="Q572" s="170">
        <v>1.14E-3</v>
      </c>
      <c r="R572" s="170">
        <f>Q572*H572</f>
        <v>2.0747999999999999E-2</v>
      </c>
      <c r="S572" s="170">
        <v>0</v>
      </c>
      <c r="T572" s="171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72" t="s">
        <v>232</v>
      </c>
      <c r="AT572" s="172" t="s">
        <v>335</v>
      </c>
      <c r="AU572" s="172" t="s">
        <v>179</v>
      </c>
      <c r="AY572" s="18" t="s">
        <v>173</v>
      </c>
      <c r="BE572" s="173">
        <f>IF(N572="základná",J572,0)</f>
        <v>0</v>
      </c>
      <c r="BF572" s="173">
        <f>IF(N572="znížená",J572,0)</f>
        <v>0</v>
      </c>
      <c r="BG572" s="173">
        <f>IF(N572="zákl. prenesená",J572,0)</f>
        <v>0</v>
      </c>
      <c r="BH572" s="173">
        <f>IF(N572="zníž. prenesená",J572,0)</f>
        <v>0</v>
      </c>
      <c r="BI572" s="173">
        <f>IF(N572="nulová",J572,0)</f>
        <v>0</v>
      </c>
      <c r="BJ572" s="18" t="s">
        <v>179</v>
      </c>
      <c r="BK572" s="174">
        <f>ROUND(I572*H572,3)</f>
        <v>0</v>
      </c>
      <c r="BL572" s="18" t="s">
        <v>178</v>
      </c>
      <c r="BM572" s="172" t="s">
        <v>653</v>
      </c>
    </row>
    <row r="573" spans="1:65" s="2" customFormat="1" ht="19.5" x14ac:dyDescent="0.2">
      <c r="A573" s="33"/>
      <c r="B573" s="34"/>
      <c r="C573" s="33"/>
      <c r="D573" s="175" t="s">
        <v>181</v>
      </c>
      <c r="E573" s="33"/>
      <c r="F573" s="176" t="s">
        <v>3187</v>
      </c>
      <c r="G573" s="33"/>
      <c r="H573" s="33"/>
      <c r="I573" s="97"/>
      <c r="J573" s="33"/>
      <c r="K573" s="33"/>
      <c r="L573" s="34"/>
      <c r="M573" s="177"/>
      <c r="N573" s="178"/>
      <c r="O573" s="59"/>
      <c r="P573" s="59"/>
      <c r="Q573" s="59"/>
      <c r="R573" s="59"/>
      <c r="S573" s="59"/>
      <c r="T573" s="60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T573" s="18" t="s">
        <v>181</v>
      </c>
      <c r="AU573" s="18" t="s">
        <v>179</v>
      </c>
    </row>
    <row r="574" spans="1:65" s="12" customFormat="1" ht="22.9" customHeight="1" x14ac:dyDescent="0.2">
      <c r="B574" s="149"/>
      <c r="D574" s="150" t="s">
        <v>76</v>
      </c>
      <c r="E574" s="160" t="s">
        <v>239</v>
      </c>
      <c r="F574" s="160" t="s">
        <v>654</v>
      </c>
      <c r="I574" s="152"/>
      <c r="J574" s="161">
        <f>BK574</f>
        <v>0</v>
      </c>
      <c r="L574" s="149"/>
      <c r="M574" s="154"/>
      <c r="N574" s="155"/>
      <c r="O574" s="155"/>
      <c r="P574" s="156">
        <f>SUM(P575:P667)</f>
        <v>0</v>
      </c>
      <c r="Q574" s="155"/>
      <c r="R574" s="156">
        <f>SUM(R575:R667)</f>
        <v>39.169623200000004</v>
      </c>
      <c r="S574" s="155"/>
      <c r="T574" s="157">
        <f>SUM(T575:T667)</f>
        <v>0</v>
      </c>
      <c r="AR574" s="150" t="s">
        <v>85</v>
      </c>
      <c r="AT574" s="158" t="s">
        <v>76</v>
      </c>
      <c r="AU574" s="158" t="s">
        <v>85</v>
      </c>
      <c r="AY574" s="150" t="s">
        <v>173</v>
      </c>
      <c r="BK574" s="159">
        <f>SUM(BK575:BK667)</f>
        <v>0</v>
      </c>
    </row>
    <row r="575" spans="1:65" s="2" customFormat="1" ht="36" customHeight="1" x14ac:dyDescent="0.2">
      <c r="A575" s="33"/>
      <c r="B575" s="162"/>
      <c r="C575" s="163" t="s">
        <v>655</v>
      </c>
      <c r="D575" s="264" t="s">
        <v>656</v>
      </c>
      <c r="E575" s="265"/>
      <c r="F575" s="266"/>
      <c r="G575" s="164" t="s">
        <v>643</v>
      </c>
      <c r="H575" s="165">
        <v>103.15</v>
      </c>
      <c r="I575" s="166"/>
      <c r="J575" s="165">
        <f>ROUND(I575*H575,3)</f>
        <v>0</v>
      </c>
      <c r="K575" s="167"/>
      <c r="L575" s="34"/>
      <c r="M575" s="168" t="s">
        <v>1</v>
      </c>
      <c r="N575" s="169" t="s">
        <v>43</v>
      </c>
      <c r="O575" s="59"/>
      <c r="P575" s="170">
        <f>O575*H575</f>
        <v>0</v>
      </c>
      <c r="Q575" s="170">
        <v>9.7930000000000003E-2</v>
      </c>
      <c r="R575" s="170">
        <f>Q575*H575</f>
        <v>10.101479500000002</v>
      </c>
      <c r="S575" s="170">
        <v>0</v>
      </c>
      <c r="T575" s="171">
        <f>S575*H575</f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172" t="s">
        <v>178</v>
      </c>
      <c r="AT575" s="172" t="s">
        <v>175</v>
      </c>
      <c r="AU575" s="172" t="s">
        <v>179</v>
      </c>
      <c r="AY575" s="18" t="s">
        <v>173</v>
      </c>
      <c r="BE575" s="173">
        <f>IF(N575="základná",J575,0)</f>
        <v>0</v>
      </c>
      <c r="BF575" s="173">
        <f>IF(N575="znížená",J575,0)</f>
        <v>0</v>
      </c>
      <c r="BG575" s="173">
        <f>IF(N575="zákl. prenesená",J575,0)</f>
        <v>0</v>
      </c>
      <c r="BH575" s="173">
        <f>IF(N575="zníž. prenesená",J575,0)</f>
        <v>0</v>
      </c>
      <c r="BI575" s="173">
        <f>IF(N575="nulová",J575,0)</f>
        <v>0</v>
      </c>
      <c r="BJ575" s="18" t="s">
        <v>179</v>
      </c>
      <c r="BK575" s="174">
        <f>ROUND(I575*H575,3)</f>
        <v>0</v>
      </c>
      <c r="BL575" s="18" t="s">
        <v>178</v>
      </c>
      <c r="BM575" s="172" t="s">
        <v>657</v>
      </c>
    </row>
    <row r="576" spans="1:65" s="2" customFormat="1" ht="29.25" x14ac:dyDescent="0.2">
      <c r="A576" s="33"/>
      <c r="B576" s="34"/>
      <c r="C576" s="33"/>
      <c r="D576" s="175" t="s">
        <v>181</v>
      </c>
      <c r="E576" s="33"/>
      <c r="F576" s="176" t="s">
        <v>658</v>
      </c>
      <c r="G576" s="33"/>
      <c r="H576" s="33"/>
      <c r="I576" s="97"/>
      <c r="J576" s="33"/>
      <c r="K576" s="33"/>
      <c r="L576" s="34"/>
      <c r="M576" s="177"/>
      <c r="N576" s="178"/>
      <c r="O576" s="59"/>
      <c r="P576" s="59"/>
      <c r="Q576" s="59"/>
      <c r="R576" s="59"/>
      <c r="S576" s="59"/>
      <c r="T576" s="60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T576" s="18" t="s">
        <v>181</v>
      </c>
      <c r="AU576" s="18" t="s">
        <v>179</v>
      </c>
    </row>
    <row r="577" spans="1:65" s="14" customFormat="1" x14ac:dyDescent="0.2">
      <c r="B577" s="187"/>
      <c r="D577" s="175" t="s">
        <v>183</v>
      </c>
      <c r="E577" s="188" t="s">
        <v>1</v>
      </c>
      <c r="F577" s="189" t="s">
        <v>659</v>
      </c>
      <c r="H577" s="188" t="s">
        <v>1</v>
      </c>
      <c r="I577" s="190"/>
      <c r="L577" s="187"/>
      <c r="M577" s="191"/>
      <c r="N577" s="192"/>
      <c r="O577" s="192"/>
      <c r="P577" s="192"/>
      <c r="Q577" s="192"/>
      <c r="R577" s="192"/>
      <c r="S577" s="192"/>
      <c r="T577" s="193"/>
      <c r="AT577" s="188" t="s">
        <v>183</v>
      </c>
      <c r="AU577" s="188" t="s">
        <v>179</v>
      </c>
      <c r="AV577" s="14" t="s">
        <v>85</v>
      </c>
      <c r="AW577" s="14" t="s">
        <v>32</v>
      </c>
      <c r="AX577" s="14" t="s">
        <v>77</v>
      </c>
      <c r="AY577" s="188" t="s">
        <v>173</v>
      </c>
    </row>
    <row r="578" spans="1:65" s="13" customFormat="1" x14ac:dyDescent="0.2">
      <c r="B578" s="179"/>
      <c r="D578" s="175" t="s">
        <v>183</v>
      </c>
      <c r="E578" s="180" t="s">
        <v>1</v>
      </c>
      <c r="F578" s="181" t="s">
        <v>660</v>
      </c>
      <c r="H578" s="182">
        <v>24.85</v>
      </c>
      <c r="I578" s="183"/>
      <c r="L578" s="179"/>
      <c r="M578" s="184"/>
      <c r="N578" s="185"/>
      <c r="O578" s="185"/>
      <c r="P578" s="185"/>
      <c r="Q578" s="185"/>
      <c r="R578" s="185"/>
      <c r="S578" s="185"/>
      <c r="T578" s="186"/>
      <c r="AT578" s="180" t="s">
        <v>183</v>
      </c>
      <c r="AU578" s="180" t="s">
        <v>179</v>
      </c>
      <c r="AV578" s="13" t="s">
        <v>179</v>
      </c>
      <c r="AW578" s="13" t="s">
        <v>32</v>
      </c>
      <c r="AX578" s="13" t="s">
        <v>77</v>
      </c>
      <c r="AY578" s="180" t="s">
        <v>173</v>
      </c>
    </row>
    <row r="579" spans="1:65" s="13" customFormat="1" x14ac:dyDescent="0.2">
      <c r="B579" s="179"/>
      <c r="D579" s="175" t="s">
        <v>183</v>
      </c>
      <c r="E579" s="180" t="s">
        <v>1</v>
      </c>
      <c r="F579" s="181" t="s">
        <v>661</v>
      </c>
      <c r="H579" s="182">
        <v>20.100000000000001</v>
      </c>
      <c r="I579" s="183"/>
      <c r="L579" s="179"/>
      <c r="M579" s="184"/>
      <c r="N579" s="185"/>
      <c r="O579" s="185"/>
      <c r="P579" s="185"/>
      <c r="Q579" s="185"/>
      <c r="R579" s="185"/>
      <c r="S579" s="185"/>
      <c r="T579" s="186"/>
      <c r="AT579" s="180" t="s">
        <v>183</v>
      </c>
      <c r="AU579" s="180" t="s">
        <v>179</v>
      </c>
      <c r="AV579" s="13" t="s">
        <v>179</v>
      </c>
      <c r="AW579" s="13" t="s">
        <v>32</v>
      </c>
      <c r="AX579" s="13" t="s">
        <v>77</v>
      </c>
      <c r="AY579" s="180" t="s">
        <v>173</v>
      </c>
    </row>
    <row r="580" spans="1:65" s="13" customFormat="1" x14ac:dyDescent="0.2">
      <c r="B580" s="179"/>
      <c r="D580" s="175" t="s">
        <v>183</v>
      </c>
      <c r="E580" s="180" t="s">
        <v>1</v>
      </c>
      <c r="F580" s="181" t="s">
        <v>662</v>
      </c>
      <c r="H580" s="182">
        <v>0.45</v>
      </c>
      <c r="I580" s="183"/>
      <c r="L580" s="179"/>
      <c r="M580" s="184"/>
      <c r="N580" s="185"/>
      <c r="O580" s="185"/>
      <c r="P580" s="185"/>
      <c r="Q580" s="185"/>
      <c r="R580" s="185"/>
      <c r="S580" s="185"/>
      <c r="T580" s="186"/>
      <c r="AT580" s="180" t="s">
        <v>183</v>
      </c>
      <c r="AU580" s="180" t="s">
        <v>179</v>
      </c>
      <c r="AV580" s="13" t="s">
        <v>179</v>
      </c>
      <c r="AW580" s="13" t="s">
        <v>32</v>
      </c>
      <c r="AX580" s="13" t="s">
        <v>77</v>
      </c>
      <c r="AY580" s="180" t="s">
        <v>173</v>
      </c>
    </row>
    <row r="581" spans="1:65" s="15" customFormat="1" x14ac:dyDescent="0.2">
      <c r="B581" s="194"/>
      <c r="D581" s="175" t="s">
        <v>183</v>
      </c>
      <c r="E581" s="195" t="s">
        <v>1</v>
      </c>
      <c r="F581" s="196" t="s">
        <v>190</v>
      </c>
      <c r="H581" s="197">
        <v>45.400000000000006</v>
      </c>
      <c r="I581" s="198"/>
      <c r="L581" s="194"/>
      <c r="M581" s="199"/>
      <c r="N581" s="200"/>
      <c r="O581" s="200"/>
      <c r="P581" s="200"/>
      <c r="Q581" s="200"/>
      <c r="R581" s="200"/>
      <c r="S581" s="200"/>
      <c r="T581" s="201"/>
      <c r="AT581" s="195" t="s">
        <v>183</v>
      </c>
      <c r="AU581" s="195" t="s">
        <v>179</v>
      </c>
      <c r="AV581" s="15" t="s">
        <v>191</v>
      </c>
      <c r="AW581" s="15" t="s">
        <v>32</v>
      </c>
      <c r="AX581" s="15" t="s">
        <v>77</v>
      </c>
      <c r="AY581" s="195" t="s">
        <v>173</v>
      </c>
    </row>
    <row r="582" spans="1:65" s="13" customFormat="1" x14ac:dyDescent="0.2">
      <c r="B582" s="179"/>
      <c r="D582" s="175" t="s">
        <v>183</v>
      </c>
      <c r="E582" s="180" t="s">
        <v>1</v>
      </c>
      <c r="F582" s="181" t="s">
        <v>663</v>
      </c>
      <c r="H582" s="182">
        <v>57.75</v>
      </c>
      <c r="I582" s="183"/>
      <c r="L582" s="179"/>
      <c r="M582" s="184"/>
      <c r="N582" s="185"/>
      <c r="O582" s="185"/>
      <c r="P582" s="185"/>
      <c r="Q582" s="185"/>
      <c r="R582" s="185"/>
      <c r="S582" s="185"/>
      <c r="T582" s="186"/>
      <c r="AT582" s="180" t="s">
        <v>183</v>
      </c>
      <c r="AU582" s="180" t="s">
        <v>179</v>
      </c>
      <c r="AV582" s="13" t="s">
        <v>179</v>
      </c>
      <c r="AW582" s="13" t="s">
        <v>32</v>
      </c>
      <c r="AX582" s="13" t="s">
        <v>77</v>
      </c>
      <c r="AY582" s="180" t="s">
        <v>173</v>
      </c>
    </row>
    <row r="583" spans="1:65" s="16" customFormat="1" x14ac:dyDescent="0.2">
      <c r="B583" s="202"/>
      <c r="D583" s="175" t="s">
        <v>183</v>
      </c>
      <c r="E583" s="203" t="s">
        <v>1</v>
      </c>
      <c r="F583" s="204" t="s">
        <v>197</v>
      </c>
      <c r="H583" s="205">
        <v>103.15</v>
      </c>
      <c r="I583" s="206"/>
      <c r="L583" s="202"/>
      <c r="M583" s="207"/>
      <c r="N583" s="208"/>
      <c r="O583" s="208"/>
      <c r="P583" s="208"/>
      <c r="Q583" s="208"/>
      <c r="R583" s="208"/>
      <c r="S583" s="208"/>
      <c r="T583" s="209"/>
      <c r="AT583" s="203" t="s">
        <v>183</v>
      </c>
      <c r="AU583" s="203" t="s">
        <v>179</v>
      </c>
      <c r="AV583" s="16" t="s">
        <v>178</v>
      </c>
      <c r="AW583" s="16" t="s">
        <v>32</v>
      </c>
      <c r="AX583" s="16" t="s">
        <v>85</v>
      </c>
      <c r="AY583" s="203" t="s">
        <v>173</v>
      </c>
    </row>
    <row r="584" spans="1:65" s="2" customFormat="1" ht="16.5" customHeight="1" x14ac:dyDescent="0.2">
      <c r="A584" s="33"/>
      <c r="B584" s="162"/>
      <c r="C584" s="210" t="s">
        <v>664</v>
      </c>
      <c r="D584" s="267" t="s">
        <v>665</v>
      </c>
      <c r="E584" s="268"/>
      <c r="F584" s="269"/>
      <c r="G584" s="211" t="s">
        <v>370</v>
      </c>
      <c r="H584" s="212">
        <v>104.182</v>
      </c>
      <c r="I584" s="213"/>
      <c r="J584" s="212">
        <f>ROUND(I584*H584,3)</f>
        <v>0</v>
      </c>
      <c r="K584" s="214"/>
      <c r="L584" s="215"/>
      <c r="M584" s="216" t="s">
        <v>1</v>
      </c>
      <c r="N584" s="217" t="s">
        <v>43</v>
      </c>
      <c r="O584" s="59"/>
      <c r="P584" s="170">
        <f>O584*H584</f>
        <v>0</v>
      </c>
      <c r="Q584" s="170">
        <v>2.3E-2</v>
      </c>
      <c r="R584" s="170">
        <f>Q584*H584</f>
        <v>2.3961860000000001</v>
      </c>
      <c r="S584" s="170">
        <v>0</v>
      </c>
      <c r="T584" s="171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72" t="s">
        <v>232</v>
      </c>
      <c r="AT584" s="172" t="s">
        <v>335</v>
      </c>
      <c r="AU584" s="172" t="s">
        <v>179</v>
      </c>
      <c r="AY584" s="18" t="s">
        <v>173</v>
      </c>
      <c r="BE584" s="173">
        <f>IF(N584="základná",J584,0)</f>
        <v>0</v>
      </c>
      <c r="BF584" s="173">
        <f>IF(N584="znížená",J584,0)</f>
        <v>0</v>
      </c>
      <c r="BG584" s="173">
        <f>IF(N584="zákl. prenesená",J584,0)</f>
        <v>0</v>
      </c>
      <c r="BH584" s="173">
        <f>IF(N584="zníž. prenesená",J584,0)</f>
        <v>0</v>
      </c>
      <c r="BI584" s="173">
        <f>IF(N584="nulová",J584,0)</f>
        <v>0</v>
      </c>
      <c r="BJ584" s="18" t="s">
        <v>179</v>
      </c>
      <c r="BK584" s="174">
        <f>ROUND(I584*H584,3)</f>
        <v>0</v>
      </c>
      <c r="BL584" s="18" t="s">
        <v>178</v>
      </c>
      <c r="BM584" s="172" t="s">
        <v>666</v>
      </c>
    </row>
    <row r="585" spans="1:65" s="2" customFormat="1" x14ac:dyDescent="0.2">
      <c r="A585" s="33"/>
      <c r="B585" s="34"/>
      <c r="C585" s="33"/>
      <c r="D585" s="175" t="s">
        <v>181</v>
      </c>
      <c r="E585" s="33"/>
      <c r="F585" s="176" t="s">
        <v>665</v>
      </c>
      <c r="G585" s="33"/>
      <c r="H585" s="33"/>
      <c r="I585" s="97"/>
      <c r="J585" s="33"/>
      <c r="K585" s="33"/>
      <c r="L585" s="34"/>
      <c r="M585" s="177"/>
      <c r="N585" s="178"/>
      <c r="O585" s="59"/>
      <c r="P585" s="59"/>
      <c r="Q585" s="59"/>
      <c r="R585" s="59"/>
      <c r="S585" s="59"/>
      <c r="T585" s="60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T585" s="18" t="s">
        <v>181</v>
      </c>
      <c r="AU585" s="18" t="s">
        <v>179</v>
      </c>
    </row>
    <row r="586" spans="1:65" s="13" customFormat="1" x14ac:dyDescent="0.2">
      <c r="B586" s="179"/>
      <c r="D586" s="175" t="s">
        <v>183</v>
      </c>
      <c r="F586" s="181" t="s">
        <v>667</v>
      </c>
      <c r="H586" s="182">
        <v>104.182</v>
      </c>
      <c r="I586" s="183"/>
      <c r="L586" s="179"/>
      <c r="M586" s="184"/>
      <c r="N586" s="185"/>
      <c r="O586" s="185"/>
      <c r="P586" s="185"/>
      <c r="Q586" s="185"/>
      <c r="R586" s="185"/>
      <c r="S586" s="185"/>
      <c r="T586" s="186"/>
      <c r="AT586" s="180" t="s">
        <v>183</v>
      </c>
      <c r="AU586" s="180" t="s">
        <v>179</v>
      </c>
      <c r="AV586" s="13" t="s">
        <v>179</v>
      </c>
      <c r="AW586" s="13" t="s">
        <v>3</v>
      </c>
      <c r="AX586" s="13" t="s">
        <v>85</v>
      </c>
      <c r="AY586" s="180" t="s">
        <v>173</v>
      </c>
    </row>
    <row r="587" spans="1:65" s="2" customFormat="1" ht="24" customHeight="1" x14ac:dyDescent="0.2">
      <c r="A587" s="33"/>
      <c r="B587" s="162"/>
      <c r="C587" s="163" t="s">
        <v>668</v>
      </c>
      <c r="D587" s="264" t="s">
        <v>669</v>
      </c>
      <c r="E587" s="265"/>
      <c r="F587" s="266"/>
      <c r="G587" s="164" t="s">
        <v>643</v>
      </c>
      <c r="H587" s="165">
        <v>1.5</v>
      </c>
      <c r="I587" s="166"/>
      <c r="J587" s="165">
        <f>ROUND(I587*H587,3)</f>
        <v>0</v>
      </c>
      <c r="K587" s="167"/>
      <c r="L587" s="34"/>
      <c r="M587" s="168" t="s">
        <v>1</v>
      </c>
      <c r="N587" s="169" t="s">
        <v>43</v>
      </c>
      <c r="O587" s="59"/>
      <c r="P587" s="170">
        <f>O587*H587</f>
        <v>0</v>
      </c>
      <c r="Q587" s="170">
        <v>0.16331999999999999</v>
      </c>
      <c r="R587" s="170">
        <f>Q587*H587</f>
        <v>0.24497999999999998</v>
      </c>
      <c r="S587" s="170">
        <v>0</v>
      </c>
      <c r="T587" s="171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72" t="s">
        <v>178</v>
      </c>
      <c r="AT587" s="172" t="s">
        <v>175</v>
      </c>
      <c r="AU587" s="172" t="s">
        <v>179</v>
      </c>
      <c r="AY587" s="18" t="s">
        <v>173</v>
      </c>
      <c r="BE587" s="173">
        <f>IF(N587="základná",J587,0)</f>
        <v>0</v>
      </c>
      <c r="BF587" s="173">
        <f>IF(N587="znížená",J587,0)</f>
        <v>0</v>
      </c>
      <c r="BG587" s="173">
        <f>IF(N587="zákl. prenesená",J587,0)</f>
        <v>0</v>
      </c>
      <c r="BH587" s="173">
        <f>IF(N587="zníž. prenesená",J587,0)</f>
        <v>0</v>
      </c>
      <c r="BI587" s="173">
        <f>IF(N587="nulová",J587,0)</f>
        <v>0</v>
      </c>
      <c r="BJ587" s="18" t="s">
        <v>179</v>
      </c>
      <c r="BK587" s="174">
        <f>ROUND(I587*H587,3)</f>
        <v>0</v>
      </c>
      <c r="BL587" s="18" t="s">
        <v>178</v>
      </c>
      <c r="BM587" s="172" t="s">
        <v>670</v>
      </c>
    </row>
    <row r="588" spans="1:65" s="2" customFormat="1" ht="19.5" x14ac:dyDescent="0.2">
      <c r="A588" s="33"/>
      <c r="B588" s="34"/>
      <c r="C588" s="33"/>
      <c r="D588" s="175" t="s">
        <v>181</v>
      </c>
      <c r="E588" s="33"/>
      <c r="F588" s="176" t="s">
        <v>671</v>
      </c>
      <c r="G588" s="33"/>
      <c r="H588" s="33"/>
      <c r="I588" s="97"/>
      <c r="J588" s="33"/>
      <c r="K588" s="33"/>
      <c r="L588" s="34"/>
      <c r="M588" s="177"/>
      <c r="N588" s="178"/>
      <c r="O588" s="59"/>
      <c r="P588" s="59"/>
      <c r="Q588" s="59"/>
      <c r="R588" s="59"/>
      <c r="S588" s="59"/>
      <c r="T588" s="60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T588" s="18" t="s">
        <v>181</v>
      </c>
      <c r="AU588" s="18" t="s">
        <v>179</v>
      </c>
    </row>
    <row r="589" spans="1:65" s="2" customFormat="1" ht="24" customHeight="1" x14ac:dyDescent="0.2">
      <c r="A589" s="33"/>
      <c r="B589" s="162"/>
      <c r="C589" s="210" t="s">
        <v>672</v>
      </c>
      <c r="D589" s="267" t="s">
        <v>3188</v>
      </c>
      <c r="E589" s="268"/>
      <c r="F589" s="269"/>
      <c r="G589" s="211" t="s">
        <v>370</v>
      </c>
      <c r="H589" s="212">
        <v>9</v>
      </c>
      <c r="I589" s="213"/>
      <c r="J589" s="212">
        <f>ROUND(I589*H589,3)</f>
        <v>0</v>
      </c>
      <c r="K589" s="214"/>
      <c r="L589" s="215"/>
      <c r="M589" s="216" t="s">
        <v>1</v>
      </c>
      <c r="N589" s="217" t="s">
        <v>43</v>
      </c>
      <c r="O589" s="59"/>
      <c r="P589" s="170">
        <f>O589*H589</f>
        <v>0</v>
      </c>
      <c r="Q589" s="170">
        <v>3.7999999999999999E-2</v>
      </c>
      <c r="R589" s="170">
        <f>Q589*H589</f>
        <v>0.34199999999999997</v>
      </c>
      <c r="S589" s="170">
        <v>0</v>
      </c>
      <c r="T589" s="171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72" t="s">
        <v>232</v>
      </c>
      <c r="AT589" s="172" t="s">
        <v>335</v>
      </c>
      <c r="AU589" s="172" t="s">
        <v>179</v>
      </c>
      <c r="AY589" s="18" t="s">
        <v>173</v>
      </c>
      <c r="BE589" s="173">
        <f>IF(N589="základná",J589,0)</f>
        <v>0</v>
      </c>
      <c r="BF589" s="173">
        <f>IF(N589="znížená",J589,0)</f>
        <v>0</v>
      </c>
      <c r="BG589" s="173">
        <f>IF(N589="zákl. prenesená",J589,0)</f>
        <v>0</v>
      </c>
      <c r="BH589" s="173">
        <f>IF(N589="zníž. prenesená",J589,0)</f>
        <v>0</v>
      </c>
      <c r="BI589" s="173">
        <f>IF(N589="nulová",J589,0)</f>
        <v>0</v>
      </c>
      <c r="BJ589" s="18" t="s">
        <v>179</v>
      </c>
      <c r="BK589" s="174">
        <f>ROUND(I589*H589,3)</f>
        <v>0</v>
      </c>
      <c r="BL589" s="18" t="s">
        <v>178</v>
      </c>
      <c r="BM589" s="172" t="s">
        <v>673</v>
      </c>
    </row>
    <row r="590" spans="1:65" s="2" customFormat="1" x14ac:dyDescent="0.2">
      <c r="A590" s="33"/>
      <c r="B590" s="34"/>
      <c r="C590" s="33"/>
      <c r="D590" s="175" t="s">
        <v>181</v>
      </c>
      <c r="E590" s="33"/>
      <c r="F590" s="176" t="s">
        <v>3189</v>
      </c>
      <c r="G590" s="33"/>
      <c r="H590" s="33"/>
      <c r="I590" s="97"/>
      <c r="J590" s="33"/>
      <c r="K590" s="33"/>
      <c r="L590" s="34"/>
      <c r="M590" s="177"/>
      <c r="N590" s="178"/>
      <c r="O590" s="59"/>
      <c r="P590" s="59"/>
      <c r="Q590" s="59"/>
      <c r="R590" s="59"/>
      <c r="S590" s="59"/>
      <c r="T590" s="60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T590" s="18" t="s">
        <v>181</v>
      </c>
      <c r="AU590" s="18" t="s">
        <v>179</v>
      </c>
    </row>
    <row r="591" spans="1:65" s="13" customFormat="1" ht="22.5" x14ac:dyDescent="0.2">
      <c r="B591" s="179"/>
      <c r="D591" s="175" t="s">
        <v>183</v>
      </c>
      <c r="F591" s="181" t="s">
        <v>674</v>
      </c>
      <c r="H591" s="182">
        <v>9</v>
      </c>
      <c r="I591" s="183"/>
      <c r="L591" s="179"/>
      <c r="M591" s="184"/>
      <c r="N591" s="185"/>
      <c r="O591" s="185"/>
      <c r="P591" s="185"/>
      <c r="Q591" s="185"/>
      <c r="R591" s="185"/>
      <c r="S591" s="185"/>
      <c r="T591" s="186"/>
      <c r="AT591" s="180" t="s">
        <v>183</v>
      </c>
      <c r="AU591" s="180" t="s">
        <v>179</v>
      </c>
      <c r="AV591" s="13" t="s">
        <v>179</v>
      </c>
      <c r="AW591" s="13" t="s">
        <v>3</v>
      </c>
      <c r="AX591" s="13" t="s">
        <v>85</v>
      </c>
      <c r="AY591" s="180" t="s">
        <v>173</v>
      </c>
    </row>
    <row r="592" spans="1:65" s="2" customFormat="1" ht="24" customHeight="1" x14ac:dyDescent="0.2">
      <c r="A592" s="33"/>
      <c r="B592" s="162"/>
      <c r="C592" s="163" t="s">
        <v>675</v>
      </c>
      <c r="D592" s="264" t="s">
        <v>676</v>
      </c>
      <c r="E592" s="265"/>
      <c r="F592" s="266"/>
      <c r="G592" s="164" t="s">
        <v>185</v>
      </c>
      <c r="H592" s="165">
        <v>5.1580000000000004</v>
      </c>
      <c r="I592" s="166"/>
      <c r="J592" s="165">
        <f>ROUND(I592*H592,3)</f>
        <v>0</v>
      </c>
      <c r="K592" s="167"/>
      <c r="L592" s="34"/>
      <c r="M592" s="168" t="s">
        <v>1</v>
      </c>
      <c r="N592" s="169" t="s">
        <v>43</v>
      </c>
      <c r="O592" s="59"/>
      <c r="P592" s="170">
        <f>O592*H592</f>
        <v>0</v>
      </c>
      <c r="Q592" s="170">
        <v>2.2151299999999998</v>
      </c>
      <c r="R592" s="170">
        <f>Q592*H592</f>
        <v>11.42564054</v>
      </c>
      <c r="S592" s="170">
        <v>0</v>
      </c>
      <c r="T592" s="171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172" t="s">
        <v>178</v>
      </c>
      <c r="AT592" s="172" t="s">
        <v>175</v>
      </c>
      <c r="AU592" s="172" t="s">
        <v>179</v>
      </c>
      <c r="AY592" s="18" t="s">
        <v>173</v>
      </c>
      <c r="BE592" s="173">
        <f>IF(N592="základná",J592,0)</f>
        <v>0</v>
      </c>
      <c r="BF592" s="173">
        <f>IF(N592="znížená",J592,0)</f>
        <v>0</v>
      </c>
      <c r="BG592" s="173">
        <f>IF(N592="zákl. prenesená",J592,0)</f>
        <v>0</v>
      </c>
      <c r="BH592" s="173">
        <f>IF(N592="zníž. prenesená",J592,0)</f>
        <v>0</v>
      </c>
      <c r="BI592" s="173">
        <f>IF(N592="nulová",J592,0)</f>
        <v>0</v>
      </c>
      <c r="BJ592" s="18" t="s">
        <v>179</v>
      </c>
      <c r="BK592" s="174">
        <f>ROUND(I592*H592,3)</f>
        <v>0</v>
      </c>
      <c r="BL592" s="18" t="s">
        <v>178</v>
      </c>
      <c r="BM592" s="172" t="s">
        <v>677</v>
      </c>
    </row>
    <row r="593" spans="1:65" s="2" customFormat="1" ht="19.5" x14ac:dyDescent="0.2">
      <c r="A593" s="33"/>
      <c r="B593" s="34"/>
      <c r="C593" s="33"/>
      <c r="D593" s="175" t="s">
        <v>181</v>
      </c>
      <c r="E593" s="33"/>
      <c r="F593" s="176" t="s">
        <v>676</v>
      </c>
      <c r="G593" s="33"/>
      <c r="H593" s="33"/>
      <c r="I593" s="97"/>
      <c r="J593" s="33"/>
      <c r="K593" s="33"/>
      <c r="L593" s="34"/>
      <c r="M593" s="177"/>
      <c r="N593" s="178"/>
      <c r="O593" s="59"/>
      <c r="P593" s="59"/>
      <c r="Q593" s="59"/>
      <c r="R593" s="59"/>
      <c r="S593" s="59"/>
      <c r="T593" s="60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T593" s="18" t="s">
        <v>181</v>
      </c>
      <c r="AU593" s="18" t="s">
        <v>179</v>
      </c>
    </row>
    <row r="594" spans="1:65" s="13" customFormat="1" x14ac:dyDescent="0.2">
      <c r="B594" s="179"/>
      <c r="D594" s="175" t="s">
        <v>183</v>
      </c>
      <c r="E594" s="180" t="s">
        <v>1</v>
      </c>
      <c r="F594" s="181" t="s">
        <v>678</v>
      </c>
      <c r="H594" s="182">
        <v>2.27</v>
      </c>
      <c r="I594" s="183"/>
      <c r="L594" s="179"/>
      <c r="M594" s="184"/>
      <c r="N594" s="185"/>
      <c r="O594" s="185"/>
      <c r="P594" s="185"/>
      <c r="Q594" s="185"/>
      <c r="R594" s="185"/>
      <c r="S594" s="185"/>
      <c r="T594" s="186"/>
      <c r="AT594" s="180" t="s">
        <v>183</v>
      </c>
      <c r="AU594" s="180" t="s">
        <v>179</v>
      </c>
      <c r="AV594" s="13" t="s">
        <v>179</v>
      </c>
      <c r="AW594" s="13" t="s">
        <v>32</v>
      </c>
      <c r="AX594" s="13" t="s">
        <v>77</v>
      </c>
      <c r="AY594" s="180" t="s">
        <v>173</v>
      </c>
    </row>
    <row r="595" spans="1:65" s="15" customFormat="1" x14ac:dyDescent="0.2">
      <c r="B595" s="194"/>
      <c r="D595" s="175" t="s">
        <v>183</v>
      </c>
      <c r="E595" s="195" t="s">
        <v>1</v>
      </c>
      <c r="F595" s="196" t="s">
        <v>190</v>
      </c>
      <c r="H595" s="197">
        <v>2.27</v>
      </c>
      <c r="I595" s="198"/>
      <c r="L595" s="194"/>
      <c r="M595" s="199"/>
      <c r="N595" s="200"/>
      <c r="O595" s="200"/>
      <c r="P595" s="200"/>
      <c r="Q595" s="200"/>
      <c r="R595" s="200"/>
      <c r="S595" s="200"/>
      <c r="T595" s="201"/>
      <c r="AT595" s="195" t="s">
        <v>183</v>
      </c>
      <c r="AU595" s="195" t="s">
        <v>179</v>
      </c>
      <c r="AV595" s="15" t="s">
        <v>191</v>
      </c>
      <c r="AW595" s="15" t="s">
        <v>32</v>
      </c>
      <c r="AX595" s="15" t="s">
        <v>77</v>
      </c>
      <c r="AY595" s="195" t="s">
        <v>173</v>
      </c>
    </row>
    <row r="596" spans="1:65" s="13" customFormat="1" x14ac:dyDescent="0.2">
      <c r="B596" s="179"/>
      <c r="D596" s="175" t="s">
        <v>183</v>
      </c>
      <c r="E596" s="180" t="s">
        <v>1</v>
      </c>
      <c r="F596" s="181" t="s">
        <v>679</v>
      </c>
      <c r="H596" s="182">
        <v>2.8879999999999999</v>
      </c>
      <c r="I596" s="183"/>
      <c r="L596" s="179"/>
      <c r="M596" s="184"/>
      <c r="N596" s="185"/>
      <c r="O596" s="185"/>
      <c r="P596" s="185"/>
      <c r="Q596" s="185"/>
      <c r="R596" s="185"/>
      <c r="S596" s="185"/>
      <c r="T596" s="186"/>
      <c r="AT596" s="180" t="s">
        <v>183</v>
      </c>
      <c r="AU596" s="180" t="s">
        <v>179</v>
      </c>
      <c r="AV596" s="13" t="s">
        <v>179</v>
      </c>
      <c r="AW596" s="13" t="s">
        <v>32</v>
      </c>
      <c r="AX596" s="13" t="s">
        <v>77</v>
      </c>
      <c r="AY596" s="180" t="s">
        <v>173</v>
      </c>
    </row>
    <row r="597" spans="1:65" s="16" customFormat="1" x14ac:dyDescent="0.2">
      <c r="B597" s="202"/>
      <c r="D597" s="175" t="s">
        <v>183</v>
      </c>
      <c r="E597" s="203" t="s">
        <v>1</v>
      </c>
      <c r="F597" s="204" t="s">
        <v>197</v>
      </c>
      <c r="H597" s="205">
        <v>5.1579999999999995</v>
      </c>
      <c r="I597" s="206"/>
      <c r="L597" s="202"/>
      <c r="M597" s="207"/>
      <c r="N597" s="208"/>
      <c r="O597" s="208"/>
      <c r="P597" s="208"/>
      <c r="Q597" s="208"/>
      <c r="R597" s="208"/>
      <c r="S597" s="208"/>
      <c r="T597" s="209"/>
      <c r="AT597" s="203" t="s">
        <v>183</v>
      </c>
      <c r="AU597" s="203" t="s">
        <v>179</v>
      </c>
      <c r="AV597" s="16" t="s">
        <v>178</v>
      </c>
      <c r="AW597" s="16" t="s">
        <v>32</v>
      </c>
      <c r="AX597" s="16" t="s">
        <v>85</v>
      </c>
      <c r="AY597" s="203" t="s">
        <v>173</v>
      </c>
    </row>
    <row r="598" spans="1:65" s="2" customFormat="1" ht="24" customHeight="1" x14ac:dyDescent="0.2">
      <c r="A598" s="33"/>
      <c r="B598" s="162"/>
      <c r="C598" s="163" t="s">
        <v>680</v>
      </c>
      <c r="D598" s="264" t="s">
        <v>681</v>
      </c>
      <c r="E598" s="265"/>
      <c r="F598" s="266"/>
      <c r="G598" s="164" t="s">
        <v>643</v>
      </c>
      <c r="H598" s="165">
        <v>3</v>
      </c>
      <c r="I598" s="166"/>
      <c r="J598" s="165">
        <f>ROUND(I598*H598,3)</f>
        <v>0</v>
      </c>
      <c r="K598" s="167"/>
      <c r="L598" s="34"/>
      <c r="M598" s="168" t="s">
        <v>1</v>
      </c>
      <c r="N598" s="169" t="s">
        <v>43</v>
      </c>
      <c r="O598" s="59"/>
      <c r="P598" s="170">
        <f>O598*H598</f>
        <v>0</v>
      </c>
      <c r="Q598" s="170">
        <v>0.15906000000000001</v>
      </c>
      <c r="R598" s="170">
        <f>Q598*H598</f>
        <v>0.47718000000000005</v>
      </c>
      <c r="S598" s="170">
        <v>0</v>
      </c>
      <c r="T598" s="171">
        <f>S598*H598</f>
        <v>0</v>
      </c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R598" s="172" t="s">
        <v>178</v>
      </c>
      <c r="AT598" s="172" t="s">
        <v>175</v>
      </c>
      <c r="AU598" s="172" t="s">
        <v>179</v>
      </c>
      <c r="AY598" s="18" t="s">
        <v>173</v>
      </c>
      <c r="BE598" s="173">
        <f>IF(N598="základná",J598,0)</f>
        <v>0</v>
      </c>
      <c r="BF598" s="173">
        <f>IF(N598="znížená",J598,0)</f>
        <v>0</v>
      </c>
      <c r="BG598" s="173">
        <f>IF(N598="zákl. prenesená",J598,0)</f>
        <v>0</v>
      </c>
      <c r="BH598" s="173">
        <f>IF(N598="zníž. prenesená",J598,0)</f>
        <v>0</v>
      </c>
      <c r="BI598" s="173">
        <f>IF(N598="nulová",J598,0)</f>
        <v>0</v>
      </c>
      <c r="BJ598" s="18" t="s">
        <v>179</v>
      </c>
      <c r="BK598" s="174">
        <f>ROUND(I598*H598,3)</f>
        <v>0</v>
      </c>
      <c r="BL598" s="18" t="s">
        <v>178</v>
      </c>
      <c r="BM598" s="172" t="s">
        <v>682</v>
      </c>
    </row>
    <row r="599" spans="1:65" s="2" customFormat="1" ht="39" x14ac:dyDescent="0.2">
      <c r="A599" s="33"/>
      <c r="B599" s="34"/>
      <c r="C599" s="33"/>
      <c r="D599" s="175" t="s">
        <v>181</v>
      </c>
      <c r="E599" s="33"/>
      <c r="F599" s="176" t="s">
        <v>683</v>
      </c>
      <c r="G599" s="33"/>
      <c r="H599" s="33"/>
      <c r="I599" s="97"/>
      <c r="J599" s="33"/>
      <c r="K599" s="33"/>
      <c r="L599" s="34"/>
      <c r="M599" s="177"/>
      <c r="N599" s="178"/>
      <c r="O599" s="59"/>
      <c r="P599" s="59"/>
      <c r="Q599" s="59"/>
      <c r="R599" s="59"/>
      <c r="S599" s="59"/>
      <c r="T599" s="60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T599" s="18" t="s">
        <v>181</v>
      </c>
      <c r="AU599" s="18" t="s">
        <v>179</v>
      </c>
    </row>
    <row r="600" spans="1:65" s="13" customFormat="1" x14ac:dyDescent="0.2">
      <c r="B600" s="179"/>
      <c r="D600" s="175" t="s">
        <v>183</v>
      </c>
      <c r="E600" s="180" t="s">
        <v>1</v>
      </c>
      <c r="F600" s="181" t="s">
        <v>684</v>
      </c>
      <c r="H600" s="182">
        <v>3</v>
      </c>
      <c r="I600" s="183"/>
      <c r="L600" s="179"/>
      <c r="M600" s="184"/>
      <c r="N600" s="185"/>
      <c r="O600" s="185"/>
      <c r="P600" s="185"/>
      <c r="Q600" s="185"/>
      <c r="R600" s="185"/>
      <c r="S600" s="185"/>
      <c r="T600" s="186"/>
      <c r="AT600" s="180" t="s">
        <v>183</v>
      </c>
      <c r="AU600" s="180" t="s">
        <v>179</v>
      </c>
      <c r="AV600" s="13" t="s">
        <v>179</v>
      </c>
      <c r="AW600" s="13" t="s">
        <v>32</v>
      </c>
      <c r="AX600" s="13" t="s">
        <v>85</v>
      </c>
      <c r="AY600" s="180" t="s">
        <v>173</v>
      </c>
    </row>
    <row r="601" spans="1:65" s="2" customFormat="1" ht="24" customHeight="1" x14ac:dyDescent="0.2">
      <c r="A601" s="33"/>
      <c r="B601" s="162"/>
      <c r="C601" s="210" t="s">
        <v>685</v>
      </c>
      <c r="D601" s="267" t="s">
        <v>3190</v>
      </c>
      <c r="E601" s="268"/>
      <c r="F601" s="269"/>
      <c r="G601" s="211" t="s">
        <v>370</v>
      </c>
      <c r="H601" s="212">
        <v>10.08</v>
      </c>
      <c r="I601" s="213"/>
      <c r="J601" s="212">
        <f>ROUND(I601*H601,3)</f>
        <v>0</v>
      </c>
      <c r="K601" s="214"/>
      <c r="L601" s="215"/>
      <c r="M601" s="216" t="s">
        <v>1</v>
      </c>
      <c r="N601" s="217" t="s">
        <v>43</v>
      </c>
      <c r="O601" s="59"/>
      <c r="P601" s="170">
        <f>O601*H601</f>
        <v>0</v>
      </c>
      <c r="Q601" s="170">
        <v>3.4000000000000002E-2</v>
      </c>
      <c r="R601" s="170">
        <f>Q601*H601</f>
        <v>0.34272000000000002</v>
      </c>
      <c r="S601" s="170">
        <v>0</v>
      </c>
      <c r="T601" s="171">
        <f>S601*H601</f>
        <v>0</v>
      </c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R601" s="172" t="s">
        <v>232</v>
      </c>
      <c r="AT601" s="172" t="s">
        <v>335</v>
      </c>
      <c r="AU601" s="172" t="s">
        <v>179</v>
      </c>
      <c r="AY601" s="18" t="s">
        <v>173</v>
      </c>
      <c r="BE601" s="173">
        <f>IF(N601="základná",J601,0)</f>
        <v>0</v>
      </c>
      <c r="BF601" s="173">
        <f>IF(N601="znížená",J601,0)</f>
        <v>0</v>
      </c>
      <c r="BG601" s="173">
        <f>IF(N601="zákl. prenesená",J601,0)</f>
        <v>0</v>
      </c>
      <c r="BH601" s="173">
        <f>IF(N601="zníž. prenesená",J601,0)</f>
        <v>0</v>
      </c>
      <c r="BI601" s="173">
        <f>IF(N601="nulová",J601,0)</f>
        <v>0</v>
      </c>
      <c r="BJ601" s="18" t="s">
        <v>179</v>
      </c>
      <c r="BK601" s="174">
        <f>ROUND(I601*H601,3)</f>
        <v>0</v>
      </c>
      <c r="BL601" s="18" t="s">
        <v>178</v>
      </c>
      <c r="BM601" s="172" t="s">
        <v>686</v>
      </c>
    </row>
    <row r="602" spans="1:65" s="2" customFormat="1" ht="19.5" x14ac:dyDescent="0.2">
      <c r="A602" s="33"/>
      <c r="B602" s="34"/>
      <c r="C602" s="33"/>
      <c r="D602" s="175" t="s">
        <v>181</v>
      </c>
      <c r="E602" s="33"/>
      <c r="F602" s="176" t="s">
        <v>687</v>
      </c>
      <c r="G602" s="33"/>
      <c r="H602" s="33"/>
      <c r="I602" s="97"/>
      <c r="J602" s="33"/>
      <c r="K602" s="33"/>
      <c r="L602" s="34"/>
      <c r="M602" s="177"/>
      <c r="N602" s="178"/>
      <c r="O602" s="59"/>
      <c r="P602" s="59"/>
      <c r="Q602" s="59"/>
      <c r="R602" s="59"/>
      <c r="S602" s="59"/>
      <c r="T602" s="60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T602" s="18" t="s">
        <v>181</v>
      </c>
      <c r="AU602" s="18" t="s">
        <v>179</v>
      </c>
    </row>
    <row r="603" spans="1:65" s="13" customFormat="1" x14ac:dyDescent="0.2">
      <c r="B603" s="179"/>
      <c r="D603" s="175" t="s">
        <v>183</v>
      </c>
      <c r="F603" s="181" t="s">
        <v>688</v>
      </c>
      <c r="H603" s="182">
        <v>10.08</v>
      </c>
      <c r="I603" s="183"/>
      <c r="L603" s="179"/>
      <c r="M603" s="184"/>
      <c r="N603" s="185"/>
      <c r="O603" s="185"/>
      <c r="P603" s="185"/>
      <c r="Q603" s="185"/>
      <c r="R603" s="185"/>
      <c r="S603" s="185"/>
      <c r="T603" s="186"/>
      <c r="AT603" s="180" t="s">
        <v>183</v>
      </c>
      <c r="AU603" s="180" t="s">
        <v>179</v>
      </c>
      <c r="AV603" s="13" t="s">
        <v>179</v>
      </c>
      <c r="AW603" s="13" t="s">
        <v>3</v>
      </c>
      <c r="AX603" s="13" t="s">
        <v>85</v>
      </c>
      <c r="AY603" s="180" t="s">
        <v>173</v>
      </c>
    </row>
    <row r="604" spans="1:65" s="2" customFormat="1" ht="24" customHeight="1" x14ac:dyDescent="0.2">
      <c r="A604" s="33"/>
      <c r="B604" s="162"/>
      <c r="C604" s="163" t="s">
        <v>689</v>
      </c>
      <c r="D604" s="264" t="s">
        <v>690</v>
      </c>
      <c r="E604" s="265"/>
      <c r="F604" s="266"/>
      <c r="G604" s="164" t="s">
        <v>271</v>
      </c>
      <c r="H604" s="165">
        <v>261.85899999999998</v>
      </c>
      <c r="I604" s="166"/>
      <c r="J604" s="165">
        <f>ROUND(I604*H604,3)</f>
        <v>0</v>
      </c>
      <c r="K604" s="167"/>
      <c r="L604" s="34"/>
      <c r="M604" s="168" t="s">
        <v>1</v>
      </c>
      <c r="N604" s="169" t="s">
        <v>43</v>
      </c>
      <c r="O604" s="59"/>
      <c r="P604" s="170">
        <f>O604*H604</f>
        <v>0</v>
      </c>
      <c r="Q604" s="170">
        <v>2.572E-2</v>
      </c>
      <c r="R604" s="170">
        <f>Q604*H604</f>
        <v>6.7350134799999992</v>
      </c>
      <c r="S604" s="170">
        <v>0</v>
      </c>
      <c r="T604" s="171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72" t="s">
        <v>178</v>
      </c>
      <c r="AT604" s="172" t="s">
        <v>175</v>
      </c>
      <c r="AU604" s="172" t="s">
        <v>179</v>
      </c>
      <c r="AY604" s="18" t="s">
        <v>173</v>
      </c>
      <c r="BE604" s="173">
        <f>IF(N604="základná",J604,0)</f>
        <v>0</v>
      </c>
      <c r="BF604" s="173">
        <f>IF(N604="znížená",J604,0)</f>
        <v>0</v>
      </c>
      <c r="BG604" s="173">
        <f>IF(N604="zákl. prenesená",J604,0)</f>
        <v>0</v>
      </c>
      <c r="BH604" s="173">
        <f>IF(N604="zníž. prenesená",J604,0)</f>
        <v>0</v>
      </c>
      <c r="BI604" s="173">
        <f>IF(N604="nulová",J604,0)</f>
        <v>0</v>
      </c>
      <c r="BJ604" s="18" t="s">
        <v>179</v>
      </c>
      <c r="BK604" s="174">
        <f>ROUND(I604*H604,3)</f>
        <v>0</v>
      </c>
      <c r="BL604" s="18" t="s">
        <v>178</v>
      </c>
      <c r="BM604" s="172" t="s">
        <v>691</v>
      </c>
    </row>
    <row r="605" spans="1:65" s="2" customFormat="1" ht="19.5" x14ac:dyDescent="0.2">
      <c r="A605" s="33"/>
      <c r="B605" s="34"/>
      <c r="C605" s="33"/>
      <c r="D605" s="175" t="s">
        <v>181</v>
      </c>
      <c r="E605" s="33"/>
      <c r="F605" s="176" t="s">
        <v>692</v>
      </c>
      <c r="G605" s="33"/>
      <c r="H605" s="33"/>
      <c r="I605" s="97"/>
      <c r="J605" s="33"/>
      <c r="K605" s="33"/>
      <c r="L605" s="34"/>
      <c r="M605" s="177"/>
      <c r="N605" s="178"/>
      <c r="O605" s="59"/>
      <c r="P605" s="59"/>
      <c r="Q605" s="59"/>
      <c r="R605" s="59"/>
      <c r="S605" s="59"/>
      <c r="T605" s="60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T605" s="18" t="s">
        <v>181</v>
      </c>
      <c r="AU605" s="18" t="s">
        <v>179</v>
      </c>
    </row>
    <row r="606" spans="1:65" s="14" customFormat="1" x14ac:dyDescent="0.2">
      <c r="B606" s="187"/>
      <c r="D606" s="175" t="s">
        <v>183</v>
      </c>
      <c r="E606" s="188" t="s">
        <v>1</v>
      </c>
      <c r="F606" s="189" t="s">
        <v>693</v>
      </c>
      <c r="H606" s="188" t="s">
        <v>1</v>
      </c>
      <c r="I606" s="190"/>
      <c r="L606" s="187"/>
      <c r="M606" s="191"/>
      <c r="N606" s="192"/>
      <c r="O606" s="192"/>
      <c r="P606" s="192"/>
      <c r="Q606" s="192"/>
      <c r="R606" s="192"/>
      <c r="S606" s="192"/>
      <c r="T606" s="193"/>
      <c r="AT606" s="188" t="s">
        <v>183</v>
      </c>
      <c r="AU606" s="188" t="s">
        <v>179</v>
      </c>
      <c r="AV606" s="14" t="s">
        <v>85</v>
      </c>
      <c r="AW606" s="14" t="s">
        <v>32</v>
      </c>
      <c r="AX606" s="14" t="s">
        <v>77</v>
      </c>
      <c r="AY606" s="188" t="s">
        <v>173</v>
      </c>
    </row>
    <row r="607" spans="1:65" s="14" customFormat="1" x14ac:dyDescent="0.2">
      <c r="B607" s="187"/>
      <c r="D607" s="175" t="s">
        <v>183</v>
      </c>
      <c r="E607" s="188" t="s">
        <v>1</v>
      </c>
      <c r="F607" s="189" t="s">
        <v>694</v>
      </c>
      <c r="H607" s="188" t="s">
        <v>1</v>
      </c>
      <c r="I607" s="190"/>
      <c r="L607" s="187"/>
      <c r="M607" s="191"/>
      <c r="N607" s="192"/>
      <c r="O607" s="192"/>
      <c r="P607" s="192"/>
      <c r="Q607" s="192"/>
      <c r="R607" s="192"/>
      <c r="S607" s="192"/>
      <c r="T607" s="193"/>
      <c r="AT607" s="188" t="s">
        <v>183</v>
      </c>
      <c r="AU607" s="188" t="s">
        <v>179</v>
      </c>
      <c r="AV607" s="14" t="s">
        <v>85</v>
      </c>
      <c r="AW607" s="14" t="s">
        <v>32</v>
      </c>
      <c r="AX607" s="14" t="s">
        <v>77</v>
      </c>
      <c r="AY607" s="188" t="s">
        <v>173</v>
      </c>
    </row>
    <row r="608" spans="1:65" s="13" customFormat="1" x14ac:dyDescent="0.2">
      <c r="B608" s="179"/>
      <c r="D608" s="175" t="s">
        <v>183</v>
      </c>
      <c r="E608" s="180" t="s">
        <v>1</v>
      </c>
      <c r="F608" s="181" t="s">
        <v>695</v>
      </c>
      <c r="H608" s="182">
        <v>41.47</v>
      </c>
      <c r="I608" s="183"/>
      <c r="L608" s="179"/>
      <c r="M608" s="184"/>
      <c r="N608" s="185"/>
      <c r="O608" s="185"/>
      <c r="P608" s="185"/>
      <c r="Q608" s="185"/>
      <c r="R608" s="185"/>
      <c r="S608" s="185"/>
      <c r="T608" s="186"/>
      <c r="AT608" s="180" t="s">
        <v>183</v>
      </c>
      <c r="AU608" s="180" t="s">
        <v>179</v>
      </c>
      <c r="AV608" s="13" t="s">
        <v>179</v>
      </c>
      <c r="AW608" s="13" t="s">
        <v>32</v>
      </c>
      <c r="AX608" s="13" t="s">
        <v>77</v>
      </c>
      <c r="AY608" s="180" t="s">
        <v>173</v>
      </c>
    </row>
    <row r="609" spans="1:65" s="14" customFormat="1" x14ac:dyDescent="0.2">
      <c r="B609" s="187"/>
      <c r="D609" s="175" t="s">
        <v>183</v>
      </c>
      <c r="E609" s="188" t="s">
        <v>1</v>
      </c>
      <c r="F609" s="189" t="s">
        <v>696</v>
      </c>
      <c r="H609" s="188" t="s">
        <v>1</v>
      </c>
      <c r="I609" s="190"/>
      <c r="L609" s="187"/>
      <c r="M609" s="191"/>
      <c r="N609" s="192"/>
      <c r="O609" s="192"/>
      <c r="P609" s="192"/>
      <c r="Q609" s="192"/>
      <c r="R609" s="192"/>
      <c r="S609" s="192"/>
      <c r="T609" s="193"/>
      <c r="AT609" s="188" t="s">
        <v>183</v>
      </c>
      <c r="AU609" s="188" t="s">
        <v>179</v>
      </c>
      <c r="AV609" s="14" t="s">
        <v>85</v>
      </c>
      <c r="AW609" s="14" t="s">
        <v>32</v>
      </c>
      <c r="AX609" s="14" t="s">
        <v>77</v>
      </c>
      <c r="AY609" s="188" t="s">
        <v>173</v>
      </c>
    </row>
    <row r="610" spans="1:65" s="13" customFormat="1" x14ac:dyDescent="0.2">
      <c r="B610" s="179"/>
      <c r="D610" s="175" t="s">
        <v>183</v>
      </c>
      <c r="E610" s="180" t="s">
        <v>1</v>
      </c>
      <c r="F610" s="181" t="s">
        <v>697</v>
      </c>
      <c r="H610" s="182">
        <v>38.57</v>
      </c>
      <c r="I610" s="183"/>
      <c r="L610" s="179"/>
      <c r="M610" s="184"/>
      <c r="N610" s="185"/>
      <c r="O610" s="185"/>
      <c r="P610" s="185"/>
      <c r="Q610" s="185"/>
      <c r="R610" s="185"/>
      <c r="S610" s="185"/>
      <c r="T610" s="186"/>
      <c r="AT610" s="180" t="s">
        <v>183</v>
      </c>
      <c r="AU610" s="180" t="s">
        <v>179</v>
      </c>
      <c r="AV610" s="13" t="s">
        <v>179</v>
      </c>
      <c r="AW610" s="13" t="s">
        <v>32</v>
      </c>
      <c r="AX610" s="13" t="s">
        <v>77</v>
      </c>
      <c r="AY610" s="180" t="s">
        <v>173</v>
      </c>
    </row>
    <row r="611" spans="1:65" s="14" customFormat="1" x14ac:dyDescent="0.2">
      <c r="B611" s="187"/>
      <c r="D611" s="175" t="s">
        <v>183</v>
      </c>
      <c r="E611" s="188" t="s">
        <v>1</v>
      </c>
      <c r="F611" s="189" t="s">
        <v>698</v>
      </c>
      <c r="H611" s="188" t="s">
        <v>1</v>
      </c>
      <c r="I611" s="190"/>
      <c r="L611" s="187"/>
      <c r="M611" s="191"/>
      <c r="N611" s="192"/>
      <c r="O611" s="192"/>
      <c r="P611" s="192"/>
      <c r="Q611" s="192"/>
      <c r="R611" s="192"/>
      <c r="S611" s="192"/>
      <c r="T611" s="193"/>
      <c r="AT611" s="188" t="s">
        <v>183</v>
      </c>
      <c r="AU611" s="188" t="s">
        <v>179</v>
      </c>
      <c r="AV611" s="14" t="s">
        <v>85</v>
      </c>
      <c r="AW611" s="14" t="s">
        <v>32</v>
      </c>
      <c r="AX611" s="14" t="s">
        <v>77</v>
      </c>
      <c r="AY611" s="188" t="s">
        <v>173</v>
      </c>
    </row>
    <row r="612" spans="1:65" s="13" customFormat="1" x14ac:dyDescent="0.2">
      <c r="B612" s="179"/>
      <c r="D612" s="175" t="s">
        <v>183</v>
      </c>
      <c r="E612" s="180" t="s">
        <v>1</v>
      </c>
      <c r="F612" s="181" t="s">
        <v>699</v>
      </c>
      <c r="H612" s="182">
        <v>86.1</v>
      </c>
      <c r="I612" s="183"/>
      <c r="L612" s="179"/>
      <c r="M612" s="184"/>
      <c r="N612" s="185"/>
      <c r="O612" s="185"/>
      <c r="P612" s="185"/>
      <c r="Q612" s="185"/>
      <c r="R612" s="185"/>
      <c r="S612" s="185"/>
      <c r="T612" s="186"/>
      <c r="AT612" s="180" t="s">
        <v>183</v>
      </c>
      <c r="AU612" s="180" t="s">
        <v>179</v>
      </c>
      <c r="AV612" s="13" t="s">
        <v>179</v>
      </c>
      <c r="AW612" s="13" t="s">
        <v>32</v>
      </c>
      <c r="AX612" s="13" t="s">
        <v>77</v>
      </c>
      <c r="AY612" s="180" t="s">
        <v>173</v>
      </c>
    </row>
    <row r="613" spans="1:65" s="14" customFormat="1" x14ac:dyDescent="0.2">
      <c r="B613" s="187"/>
      <c r="D613" s="175" t="s">
        <v>183</v>
      </c>
      <c r="E613" s="188" t="s">
        <v>1</v>
      </c>
      <c r="F613" s="189" t="s">
        <v>700</v>
      </c>
      <c r="H613" s="188" t="s">
        <v>1</v>
      </c>
      <c r="I613" s="190"/>
      <c r="L613" s="187"/>
      <c r="M613" s="191"/>
      <c r="N613" s="192"/>
      <c r="O613" s="192"/>
      <c r="P613" s="192"/>
      <c r="Q613" s="192"/>
      <c r="R613" s="192"/>
      <c r="S613" s="192"/>
      <c r="T613" s="193"/>
      <c r="AT613" s="188" t="s">
        <v>183</v>
      </c>
      <c r="AU613" s="188" t="s">
        <v>179</v>
      </c>
      <c r="AV613" s="14" t="s">
        <v>85</v>
      </c>
      <c r="AW613" s="14" t="s">
        <v>32</v>
      </c>
      <c r="AX613" s="14" t="s">
        <v>77</v>
      </c>
      <c r="AY613" s="188" t="s">
        <v>173</v>
      </c>
    </row>
    <row r="614" spans="1:65" s="13" customFormat="1" x14ac:dyDescent="0.2">
      <c r="B614" s="179"/>
      <c r="D614" s="175" t="s">
        <v>183</v>
      </c>
      <c r="E614" s="180" t="s">
        <v>1</v>
      </c>
      <c r="F614" s="181" t="s">
        <v>701</v>
      </c>
      <c r="H614" s="182">
        <v>82.028999999999996</v>
      </c>
      <c r="I614" s="183"/>
      <c r="L614" s="179"/>
      <c r="M614" s="184"/>
      <c r="N614" s="185"/>
      <c r="O614" s="185"/>
      <c r="P614" s="185"/>
      <c r="Q614" s="185"/>
      <c r="R614" s="185"/>
      <c r="S614" s="185"/>
      <c r="T614" s="186"/>
      <c r="AT614" s="180" t="s">
        <v>183</v>
      </c>
      <c r="AU614" s="180" t="s">
        <v>179</v>
      </c>
      <c r="AV614" s="13" t="s">
        <v>179</v>
      </c>
      <c r="AW614" s="13" t="s">
        <v>32</v>
      </c>
      <c r="AX614" s="13" t="s">
        <v>77</v>
      </c>
      <c r="AY614" s="180" t="s">
        <v>173</v>
      </c>
    </row>
    <row r="615" spans="1:65" s="15" customFormat="1" x14ac:dyDescent="0.2">
      <c r="B615" s="194"/>
      <c r="D615" s="175" t="s">
        <v>183</v>
      </c>
      <c r="E615" s="195" t="s">
        <v>1</v>
      </c>
      <c r="F615" s="196" t="s">
        <v>190</v>
      </c>
      <c r="H615" s="197">
        <v>248.16899999999998</v>
      </c>
      <c r="I615" s="198"/>
      <c r="L615" s="194"/>
      <c r="M615" s="199"/>
      <c r="N615" s="200"/>
      <c r="O615" s="200"/>
      <c r="P615" s="200"/>
      <c r="Q615" s="200"/>
      <c r="R615" s="200"/>
      <c r="S615" s="200"/>
      <c r="T615" s="201"/>
      <c r="AT615" s="195" t="s">
        <v>183</v>
      </c>
      <c r="AU615" s="195" t="s">
        <v>179</v>
      </c>
      <c r="AV615" s="15" t="s">
        <v>191</v>
      </c>
      <c r="AW615" s="15" t="s">
        <v>32</v>
      </c>
      <c r="AX615" s="15" t="s">
        <v>77</v>
      </c>
      <c r="AY615" s="195" t="s">
        <v>173</v>
      </c>
    </row>
    <row r="616" spans="1:65" s="13" customFormat="1" x14ac:dyDescent="0.2">
      <c r="B616" s="179"/>
      <c r="D616" s="175" t="s">
        <v>183</v>
      </c>
      <c r="E616" s="180" t="s">
        <v>1</v>
      </c>
      <c r="F616" s="181" t="s">
        <v>702</v>
      </c>
      <c r="H616" s="182">
        <v>13.69</v>
      </c>
      <c r="I616" s="183"/>
      <c r="L616" s="179"/>
      <c r="M616" s="184"/>
      <c r="N616" s="185"/>
      <c r="O616" s="185"/>
      <c r="P616" s="185"/>
      <c r="Q616" s="185"/>
      <c r="R616" s="185"/>
      <c r="S616" s="185"/>
      <c r="T616" s="186"/>
      <c r="AT616" s="180" t="s">
        <v>183</v>
      </c>
      <c r="AU616" s="180" t="s">
        <v>179</v>
      </c>
      <c r="AV616" s="13" t="s">
        <v>179</v>
      </c>
      <c r="AW616" s="13" t="s">
        <v>32</v>
      </c>
      <c r="AX616" s="13" t="s">
        <v>77</v>
      </c>
      <c r="AY616" s="180" t="s">
        <v>173</v>
      </c>
    </row>
    <row r="617" spans="1:65" s="16" customFormat="1" x14ac:dyDescent="0.2">
      <c r="B617" s="202"/>
      <c r="D617" s="175" t="s">
        <v>183</v>
      </c>
      <c r="E617" s="203" t="s">
        <v>1</v>
      </c>
      <c r="F617" s="204" t="s">
        <v>197</v>
      </c>
      <c r="H617" s="205">
        <v>261.85899999999998</v>
      </c>
      <c r="I617" s="206"/>
      <c r="L617" s="202"/>
      <c r="M617" s="207"/>
      <c r="N617" s="208"/>
      <c r="O617" s="208"/>
      <c r="P617" s="208"/>
      <c r="Q617" s="208"/>
      <c r="R617" s="208"/>
      <c r="S617" s="208"/>
      <c r="T617" s="209"/>
      <c r="AT617" s="203" t="s">
        <v>183</v>
      </c>
      <c r="AU617" s="203" t="s">
        <v>179</v>
      </c>
      <c r="AV617" s="16" t="s">
        <v>178</v>
      </c>
      <c r="AW617" s="16" t="s">
        <v>32</v>
      </c>
      <c r="AX617" s="16" t="s">
        <v>85</v>
      </c>
      <c r="AY617" s="203" t="s">
        <v>173</v>
      </c>
    </row>
    <row r="618" spans="1:65" s="2" customFormat="1" ht="36" customHeight="1" x14ac:dyDescent="0.2">
      <c r="A618" s="33"/>
      <c r="B618" s="162"/>
      <c r="C618" s="163" t="s">
        <v>703</v>
      </c>
      <c r="D618" s="264" t="s">
        <v>704</v>
      </c>
      <c r="E618" s="265"/>
      <c r="F618" s="266"/>
      <c r="G618" s="164" t="s">
        <v>271</v>
      </c>
      <c r="H618" s="165">
        <v>261.85899999999998</v>
      </c>
      <c r="I618" s="166"/>
      <c r="J618" s="165">
        <f>ROUND(I618*H618,3)</f>
        <v>0</v>
      </c>
      <c r="K618" s="167"/>
      <c r="L618" s="34"/>
      <c r="M618" s="168" t="s">
        <v>1</v>
      </c>
      <c r="N618" s="169" t="s">
        <v>43</v>
      </c>
      <c r="O618" s="59"/>
      <c r="P618" s="170">
        <f>O618*H618</f>
        <v>0</v>
      </c>
      <c r="Q618" s="170">
        <v>0</v>
      </c>
      <c r="R618" s="170">
        <f>Q618*H618</f>
        <v>0</v>
      </c>
      <c r="S618" s="170">
        <v>0</v>
      </c>
      <c r="T618" s="171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72" t="s">
        <v>178</v>
      </c>
      <c r="AT618" s="172" t="s">
        <v>175</v>
      </c>
      <c r="AU618" s="172" t="s">
        <v>179</v>
      </c>
      <c r="AY618" s="18" t="s">
        <v>173</v>
      </c>
      <c r="BE618" s="173">
        <f>IF(N618="základná",J618,0)</f>
        <v>0</v>
      </c>
      <c r="BF618" s="173">
        <f>IF(N618="znížená",J618,0)</f>
        <v>0</v>
      </c>
      <c r="BG618" s="173">
        <f>IF(N618="zákl. prenesená",J618,0)</f>
        <v>0</v>
      </c>
      <c r="BH618" s="173">
        <f>IF(N618="zníž. prenesená",J618,0)</f>
        <v>0</v>
      </c>
      <c r="BI618" s="173">
        <f>IF(N618="nulová",J618,0)</f>
        <v>0</v>
      </c>
      <c r="BJ618" s="18" t="s">
        <v>179</v>
      </c>
      <c r="BK618" s="174">
        <f>ROUND(I618*H618,3)</f>
        <v>0</v>
      </c>
      <c r="BL618" s="18" t="s">
        <v>178</v>
      </c>
      <c r="BM618" s="172" t="s">
        <v>705</v>
      </c>
    </row>
    <row r="619" spans="1:65" s="2" customFormat="1" ht="29.25" x14ac:dyDescent="0.2">
      <c r="A619" s="33"/>
      <c r="B619" s="34"/>
      <c r="C619" s="33"/>
      <c r="D619" s="175" t="s">
        <v>181</v>
      </c>
      <c r="E619" s="33"/>
      <c r="F619" s="176" t="s">
        <v>706</v>
      </c>
      <c r="G619" s="33"/>
      <c r="H619" s="33"/>
      <c r="I619" s="97"/>
      <c r="J619" s="33"/>
      <c r="K619" s="33"/>
      <c r="L619" s="34"/>
      <c r="M619" s="177"/>
      <c r="N619" s="178"/>
      <c r="O619" s="59"/>
      <c r="P619" s="59"/>
      <c r="Q619" s="59"/>
      <c r="R619" s="59"/>
      <c r="S619" s="59"/>
      <c r="T619" s="60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T619" s="18" t="s">
        <v>181</v>
      </c>
      <c r="AU619" s="18" t="s">
        <v>179</v>
      </c>
    </row>
    <row r="620" spans="1:65" s="2" customFormat="1" ht="24" customHeight="1" x14ac:dyDescent="0.2">
      <c r="A620" s="33"/>
      <c r="B620" s="162"/>
      <c r="C620" s="163" t="s">
        <v>707</v>
      </c>
      <c r="D620" s="264" t="s">
        <v>708</v>
      </c>
      <c r="E620" s="265"/>
      <c r="F620" s="266"/>
      <c r="G620" s="164" t="s">
        <v>271</v>
      </c>
      <c r="H620" s="165">
        <v>261.85899999999998</v>
      </c>
      <c r="I620" s="166"/>
      <c r="J620" s="165">
        <f>ROUND(I620*H620,3)</f>
        <v>0</v>
      </c>
      <c r="K620" s="167"/>
      <c r="L620" s="34"/>
      <c r="M620" s="168" t="s">
        <v>1</v>
      </c>
      <c r="N620" s="169" t="s">
        <v>43</v>
      </c>
      <c r="O620" s="59"/>
      <c r="P620" s="170">
        <f>O620*H620</f>
        <v>0</v>
      </c>
      <c r="Q620" s="170">
        <v>2.572E-2</v>
      </c>
      <c r="R620" s="170">
        <f>Q620*H620</f>
        <v>6.7350134799999992</v>
      </c>
      <c r="S620" s="170">
        <v>0</v>
      </c>
      <c r="T620" s="171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72" t="s">
        <v>178</v>
      </c>
      <c r="AT620" s="172" t="s">
        <v>175</v>
      </c>
      <c r="AU620" s="172" t="s">
        <v>179</v>
      </c>
      <c r="AY620" s="18" t="s">
        <v>173</v>
      </c>
      <c r="BE620" s="173">
        <f>IF(N620="základná",J620,0)</f>
        <v>0</v>
      </c>
      <c r="BF620" s="173">
        <f>IF(N620="znížená",J620,0)</f>
        <v>0</v>
      </c>
      <c r="BG620" s="173">
        <f>IF(N620="zákl. prenesená",J620,0)</f>
        <v>0</v>
      </c>
      <c r="BH620" s="173">
        <f>IF(N620="zníž. prenesená",J620,0)</f>
        <v>0</v>
      </c>
      <c r="BI620" s="173">
        <f>IF(N620="nulová",J620,0)</f>
        <v>0</v>
      </c>
      <c r="BJ620" s="18" t="s">
        <v>179</v>
      </c>
      <c r="BK620" s="174">
        <f>ROUND(I620*H620,3)</f>
        <v>0</v>
      </c>
      <c r="BL620" s="18" t="s">
        <v>178</v>
      </c>
      <c r="BM620" s="172" t="s">
        <v>709</v>
      </c>
    </row>
    <row r="621" spans="1:65" s="2" customFormat="1" ht="19.5" x14ac:dyDescent="0.2">
      <c r="A621" s="33"/>
      <c r="B621" s="34"/>
      <c r="C621" s="33"/>
      <c r="D621" s="175" t="s">
        <v>181</v>
      </c>
      <c r="E621" s="33"/>
      <c r="F621" s="176" t="s">
        <v>710</v>
      </c>
      <c r="G621" s="33"/>
      <c r="H621" s="33"/>
      <c r="I621" s="97"/>
      <c r="J621" s="33"/>
      <c r="K621" s="33"/>
      <c r="L621" s="34"/>
      <c r="M621" s="177"/>
      <c r="N621" s="178"/>
      <c r="O621" s="59"/>
      <c r="P621" s="59"/>
      <c r="Q621" s="59"/>
      <c r="R621" s="59"/>
      <c r="S621" s="59"/>
      <c r="T621" s="60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T621" s="18" t="s">
        <v>181</v>
      </c>
      <c r="AU621" s="18" t="s">
        <v>179</v>
      </c>
    </row>
    <row r="622" spans="1:65" s="2" customFormat="1" ht="24" customHeight="1" x14ac:dyDescent="0.2">
      <c r="A622" s="33"/>
      <c r="B622" s="162"/>
      <c r="C622" s="163" t="s">
        <v>711</v>
      </c>
      <c r="D622" s="264" t="s">
        <v>712</v>
      </c>
      <c r="E622" s="265"/>
      <c r="F622" s="266"/>
      <c r="G622" s="164" t="s">
        <v>271</v>
      </c>
      <c r="H622" s="165">
        <v>21.38</v>
      </c>
      <c r="I622" s="166"/>
      <c r="J622" s="165">
        <f>ROUND(I622*H622,3)</f>
        <v>0</v>
      </c>
      <c r="K622" s="167"/>
      <c r="L622" s="34"/>
      <c r="M622" s="168" t="s">
        <v>1</v>
      </c>
      <c r="N622" s="169" t="s">
        <v>43</v>
      </c>
      <c r="O622" s="59"/>
      <c r="P622" s="170">
        <f>O622*H622</f>
        <v>0</v>
      </c>
      <c r="Q622" s="170">
        <v>1.92E-3</v>
      </c>
      <c r="R622" s="170">
        <f>Q622*H622</f>
        <v>4.1049599999999999E-2</v>
      </c>
      <c r="S622" s="170">
        <v>0</v>
      </c>
      <c r="T622" s="171">
        <f>S622*H622</f>
        <v>0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172" t="s">
        <v>178</v>
      </c>
      <c r="AT622" s="172" t="s">
        <v>175</v>
      </c>
      <c r="AU622" s="172" t="s">
        <v>179</v>
      </c>
      <c r="AY622" s="18" t="s">
        <v>173</v>
      </c>
      <c r="BE622" s="173">
        <f>IF(N622="základná",J622,0)</f>
        <v>0</v>
      </c>
      <c r="BF622" s="173">
        <f>IF(N622="znížená",J622,0)</f>
        <v>0</v>
      </c>
      <c r="BG622" s="173">
        <f>IF(N622="zákl. prenesená",J622,0)</f>
        <v>0</v>
      </c>
      <c r="BH622" s="173">
        <f>IF(N622="zníž. prenesená",J622,0)</f>
        <v>0</v>
      </c>
      <c r="BI622" s="173">
        <f>IF(N622="nulová",J622,0)</f>
        <v>0</v>
      </c>
      <c r="BJ622" s="18" t="s">
        <v>179</v>
      </c>
      <c r="BK622" s="174">
        <f>ROUND(I622*H622,3)</f>
        <v>0</v>
      </c>
      <c r="BL622" s="18" t="s">
        <v>178</v>
      </c>
      <c r="BM622" s="172" t="s">
        <v>713</v>
      </c>
    </row>
    <row r="623" spans="1:65" s="2" customFormat="1" ht="19.5" x14ac:dyDescent="0.2">
      <c r="A623" s="33"/>
      <c r="B623" s="34"/>
      <c r="C623" s="33"/>
      <c r="D623" s="175" t="s">
        <v>181</v>
      </c>
      <c r="E623" s="33"/>
      <c r="F623" s="176" t="s">
        <v>714</v>
      </c>
      <c r="G623" s="33"/>
      <c r="H623" s="33"/>
      <c r="I623" s="97"/>
      <c r="J623" s="33"/>
      <c r="K623" s="33"/>
      <c r="L623" s="34"/>
      <c r="M623" s="177"/>
      <c r="N623" s="178"/>
      <c r="O623" s="59"/>
      <c r="P623" s="59"/>
      <c r="Q623" s="59"/>
      <c r="R623" s="59"/>
      <c r="S623" s="59"/>
      <c r="T623" s="60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T623" s="18" t="s">
        <v>181</v>
      </c>
      <c r="AU623" s="18" t="s">
        <v>179</v>
      </c>
    </row>
    <row r="624" spans="1:65" s="13" customFormat="1" x14ac:dyDescent="0.2">
      <c r="B624" s="179"/>
      <c r="D624" s="175" t="s">
        <v>183</v>
      </c>
      <c r="E624" s="180" t="s">
        <v>1</v>
      </c>
      <c r="F624" s="181" t="s">
        <v>715</v>
      </c>
      <c r="H624" s="182">
        <v>21.38</v>
      </c>
      <c r="I624" s="183"/>
      <c r="L624" s="179"/>
      <c r="M624" s="184"/>
      <c r="N624" s="185"/>
      <c r="O624" s="185"/>
      <c r="P624" s="185"/>
      <c r="Q624" s="185"/>
      <c r="R624" s="185"/>
      <c r="S624" s="185"/>
      <c r="T624" s="186"/>
      <c r="AT624" s="180" t="s">
        <v>183</v>
      </c>
      <c r="AU624" s="180" t="s">
        <v>179</v>
      </c>
      <c r="AV624" s="13" t="s">
        <v>179</v>
      </c>
      <c r="AW624" s="13" t="s">
        <v>32</v>
      </c>
      <c r="AX624" s="13" t="s">
        <v>85</v>
      </c>
      <c r="AY624" s="180" t="s">
        <v>173</v>
      </c>
    </row>
    <row r="625" spans="1:65" s="2" customFormat="1" ht="24" customHeight="1" x14ac:dyDescent="0.2">
      <c r="A625" s="33"/>
      <c r="B625" s="162"/>
      <c r="C625" s="163" t="s">
        <v>716</v>
      </c>
      <c r="D625" s="264" t="s">
        <v>717</v>
      </c>
      <c r="E625" s="265"/>
      <c r="F625" s="266"/>
      <c r="G625" s="164" t="s">
        <v>271</v>
      </c>
      <c r="H625" s="165">
        <v>46.72</v>
      </c>
      <c r="I625" s="166"/>
      <c r="J625" s="165">
        <f>ROUND(I625*H625,3)</f>
        <v>0</v>
      </c>
      <c r="K625" s="167"/>
      <c r="L625" s="34"/>
      <c r="M625" s="168" t="s">
        <v>1</v>
      </c>
      <c r="N625" s="169" t="s">
        <v>43</v>
      </c>
      <c r="O625" s="59"/>
      <c r="P625" s="170">
        <f>O625*H625</f>
        <v>0</v>
      </c>
      <c r="Q625" s="170">
        <v>6.1799999999999997E-3</v>
      </c>
      <c r="R625" s="170">
        <f>Q625*H625</f>
        <v>0.28872959999999998</v>
      </c>
      <c r="S625" s="170">
        <v>0</v>
      </c>
      <c r="T625" s="171">
        <f>S625*H625</f>
        <v>0</v>
      </c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R625" s="172" t="s">
        <v>178</v>
      </c>
      <c r="AT625" s="172" t="s">
        <v>175</v>
      </c>
      <c r="AU625" s="172" t="s">
        <v>179</v>
      </c>
      <c r="AY625" s="18" t="s">
        <v>173</v>
      </c>
      <c r="BE625" s="173">
        <f>IF(N625="základná",J625,0)</f>
        <v>0</v>
      </c>
      <c r="BF625" s="173">
        <f>IF(N625="znížená",J625,0)</f>
        <v>0</v>
      </c>
      <c r="BG625" s="173">
        <f>IF(N625="zákl. prenesená",J625,0)</f>
        <v>0</v>
      </c>
      <c r="BH625" s="173">
        <f>IF(N625="zníž. prenesená",J625,0)</f>
        <v>0</v>
      </c>
      <c r="BI625" s="173">
        <f>IF(N625="nulová",J625,0)</f>
        <v>0</v>
      </c>
      <c r="BJ625" s="18" t="s">
        <v>179</v>
      </c>
      <c r="BK625" s="174">
        <f>ROUND(I625*H625,3)</f>
        <v>0</v>
      </c>
      <c r="BL625" s="18" t="s">
        <v>178</v>
      </c>
      <c r="BM625" s="172" t="s">
        <v>718</v>
      </c>
    </row>
    <row r="626" spans="1:65" s="2" customFormat="1" ht="19.5" x14ac:dyDescent="0.2">
      <c r="A626" s="33"/>
      <c r="B626" s="34"/>
      <c r="C626" s="33"/>
      <c r="D626" s="175" t="s">
        <v>181</v>
      </c>
      <c r="E626" s="33"/>
      <c r="F626" s="176" t="s">
        <v>719</v>
      </c>
      <c r="G626" s="33"/>
      <c r="H626" s="33"/>
      <c r="I626" s="97"/>
      <c r="J626" s="33"/>
      <c r="K626" s="33"/>
      <c r="L626" s="34"/>
      <c r="M626" s="177"/>
      <c r="N626" s="178"/>
      <c r="O626" s="59"/>
      <c r="P626" s="59"/>
      <c r="Q626" s="59"/>
      <c r="R626" s="59"/>
      <c r="S626" s="59"/>
      <c r="T626" s="60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T626" s="18" t="s">
        <v>181</v>
      </c>
      <c r="AU626" s="18" t="s">
        <v>179</v>
      </c>
    </row>
    <row r="627" spans="1:65" s="14" customFormat="1" x14ac:dyDescent="0.2">
      <c r="B627" s="187"/>
      <c r="D627" s="175" t="s">
        <v>183</v>
      </c>
      <c r="E627" s="188" t="s">
        <v>1</v>
      </c>
      <c r="F627" s="189" t="s">
        <v>554</v>
      </c>
      <c r="H627" s="188" t="s">
        <v>1</v>
      </c>
      <c r="I627" s="190"/>
      <c r="L627" s="187"/>
      <c r="M627" s="191"/>
      <c r="N627" s="192"/>
      <c r="O627" s="192"/>
      <c r="P627" s="192"/>
      <c r="Q627" s="192"/>
      <c r="R627" s="192"/>
      <c r="S627" s="192"/>
      <c r="T627" s="193"/>
      <c r="AT627" s="188" t="s">
        <v>183</v>
      </c>
      <c r="AU627" s="188" t="s">
        <v>179</v>
      </c>
      <c r="AV627" s="14" t="s">
        <v>85</v>
      </c>
      <c r="AW627" s="14" t="s">
        <v>32</v>
      </c>
      <c r="AX627" s="14" t="s">
        <v>77</v>
      </c>
      <c r="AY627" s="188" t="s">
        <v>173</v>
      </c>
    </row>
    <row r="628" spans="1:65" s="14" customFormat="1" x14ac:dyDescent="0.2">
      <c r="B628" s="187"/>
      <c r="D628" s="175" t="s">
        <v>183</v>
      </c>
      <c r="E628" s="188" t="s">
        <v>1</v>
      </c>
      <c r="F628" s="189" t="s">
        <v>720</v>
      </c>
      <c r="H628" s="188" t="s">
        <v>1</v>
      </c>
      <c r="I628" s="190"/>
      <c r="L628" s="187"/>
      <c r="M628" s="191"/>
      <c r="N628" s="192"/>
      <c r="O628" s="192"/>
      <c r="P628" s="192"/>
      <c r="Q628" s="192"/>
      <c r="R628" s="192"/>
      <c r="S628" s="192"/>
      <c r="T628" s="193"/>
      <c r="AT628" s="188" t="s">
        <v>183</v>
      </c>
      <c r="AU628" s="188" t="s">
        <v>179</v>
      </c>
      <c r="AV628" s="14" t="s">
        <v>85</v>
      </c>
      <c r="AW628" s="14" t="s">
        <v>32</v>
      </c>
      <c r="AX628" s="14" t="s">
        <v>77</v>
      </c>
      <c r="AY628" s="188" t="s">
        <v>173</v>
      </c>
    </row>
    <row r="629" spans="1:65" s="13" customFormat="1" x14ac:dyDescent="0.2">
      <c r="B629" s="179"/>
      <c r="D629" s="175" t="s">
        <v>183</v>
      </c>
      <c r="E629" s="180" t="s">
        <v>1</v>
      </c>
      <c r="F629" s="181" t="s">
        <v>721</v>
      </c>
      <c r="H629" s="182">
        <v>46.72</v>
      </c>
      <c r="I629" s="183"/>
      <c r="L629" s="179"/>
      <c r="M629" s="184"/>
      <c r="N629" s="185"/>
      <c r="O629" s="185"/>
      <c r="P629" s="185"/>
      <c r="Q629" s="185"/>
      <c r="R629" s="185"/>
      <c r="S629" s="185"/>
      <c r="T629" s="186"/>
      <c r="AT629" s="180" t="s">
        <v>183</v>
      </c>
      <c r="AU629" s="180" t="s">
        <v>179</v>
      </c>
      <c r="AV629" s="13" t="s">
        <v>179</v>
      </c>
      <c r="AW629" s="13" t="s">
        <v>32</v>
      </c>
      <c r="AX629" s="13" t="s">
        <v>77</v>
      </c>
      <c r="AY629" s="180" t="s">
        <v>173</v>
      </c>
    </row>
    <row r="630" spans="1:65" s="16" customFormat="1" x14ac:dyDescent="0.2">
      <c r="B630" s="202"/>
      <c r="D630" s="175" t="s">
        <v>183</v>
      </c>
      <c r="E630" s="203" t="s">
        <v>1</v>
      </c>
      <c r="F630" s="204" t="s">
        <v>197</v>
      </c>
      <c r="H630" s="205">
        <v>46.72</v>
      </c>
      <c r="I630" s="206"/>
      <c r="L630" s="202"/>
      <c r="M630" s="207"/>
      <c r="N630" s="208"/>
      <c r="O630" s="208"/>
      <c r="P630" s="208"/>
      <c r="Q630" s="208"/>
      <c r="R630" s="208"/>
      <c r="S630" s="208"/>
      <c r="T630" s="209"/>
      <c r="AT630" s="203" t="s">
        <v>183</v>
      </c>
      <c r="AU630" s="203" t="s">
        <v>179</v>
      </c>
      <c r="AV630" s="16" t="s">
        <v>178</v>
      </c>
      <c r="AW630" s="16" t="s">
        <v>32</v>
      </c>
      <c r="AX630" s="16" t="s">
        <v>85</v>
      </c>
      <c r="AY630" s="203" t="s">
        <v>173</v>
      </c>
    </row>
    <row r="631" spans="1:65" s="2" customFormat="1" ht="16.5" customHeight="1" x14ac:dyDescent="0.2">
      <c r="A631" s="33"/>
      <c r="B631" s="162"/>
      <c r="C631" s="163" t="s">
        <v>722</v>
      </c>
      <c r="D631" s="264" t="s">
        <v>723</v>
      </c>
      <c r="E631" s="265"/>
      <c r="F631" s="266"/>
      <c r="G631" s="164" t="s">
        <v>271</v>
      </c>
      <c r="H631" s="165">
        <v>194.46</v>
      </c>
      <c r="I631" s="166"/>
      <c r="J631" s="165">
        <f>ROUND(I631*H631,3)</f>
        <v>0</v>
      </c>
      <c r="K631" s="167"/>
      <c r="L631" s="34"/>
      <c r="M631" s="168" t="s">
        <v>1</v>
      </c>
      <c r="N631" s="169" t="s">
        <v>43</v>
      </c>
      <c r="O631" s="59"/>
      <c r="P631" s="170">
        <f>O631*H631</f>
        <v>0</v>
      </c>
      <c r="Q631" s="170">
        <v>5.0000000000000002E-5</v>
      </c>
      <c r="R631" s="170">
        <f>Q631*H631</f>
        <v>9.7230000000000007E-3</v>
      </c>
      <c r="S631" s="170">
        <v>0</v>
      </c>
      <c r="T631" s="171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172" t="s">
        <v>178</v>
      </c>
      <c r="AT631" s="172" t="s">
        <v>175</v>
      </c>
      <c r="AU631" s="172" t="s">
        <v>179</v>
      </c>
      <c r="AY631" s="18" t="s">
        <v>173</v>
      </c>
      <c r="BE631" s="173">
        <f>IF(N631="základná",J631,0)</f>
        <v>0</v>
      </c>
      <c r="BF631" s="173">
        <f>IF(N631="znížená",J631,0)</f>
        <v>0</v>
      </c>
      <c r="BG631" s="173">
        <f>IF(N631="zákl. prenesená",J631,0)</f>
        <v>0</v>
      </c>
      <c r="BH631" s="173">
        <f>IF(N631="zníž. prenesená",J631,0)</f>
        <v>0</v>
      </c>
      <c r="BI631" s="173">
        <f>IF(N631="nulová",J631,0)</f>
        <v>0</v>
      </c>
      <c r="BJ631" s="18" t="s">
        <v>179</v>
      </c>
      <c r="BK631" s="174">
        <f>ROUND(I631*H631,3)</f>
        <v>0</v>
      </c>
      <c r="BL631" s="18" t="s">
        <v>178</v>
      </c>
      <c r="BM631" s="172" t="s">
        <v>724</v>
      </c>
    </row>
    <row r="632" spans="1:65" s="2" customFormat="1" ht="58.5" x14ac:dyDescent="0.2">
      <c r="A632" s="33"/>
      <c r="B632" s="34"/>
      <c r="C632" s="33"/>
      <c r="D632" s="175" t="s">
        <v>181</v>
      </c>
      <c r="E632" s="33"/>
      <c r="F632" s="176" t="s">
        <v>725</v>
      </c>
      <c r="G632" s="33"/>
      <c r="H632" s="33"/>
      <c r="I632" s="97"/>
      <c r="J632" s="33"/>
      <c r="K632" s="33"/>
      <c r="L632" s="34"/>
      <c r="M632" s="177"/>
      <c r="N632" s="178"/>
      <c r="O632" s="59"/>
      <c r="P632" s="59"/>
      <c r="Q632" s="59"/>
      <c r="R632" s="59"/>
      <c r="S632" s="59"/>
      <c r="T632" s="60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T632" s="18" t="s">
        <v>181</v>
      </c>
      <c r="AU632" s="18" t="s">
        <v>179</v>
      </c>
    </row>
    <row r="633" spans="1:65" s="13" customFormat="1" ht="22.5" x14ac:dyDescent="0.2">
      <c r="B633" s="179"/>
      <c r="D633" s="175" t="s">
        <v>183</v>
      </c>
      <c r="E633" s="180" t="s">
        <v>1</v>
      </c>
      <c r="F633" s="181" t="s">
        <v>726</v>
      </c>
      <c r="H633" s="182">
        <v>194.46</v>
      </c>
      <c r="I633" s="183"/>
      <c r="L633" s="179"/>
      <c r="M633" s="184"/>
      <c r="N633" s="185"/>
      <c r="O633" s="185"/>
      <c r="P633" s="185"/>
      <c r="Q633" s="185"/>
      <c r="R633" s="185"/>
      <c r="S633" s="185"/>
      <c r="T633" s="186"/>
      <c r="AT633" s="180" t="s">
        <v>183</v>
      </c>
      <c r="AU633" s="180" t="s">
        <v>179</v>
      </c>
      <c r="AV633" s="13" t="s">
        <v>179</v>
      </c>
      <c r="AW633" s="13" t="s">
        <v>32</v>
      </c>
      <c r="AX633" s="13" t="s">
        <v>77</v>
      </c>
      <c r="AY633" s="180" t="s">
        <v>173</v>
      </c>
    </row>
    <row r="634" spans="1:65" s="15" customFormat="1" x14ac:dyDescent="0.2">
      <c r="B634" s="194"/>
      <c r="D634" s="175" t="s">
        <v>183</v>
      </c>
      <c r="E634" s="195" t="s">
        <v>1</v>
      </c>
      <c r="F634" s="196" t="s">
        <v>190</v>
      </c>
      <c r="H634" s="197">
        <v>194.46</v>
      </c>
      <c r="I634" s="198"/>
      <c r="L634" s="194"/>
      <c r="M634" s="199"/>
      <c r="N634" s="200"/>
      <c r="O634" s="200"/>
      <c r="P634" s="200"/>
      <c r="Q634" s="200"/>
      <c r="R634" s="200"/>
      <c r="S634" s="200"/>
      <c r="T634" s="201"/>
      <c r="AT634" s="195" t="s">
        <v>183</v>
      </c>
      <c r="AU634" s="195" t="s">
        <v>179</v>
      </c>
      <c r="AV634" s="15" t="s">
        <v>191</v>
      </c>
      <c r="AW634" s="15" t="s">
        <v>32</v>
      </c>
      <c r="AX634" s="15" t="s">
        <v>77</v>
      </c>
      <c r="AY634" s="195" t="s">
        <v>173</v>
      </c>
    </row>
    <row r="635" spans="1:65" s="16" customFormat="1" x14ac:dyDescent="0.2">
      <c r="B635" s="202"/>
      <c r="D635" s="175" t="s">
        <v>183</v>
      </c>
      <c r="E635" s="203" t="s">
        <v>1</v>
      </c>
      <c r="F635" s="204" t="s">
        <v>197</v>
      </c>
      <c r="H635" s="205">
        <v>194.46</v>
      </c>
      <c r="I635" s="206"/>
      <c r="L635" s="202"/>
      <c r="M635" s="207"/>
      <c r="N635" s="208"/>
      <c r="O635" s="208"/>
      <c r="P635" s="208"/>
      <c r="Q635" s="208"/>
      <c r="R635" s="208"/>
      <c r="S635" s="208"/>
      <c r="T635" s="209"/>
      <c r="AT635" s="203" t="s">
        <v>183</v>
      </c>
      <c r="AU635" s="203" t="s">
        <v>179</v>
      </c>
      <c r="AV635" s="16" t="s">
        <v>178</v>
      </c>
      <c r="AW635" s="16" t="s">
        <v>32</v>
      </c>
      <c r="AX635" s="16" t="s">
        <v>85</v>
      </c>
      <c r="AY635" s="203" t="s">
        <v>173</v>
      </c>
    </row>
    <row r="636" spans="1:65" s="13" customFormat="1" ht="22.5" x14ac:dyDescent="0.2">
      <c r="B636" s="179"/>
      <c r="D636" s="175" t="s">
        <v>183</v>
      </c>
      <c r="E636" s="180" t="s">
        <v>1</v>
      </c>
      <c r="F636" s="181" t="s">
        <v>727</v>
      </c>
      <c r="H636" s="182">
        <v>172.93</v>
      </c>
      <c r="I636" s="183"/>
      <c r="L636" s="179"/>
      <c r="M636" s="184"/>
      <c r="N636" s="185"/>
      <c r="O636" s="185"/>
      <c r="P636" s="185"/>
      <c r="Q636" s="185"/>
      <c r="R636" s="185"/>
      <c r="S636" s="185"/>
      <c r="T636" s="186"/>
      <c r="AT636" s="180" t="s">
        <v>183</v>
      </c>
      <c r="AU636" s="180" t="s">
        <v>179</v>
      </c>
      <c r="AV636" s="13" t="s">
        <v>179</v>
      </c>
      <c r="AW636" s="13" t="s">
        <v>32</v>
      </c>
      <c r="AX636" s="13" t="s">
        <v>77</v>
      </c>
      <c r="AY636" s="180" t="s">
        <v>173</v>
      </c>
    </row>
    <row r="637" spans="1:65" s="13" customFormat="1" x14ac:dyDescent="0.2">
      <c r="B637" s="179"/>
      <c r="D637" s="175" t="s">
        <v>183</v>
      </c>
      <c r="E637" s="180" t="s">
        <v>1</v>
      </c>
      <c r="F637" s="181" t="s">
        <v>728</v>
      </c>
      <c r="H637" s="182">
        <v>21.53</v>
      </c>
      <c r="I637" s="183"/>
      <c r="L637" s="179"/>
      <c r="M637" s="184"/>
      <c r="N637" s="185"/>
      <c r="O637" s="185"/>
      <c r="P637" s="185"/>
      <c r="Q637" s="185"/>
      <c r="R637" s="185"/>
      <c r="S637" s="185"/>
      <c r="T637" s="186"/>
      <c r="AT637" s="180" t="s">
        <v>183</v>
      </c>
      <c r="AU637" s="180" t="s">
        <v>179</v>
      </c>
      <c r="AV637" s="13" t="s">
        <v>179</v>
      </c>
      <c r="AW637" s="13" t="s">
        <v>32</v>
      </c>
      <c r="AX637" s="13" t="s">
        <v>77</v>
      </c>
      <c r="AY637" s="180" t="s">
        <v>173</v>
      </c>
    </row>
    <row r="638" spans="1:65" s="2" customFormat="1" ht="16.5" customHeight="1" x14ac:dyDescent="0.2">
      <c r="A638" s="33"/>
      <c r="B638" s="162"/>
      <c r="C638" s="163" t="s">
        <v>729</v>
      </c>
      <c r="D638" s="264" t="s">
        <v>730</v>
      </c>
      <c r="E638" s="265"/>
      <c r="F638" s="266"/>
      <c r="G638" s="164" t="s">
        <v>643</v>
      </c>
      <c r="H638" s="165">
        <v>70.2</v>
      </c>
      <c r="I638" s="166"/>
      <c r="J638" s="165">
        <f>ROUND(I638*H638,3)</f>
        <v>0</v>
      </c>
      <c r="K638" s="167"/>
      <c r="L638" s="34"/>
      <c r="M638" s="168" t="s">
        <v>1</v>
      </c>
      <c r="N638" s="169" t="s">
        <v>43</v>
      </c>
      <c r="O638" s="59"/>
      <c r="P638" s="170">
        <f>O638*H638</f>
        <v>0</v>
      </c>
      <c r="Q638" s="170">
        <v>3.0000000000000001E-5</v>
      </c>
      <c r="R638" s="170">
        <f>Q638*H638</f>
        <v>2.1060000000000002E-3</v>
      </c>
      <c r="S638" s="170">
        <v>0</v>
      </c>
      <c r="T638" s="171">
        <f>S638*H638</f>
        <v>0</v>
      </c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R638" s="172" t="s">
        <v>178</v>
      </c>
      <c r="AT638" s="172" t="s">
        <v>175</v>
      </c>
      <c r="AU638" s="172" t="s">
        <v>179</v>
      </c>
      <c r="AY638" s="18" t="s">
        <v>173</v>
      </c>
      <c r="BE638" s="173">
        <f>IF(N638="základná",J638,0)</f>
        <v>0</v>
      </c>
      <c r="BF638" s="173">
        <f>IF(N638="znížená",J638,0)</f>
        <v>0</v>
      </c>
      <c r="BG638" s="173">
        <f>IF(N638="zákl. prenesená",J638,0)</f>
        <v>0</v>
      </c>
      <c r="BH638" s="173">
        <f>IF(N638="zníž. prenesená",J638,0)</f>
        <v>0</v>
      </c>
      <c r="BI638" s="173">
        <f>IF(N638="nulová",J638,0)</f>
        <v>0</v>
      </c>
      <c r="BJ638" s="18" t="s">
        <v>179</v>
      </c>
      <c r="BK638" s="174">
        <f>ROUND(I638*H638,3)</f>
        <v>0</v>
      </c>
      <c r="BL638" s="18" t="s">
        <v>178</v>
      </c>
      <c r="BM638" s="172" t="s">
        <v>731</v>
      </c>
    </row>
    <row r="639" spans="1:65" s="2" customFormat="1" ht="19.5" x14ac:dyDescent="0.2">
      <c r="A639" s="33"/>
      <c r="B639" s="34"/>
      <c r="C639" s="33"/>
      <c r="D639" s="175" t="s">
        <v>181</v>
      </c>
      <c r="E639" s="33"/>
      <c r="F639" s="176" t="s">
        <v>732</v>
      </c>
      <c r="G639" s="33"/>
      <c r="H639" s="33"/>
      <c r="I639" s="97"/>
      <c r="J639" s="33"/>
      <c r="K639" s="33"/>
      <c r="L639" s="34"/>
      <c r="M639" s="177"/>
      <c r="N639" s="178"/>
      <c r="O639" s="59"/>
      <c r="P639" s="59"/>
      <c r="Q639" s="59"/>
      <c r="R639" s="59"/>
      <c r="S639" s="59"/>
      <c r="T639" s="60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T639" s="18" t="s">
        <v>181</v>
      </c>
      <c r="AU639" s="18" t="s">
        <v>179</v>
      </c>
    </row>
    <row r="640" spans="1:65" s="14" customFormat="1" x14ac:dyDescent="0.2">
      <c r="B640" s="187"/>
      <c r="D640" s="175" t="s">
        <v>183</v>
      </c>
      <c r="E640" s="188" t="s">
        <v>1</v>
      </c>
      <c r="F640" s="189" t="s">
        <v>733</v>
      </c>
      <c r="H640" s="188" t="s">
        <v>1</v>
      </c>
      <c r="I640" s="190"/>
      <c r="L640" s="187"/>
      <c r="M640" s="191"/>
      <c r="N640" s="192"/>
      <c r="O640" s="192"/>
      <c r="P640" s="192"/>
      <c r="Q640" s="192"/>
      <c r="R640" s="192"/>
      <c r="S640" s="192"/>
      <c r="T640" s="193"/>
      <c r="AT640" s="188" t="s">
        <v>183</v>
      </c>
      <c r="AU640" s="188" t="s">
        <v>179</v>
      </c>
      <c r="AV640" s="14" t="s">
        <v>85</v>
      </c>
      <c r="AW640" s="14" t="s">
        <v>32</v>
      </c>
      <c r="AX640" s="14" t="s">
        <v>77</v>
      </c>
      <c r="AY640" s="188" t="s">
        <v>173</v>
      </c>
    </row>
    <row r="641" spans="1:65" s="13" customFormat="1" x14ac:dyDescent="0.2">
      <c r="B641" s="179"/>
      <c r="D641" s="175" t="s">
        <v>183</v>
      </c>
      <c r="E641" s="180" t="s">
        <v>1</v>
      </c>
      <c r="F641" s="181" t="s">
        <v>734</v>
      </c>
      <c r="H641" s="182">
        <v>20</v>
      </c>
      <c r="I641" s="183"/>
      <c r="L641" s="179"/>
      <c r="M641" s="184"/>
      <c r="N641" s="185"/>
      <c r="O641" s="185"/>
      <c r="P641" s="185"/>
      <c r="Q641" s="185"/>
      <c r="R641" s="185"/>
      <c r="S641" s="185"/>
      <c r="T641" s="186"/>
      <c r="AT641" s="180" t="s">
        <v>183</v>
      </c>
      <c r="AU641" s="180" t="s">
        <v>179</v>
      </c>
      <c r="AV641" s="13" t="s">
        <v>179</v>
      </c>
      <c r="AW641" s="13" t="s">
        <v>32</v>
      </c>
      <c r="AX641" s="13" t="s">
        <v>77</v>
      </c>
      <c r="AY641" s="180" t="s">
        <v>173</v>
      </c>
    </row>
    <row r="642" spans="1:65" s="13" customFormat="1" x14ac:dyDescent="0.2">
      <c r="B642" s="179"/>
      <c r="D642" s="175" t="s">
        <v>183</v>
      </c>
      <c r="E642" s="180" t="s">
        <v>1</v>
      </c>
      <c r="F642" s="181" t="s">
        <v>735</v>
      </c>
      <c r="H642" s="182">
        <v>21</v>
      </c>
      <c r="I642" s="183"/>
      <c r="L642" s="179"/>
      <c r="M642" s="184"/>
      <c r="N642" s="185"/>
      <c r="O642" s="185"/>
      <c r="P642" s="185"/>
      <c r="Q642" s="185"/>
      <c r="R642" s="185"/>
      <c r="S642" s="185"/>
      <c r="T642" s="186"/>
      <c r="AT642" s="180" t="s">
        <v>183</v>
      </c>
      <c r="AU642" s="180" t="s">
        <v>179</v>
      </c>
      <c r="AV642" s="13" t="s">
        <v>179</v>
      </c>
      <c r="AW642" s="13" t="s">
        <v>32</v>
      </c>
      <c r="AX642" s="13" t="s">
        <v>77</v>
      </c>
      <c r="AY642" s="180" t="s">
        <v>173</v>
      </c>
    </row>
    <row r="643" spans="1:65" s="13" customFormat="1" x14ac:dyDescent="0.2">
      <c r="B643" s="179"/>
      <c r="D643" s="175" t="s">
        <v>183</v>
      </c>
      <c r="E643" s="180" t="s">
        <v>1</v>
      </c>
      <c r="F643" s="181" t="s">
        <v>736</v>
      </c>
      <c r="H643" s="182">
        <v>11.2</v>
      </c>
      <c r="I643" s="183"/>
      <c r="L643" s="179"/>
      <c r="M643" s="184"/>
      <c r="N643" s="185"/>
      <c r="O643" s="185"/>
      <c r="P643" s="185"/>
      <c r="Q643" s="185"/>
      <c r="R643" s="185"/>
      <c r="S643" s="185"/>
      <c r="T643" s="186"/>
      <c r="AT643" s="180" t="s">
        <v>183</v>
      </c>
      <c r="AU643" s="180" t="s">
        <v>179</v>
      </c>
      <c r="AV643" s="13" t="s">
        <v>179</v>
      </c>
      <c r="AW643" s="13" t="s">
        <v>32</v>
      </c>
      <c r="AX643" s="13" t="s">
        <v>77</v>
      </c>
      <c r="AY643" s="180" t="s">
        <v>173</v>
      </c>
    </row>
    <row r="644" spans="1:65" s="13" customFormat="1" x14ac:dyDescent="0.2">
      <c r="B644" s="179"/>
      <c r="D644" s="175" t="s">
        <v>183</v>
      </c>
      <c r="E644" s="180" t="s">
        <v>1</v>
      </c>
      <c r="F644" s="181" t="s">
        <v>737</v>
      </c>
      <c r="H644" s="182">
        <v>18</v>
      </c>
      <c r="I644" s="183"/>
      <c r="L644" s="179"/>
      <c r="M644" s="184"/>
      <c r="N644" s="185"/>
      <c r="O644" s="185"/>
      <c r="P644" s="185"/>
      <c r="Q644" s="185"/>
      <c r="R644" s="185"/>
      <c r="S644" s="185"/>
      <c r="T644" s="186"/>
      <c r="AT644" s="180" t="s">
        <v>183</v>
      </c>
      <c r="AU644" s="180" t="s">
        <v>179</v>
      </c>
      <c r="AV644" s="13" t="s">
        <v>179</v>
      </c>
      <c r="AW644" s="13" t="s">
        <v>32</v>
      </c>
      <c r="AX644" s="13" t="s">
        <v>77</v>
      </c>
      <c r="AY644" s="180" t="s">
        <v>173</v>
      </c>
    </row>
    <row r="645" spans="1:65" s="16" customFormat="1" x14ac:dyDescent="0.2">
      <c r="B645" s="202"/>
      <c r="D645" s="175" t="s">
        <v>183</v>
      </c>
      <c r="E645" s="203" t="s">
        <v>1</v>
      </c>
      <c r="F645" s="204" t="s">
        <v>197</v>
      </c>
      <c r="H645" s="205">
        <v>70.2</v>
      </c>
      <c r="I645" s="206"/>
      <c r="L645" s="202"/>
      <c r="M645" s="207"/>
      <c r="N645" s="208"/>
      <c r="O645" s="208"/>
      <c r="P645" s="208"/>
      <c r="Q645" s="208"/>
      <c r="R645" s="208"/>
      <c r="S645" s="208"/>
      <c r="T645" s="209"/>
      <c r="AT645" s="203" t="s">
        <v>183</v>
      </c>
      <c r="AU645" s="203" t="s">
        <v>179</v>
      </c>
      <c r="AV645" s="16" t="s">
        <v>178</v>
      </c>
      <c r="AW645" s="16" t="s">
        <v>32</v>
      </c>
      <c r="AX645" s="16" t="s">
        <v>85</v>
      </c>
      <c r="AY645" s="203" t="s">
        <v>173</v>
      </c>
    </row>
    <row r="646" spans="1:65" s="2" customFormat="1" ht="16.5" customHeight="1" x14ac:dyDescent="0.2">
      <c r="A646" s="33"/>
      <c r="B646" s="162"/>
      <c r="C646" s="163" t="s">
        <v>738</v>
      </c>
      <c r="D646" s="264" t="s">
        <v>739</v>
      </c>
      <c r="E646" s="265"/>
      <c r="F646" s="266"/>
      <c r="G646" s="164" t="s">
        <v>643</v>
      </c>
      <c r="H646" s="165">
        <v>34.700000000000003</v>
      </c>
      <c r="I646" s="166"/>
      <c r="J646" s="165">
        <f>ROUND(I646*H646,3)</f>
        <v>0</v>
      </c>
      <c r="K646" s="167"/>
      <c r="L646" s="34"/>
      <c r="M646" s="168" t="s">
        <v>1</v>
      </c>
      <c r="N646" s="169" t="s">
        <v>43</v>
      </c>
      <c r="O646" s="59"/>
      <c r="P646" s="170">
        <f>O646*H646</f>
        <v>0</v>
      </c>
      <c r="Q646" s="170">
        <v>1E-4</v>
      </c>
      <c r="R646" s="170">
        <f>Q646*H646</f>
        <v>3.4700000000000004E-3</v>
      </c>
      <c r="S646" s="170">
        <v>0</v>
      </c>
      <c r="T646" s="171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172" t="s">
        <v>178</v>
      </c>
      <c r="AT646" s="172" t="s">
        <v>175</v>
      </c>
      <c r="AU646" s="172" t="s">
        <v>179</v>
      </c>
      <c r="AY646" s="18" t="s">
        <v>173</v>
      </c>
      <c r="BE646" s="173">
        <f>IF(N646="základná",J646,0)</f>
        <v>0</v>
      </c>
      <c r="BF646" s="173">
        <f>IF(N646="znížená",J646,0)</f>
        <v>0</v>
      </c>
      <c r="BG646" s="173">
        <f>IF(N646="zákl. prenesená",J646,0)</f>
        <v>0</v>
      </c>
      <c r="BH646" s="173">
        <f>IF(N646="zníž. prenesená",J646,0)</f>
        <v>0</v>
      </c>
      <c r="BI646" s="173">
        <f>IF(N646="nulová",J646,0)</f>
        <v>0</v>
      </c>
      <c r="BJ646" s="18" t="s">
        <v>179</v>
      </c>
      <c r="BK646" s="174">
        <f>ROUND(I646*H646,3)</f>
        <v>0</v>
      </c>
      <c r="BL646" s="18" t="s">
        <v>178</v>
      </c>
      <c r="BM646" s="172" t="s">
        <v>740</v>
      </c>
    </row>
    <row r="647" spans="1:65" s="2" customFormat="1" ht="19.5" x14ac:dyDescent="0.2">
      <c r="A647" s="33"/>
      <c r="B647" s="34"/>
      <c r="C647" s="33"/>
      <c r="D647" s="175" t="s">
        <v>181</v>
      </c>
      <c r="E647" s="33"/>
      <c r="F647" s="176" t="s">
        <v>3192</v>
      </c>
      <c r="G647" s="33"/>
      <c r="H647" s="33"/>
      <c r="I647" s="97"/>
      <c r="J647" s="33"/>
      <c r="K647" s="33"/>
      <c r="L647" s="34"/>
      <c r="M647" s="177"/>
      <c r="N647" s="178"/>
      <c r="O647" s="59"/>
      <c r="P647" s="59"/>
      <c r="Q647" s="59"/>
      <c r="R647" s="59"/>
      <c r="S647" s="59"/>
      <c r="T647" s="60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T647" s="18" t="s">
        <v>181</v>
      </c>
      <c r="AU647" s="18" t="s">
        <v>179</v>
      </c>
    </row>
    <row r="648" spans="1:65" s="13" customFormat="1" ht="22.5" x14ac:dyDescent="0.2">
      <c r="B648" s="179"/>
      <c r="D648" s="175" t="s">
        <v>183</v>
      </c>
      <c r="E648" s="180" t="s">
        <v>1</v>
      </c>
      <c r="F648" s="181" t="s">
        <v>741</v>
      </c>
      <c r="H648" s="182">
        <v>34.700000000000003</v>
      </c>
      <c r="I648" s="183"/>
      <c r="L648" s="179"/>
      <c r="M648" s="184"/>
      <c r="N648" s="185"/>
      <c r="O648" s="185"/>
      <c r="P648" s="185"/>
      <c r="Q648" s="185"/>
      <c r="R648" s="185"/>
      <c r="S648" s="185"/>
      <c r="T648" s="186"/>
      <c r="AT648" s="180" t="s">
        <v>183</v>
      </c>
      <c r="AU648" s="180" t="s">
        <v>179</v>
      </c>
      <c r="AV648" s="13" t="s">
        <v>179</v>
      </c>
      <c r="AW648" s="13" t="s">
        <v>32</v>
      </c>
      <c r="AX648" s="13" t="s">
        <v>85</v>
      </c>
      <c r="AY648" s="180" t="s">
        <v>173</v>
      </c>
    </row>
    <row r="649" spans="1:65" s="2" customFormat="1" ht="16.5" customHeight="1" x14ac:dyDescent="0.2">
      <c r="A649" s="33"/>
      <c r="B649" s="162"/>
      <c r="C649" s="163" t="s">
        <v>742</v>
      </c>
      <c r="D649" s="264" t="s">
        <v>743</v>
      </c>
      <c r="E649" s="265"/>
      <c r="F649" s="266"/>
      <c r="G649" s="164" t="s">
        <v>643</v>
      </c>
      <c r="H649" s="165">
        <v>86.9</v>
      </c>
      <c r="I649" s="166"/>
      <c r="J649" s="165">
        <f>ROUND(I649*H649,3)</f>
        <v>0</v>
      </c>
      <c r="K649" s="167"/>
      <c r="L649" s="34"/>
      <c r="M649" s="168" t="s">
        <v>1</v>
      </c>
      <c r="N649" s="169" t="s">
        <v>43</v>
      </c>
      <c r="O649" s="59"/>
      <c r="P649" s="170">
        <f>O649*H649</f>
        <v>0</v>
      </c>
      <c r="Q649" s="170">
        <v>2.1000000000000001E-4</v>
      </c>
      <c r="R649" s="170">
        <f>Q649*H649</f>
        <v>1.8249000000000001E-2</v>
      </c>
      <c r="S649" s="170">
        <v>0</v>
      </c>
      <c r="T649" s="171">
        <f>S649*H649</f>
        <v>0</v>
      </c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R649" s="172" t="s">
        <v>178</v>
      </c>
      <c r="AT649" s="172" t="s">
        <v>175</v>
      </c>
      <c r="AU649" s="172" t="s">
        <v>179</v>
      </c>
      <c r="AY649" s="18" t="s">
        <v>173</v>
      </c>
      <c r="BE649" s="173">
        <f>IF(N649="základná",J649,0)</f>
        <v>0</v>
      </c>
      <c r="BF649" s="173">
        <f>IF(N649="znížená",J649,0)</f>
        <v>0</v>
      </c>
      <c r="BG649" s="173">
        <f>IF(N649="zákl. prenesená",J649,0)</f>
        <v>0</v>
      </c>
      <c r="BH649" s="173">
        <f>IF(N649="zníž. prenesená",J649,0)</f>
        <v>0</v>
      </c>
      <c r="BI649" s="173">
        <f>IF(N649="nulová",J649,0)</f>
        <v>0</v>
      </c>
      <c r="BJ649" s="18" t="s">
        <v>179</v>
      </c>
      <c r="BK649" s="174">
        <f>ROUND(I649*H649,3)</f>
        <v>0</v>
      </c>
      <c r="BL649" s="18" t="s">
        <v>178</v>
      </c>
      <c r="BM649" s="172" t="s">
        <v>744</v>
      </c>
    </row>
    <row r="650" spans="1:65" s="2" customFormat="1" ht="19.5" x14ac:dyDescent="0.2">
      <c r="A650" s="33"/>
      <c r="B650" s="34"/>
      <c r="C650" s="33"/>
      <c r="D650" s="175" t="s">
        <v>181</v>
      </c>
      <c r="E650" s="33"/>
      <c r="F650" s="176" t="s">
        <v>3191</v>
      </c>
      <c r="G650" s="33"/>
      <c r="H650" s="33"/>
      <c r="I650" s="97"/>
      <c r="J650" s="33"/>
      <c r="K650" s="33"/>
      <c r="L650" s="34"/>
      <c r="M650" s="177"/>
      <c r="N650" s="178"/>
      <c r="O650" s="59"/>
      <c r="P650" s="59"/>
      <c r="Q650" s="59"/>
      <c r="R650" s="59"/>
      <c r="S650" s="59"/>
      <c r="T650" s="60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T650" s="18" t="s">
        <v>181</v>
      </c>
      <c r="AU650" s="18" t="s">
        <v>179</v>
      </c>
    </row>
    <row r="651" spans="1:65" s="14" customFormat="1" x14ac:dyDescent="0.2">
      <c r="B651" s="187"/>
      <c r="D651" s="175" t="s">
        <v>183</v>
      </c>
      <c r="E651" s="188" t="s">
        <v>1</v>
      </c>
      <c r="F651" s="189" t="s">
        <v>745</v>
      </c>
      <c r="H651" s="188" t="s">
        <v>1</v>
      </c>
      <c r="I651" s="190"/>
      <c r="L651" s="187"/>
      <c r="M651" s="191"/>
      <c r="N651" s="192"/>
      <c r="O651" s="192"/>
      <c r="P651" s="192"/>
      <c r="Q651" s="192"/>
      <c r="R651" s="192"/>
      <c r="S651" s="192"/>
      <c r="T651" s="193"/>
      <c r="AT651" s="188" t="s">
        <v>183</v>
      </c>
      <c r="AU651" s="188" t="s">
        <v>179</v>
      </c>
      <c r="AV651" s="14" t="s">
        <v>85</v>
      </c>
      <c r="AW651" s="14" t="s">
        <v>32</v>
      </c>
      <c r="AX651" s="14" t="s">
        <v>77</v>
      </c>
      <c r="AY651" s="188" t="s">
        <v>173</v>
      </c>
    </row>
    <row r="652" spans="1:65" s="13" customFormat="1" x14ac:dyDescent="0.2">
      <c r="B652" s="179"/>
      <c r="D652" s="175" t="s">
        <v>183</v>
      </c>
      <c r="E652" s="180" t="s">
        <v>1</v>
      </c>
      <c r="F652" s="181" t="s">
        <v>746</v>
      </c>
      <c r="H652" s="182">
        <v>6.15</v>
      </c>
      <c r="I652" s="183"/>
      <c r="L652" s="179"/>
      <c r="M652" s="184"/>
      <c r="N652" s="185"/>
      <c r="O652" s="185"/>
      <c r="P652" s="185"/>
      <c r="Q652" s="185"/>
      <c r="R652" s="185"/>
      <c r="S652" s="185"/>
      <c r="T652" s="186"/>
      <c r="AT652" s="180" t="s">
        <v>183</v>
      </c>
      <c r="AU652" s="180" t="s">
        <v>179</v>
      </c>
      <c r="AV652" s="13" t="s">
        <v>179</v>
      </c>
      <c r="AW652" s="13" t="s">
        <v>32</v>
      </c>
      <c r="AX652" s="13" t="s">
        <v>77</v>
      </c>
      <c r="AY652" s="180" t="s">
        <v>173</v>
      </c>
    </row>
    <row r="653" spans="1:65" s="13" customFormat="1" x14ac:dyDescent="0.2">
      <c r="B653" s="179"/>
      <c r="D653" s="175" t="s">
        <v>183</v>
      </c>
      <c r="E653" s="180" t="s">
        <v>1</v>
      </c>
      <c r="F653" s="181" t="s">
        <v>747</v>
      </c>
      <c r="H653" s="182">
        <v>6.125</v>
      </c>
      <c r="I653" s="183"/>
      <c r="L653" s="179"/>
      <c r="M653" s="184"/>
      <c r="N653" s="185"/>
      <c r="O653" s="185"/>
      <c r="P653" s="185"/>
      <c r="Q653" s="185"/>
      <c r="R653" s="185"/>
      <c r="S653" s="185"/>
      <c r="T653" s="186"/>
      <c r="AT653" s="180" t="s">
        <v>183</v>
      </c>
      <c r="AU653" s="180" t="s">
        <v>179</v>
      </c>
      <c r="AV653" s="13" t="s">
        <v>179</v>
      </c>
      <c r="AW653" s="13" t="s">
        <v>32</v>
      </c>
      <c r="AX653" s="13" t="s">
        <v>77</v>
      </c>
      <c r="AY653" s="180" t="s">
        <v>173</v>
      </c>
    </row>
    <row r="654" spans="1:65" s="13" customFormat="1" x14ac:dyDescent="0.2">
      <c r="B654" s="179"/>
      <c r="D654" s="175" t="s">
        <v>183</v>
      </c>
      <c r="E654" s="180" t="s">
        <v>1</v>
      </c>
      <c r="F654" s="181" t="s">
        <v>748</v>
      </c>
      <c r="H654" s="182">
        <v>8.625</v>
      </c>
      <c r="I654" s="183"/>
      <c r="L654" s="179"/>
      <c r="M654" s="184"/>
      <c r="N654" s="185"/>
      <c r="O654" s="185"/>
      <c r="P654" s="185"/>
      <c r="Q654" s="185"/>
      <c r="R654" s="185"/>
      <c r="S654" s="185"/>
      <c r="T654" s="186"/>
      <c r="AT654" s="180" t="s">
        <v>183</v>
      </c>
      <c r="AU654" s="180" t="s">
        <v>179</v>
      </c>
      <c r="AV654" s="13" t="s">
        <v>179</v>
      </c>
      <c r="AW654" s="13" t="s">
        <v>32</v>
      </c>
      <c r="AX654" s="13" t="s">
        <v>77</v>
      </c>
      <c r="AY654" s="180" t="s">
        <v>173</v>
      </c>
    </row>
    <row r="655" spans="1:65" s="13" customFormat="1" x14ac:dyDescent="0.2">
      <c r="B655" s="179"/>
      <c r="D655" s="175" t="s">
        <v>183</v>
      </c>
      <c r="E655" s="180" t="s">
        <v>1</v>
      </c>
      <c r="F655" s="181" t="s">
        <v>749</v>
      </c>
      <c r="H655" s="182">
        <v>18.975000000000001</v>
      </c>
      <c r="I655" s="183"/>
      <c r="L655" s="179"/>
      <c r="M655" s="184"/>
      <c r="N655" s="185"/>
      <c r="O655" s="185"/>
      <c r="P655" s="185"/>
      <c r="Q655" s="185"/>
      <c r="R655" s="185"/>
      <c r="S655" s="185"/>
      <c r="T655" s="186"/>
      <c r="AT655" s="180" t="s">
        <v>183</v>
      </c>
      <c r="AU655" s="180" t="s">
        <v>179</v>
      </c>
      <c r="AV655" s="13" t="s">
        <v>179</v>
      </c>
      <c r="AW655" s="13" t="s">
        <v>32</v>
      </c>
      <c r="AX655" s="13" t="s">
        <v>77</v>
      </c>
      <c r="AY655" s="180" t="s">
        <v>173</v>
      </c>
    </row>
    <row r="656" spans="1:65" s="13" customFormat="1" x14ac:dyDescent="0.2">
      <c r="B656" s="179"/>
      <c r="D656" s="175" t="s">
        <v>183</v>
      </c>
      <c r="E656" s="180" t="s">
        <v>1</v>
      </c>
      <c r="F656" s="181" t="s">
        <v>750</v>
      </c>
      <c r="H656" s="182">
        <v>7.2</v>
      </c>
      <c r="I656" s="183"/>
      <c r="L656" s="179"/>
      <c r="M656" s="184"/>
      <c r="N656" s="185"/>
      <c r="O656" s="185"/>
      <c r="P656" s="185"/>
      <c r="Q656" s="185"/>
      <c r="R656" s="185"/>
      <c r="S656" s="185"/>
      <c r="T656" s="186"/>
      <c r="AT656" s="180" t="s">
        <v>183</v>
      </c>
      <c r="AU656" s="180" t="s">
        <v>179</v>
      </c>
      <c r="AV656" s="13" t="s">
        <v>179</v>
      </c>
      <c r="AW656" s="13" t="s">
        <v>32</v>
      </c>
      <c r="AX656" s="13" t="s">
        <v>77</v>
      </c>
      <c r="AY656" s="180" t="s">
        <v>173</v>
      </c>
    </row>
    <row r="657" spans="1:65" s="13" customFormat="1" x14ac:dyDescent="0.2">
      <c r="B657" s="179"/>
      <c r="D657" s="175" t="s">
        <v>183</v>
      </c>
      <c r="E657" s="180" t="s">
        <v>1</v>
      </c>
      <c r="F657" s="181" t="s">
        <v>751</v>
      </c>
      <c r="H657" s="182">
        <v>8.0500000000000007</v>
      </c>
      <c r="I657" s="183"/>
      <c r="L657" s="179"/>
      <c r="M657" s="184"/>
      <c r="N657" s="185"/>
      <c r="O657" s="185"/>
      <c r="P657" s="185"/>
      <c r="Q657" s="185"/>
      <c r="R657" s="185"/>
      <c r="S657" s="185"/>
      <c r="T657" s="186"/>
      <c r="AT657" s="180" t="s">
        <v>183</v>
      </c>
      <c r="AU657" s="180" t="s">
        <v>179</v>
      </c>
      <c r="AV657" s="13" t="s">
        <v>179</v>
      </c>
      <c r="AW657" s="13" t="s">
        <v>32</v>
      </c>
      <c r="AX657" s="13" t="s">
        <v>77</v>
      </c>
      <c r="AY657" s="180" t="s">
        <v>173</v>
      </c>
    </row>
    <row r="658" spans="1:65" s="13" customFormat="1" x14ac:dyDescent="0.2">
      <c r="B658" s="179"/>
      <c r="D658" s="175" t="s">
        <v>183</v>
      </c>
      <c r="E658" s="180" t="s">
        <v>1</v>
      </c>
      <c r="F658" s="181" t="s">
        <v>752</v>
      </c>
      <c r="H658" s="182">
        <v>5.7</v>
      </c>
      <c r="I658" s="183"/>
      <c r="L658" s="179"/>
      <c r="M658" s="184"/>
      <c r="N658" s="185"/>
      <c r="O658" s="185"/>
      <c r="P658" s="185"/>
      <c r="Q658" s="185"/>
      <c r="R658" s="185"/>
      <c r="S658" s="185"/>
      <c r="T658" s="186"/>
      <c r="AT658" s="180" t="s">
        <v>183</v>
      </c>
      <c r="AU658" s="180" t="s">
        <v>179</v>
      </c>
      <c r="AV658" s="13" t="s">
        <v>179</v>
      </c>
      <c r="AW658" s="13" t="s">
        <v>32</v>
      </c>
      <c r="AX658" s="13" t="s">
        <v>77</v>
      </c>
      <c r="AY658" s="180" t="s">
        <v>173</v>
      </c>
    </row>
    <row r="659" spans="1:65" s="13" customFormat="1" x14ac:dyDescent="0.2">
      <c r="B659" s="179"/>
      <c r="D659" s="175" t="s">
        <v>183</v>
      </c>
      <c r="E659" s="180" t="s">
        <v>1</v>
      </c>
      <c r="F659" s="181" t="s">
        <v>753</v>
      </c>
      <c r="H659" s="182">
        <v>4.3499999999999996</v>
      </c>
      <c r="I659" s="183"/>
      <c r="L659" s="179"/>
      <c r="M659" s="184"/>
      <c r="N659" s="185"/>
      <c r="O659" s="185"/>
      <c r="P659" s="185"/>
      <c r="Q659" s="185"/>
      <c r="R659" s="185"/>
      <c r="S659" s="185"/>
      <c r="T659" s="186"/>
      <c r="AT659" s="180" t="s">
        <v>183</v>
      </c>
      <c r="AU659" s="180" t="s">
        <v>179</v>
      </c>
      <c r="AV659" s="13" t="s">
        <v>179</v>
      </c>
      <c r="AW659" s="13" t="s">
        <v>32</v>
      </c>
      <c r="AX659" s="13" t="s">
        <v>77</v>
      </c>
      <c r="AY659" s="180" t="s">
        <v>173</v>
      </c>
    </row>
    <row r="660" spans="1:65" s="13" customFormat="1" x14ac:dyDescent="0.2">
      <c r="B660" s="179"/>
      <c r="D660" s="175" t="s">
        <v>183</v>
      </c>
      <c r="E660" s="180" t="s">
        <v>1</v>
      </c>
      <c r="F660" s="181" t="s">
        <v>754</v>
      </c>
      <c r="H660" s="182">
        <v>18.625</v>
      </c>
      <c r="I660" s="183"/>
      <c r="L660" s="179"/>
      <c r="M660" s="184"/>
      <c r="N660" s="185"/>
      <c r="O660" s="185"/>
      <c r="P660" s="185"/>
      <c r="Q660" s="185"/>
      <c r="R660" s="185"/>
      <c r="S660" s="185"/>
      <c r="T660" s="186"/>
      <c r="AT660" s="180" t="s">
        <v>183</v>
      </c>
      <c r="AU660" s="180" t="s">
        <v>179</v>
      </c>
      <c r="AV660" s="13" t="s">
        <v>179</v>
      </c>
      <c r="AW660" s="13" t="s">
        <v>32</v>
      </c>
      <c r="AX660" s="13" t="s">
        <v>77</v>
      </c>
      <c r="AY660" s="180" t="s">
        <v>173</v>
      </c>
    </row>
    <row r="661" spans="1:65" s="13" customFormat="1" x14ac:dyDescent="0.2">
      <c r="B661" s="179"/>
      <c r="D661" s="175" t="s">
        <v>183</v>
      </c>
      <c r="E661" s="180" t="s">
        <v>1</v>
      </c>
      <c r="F661" s="181" t="s">
        <v>755</v>
      </c>
      <c r="H661" s="182">
        <v>3.1</v>
      </c>
      <c r="I661" s="183"/>
      <c r="L661" s="179"/>
      <c r="M661" s="184"/>
      <c r="N661" s="185"/>
      <c r="O661" s="185"/>
      <c r="P661" s="185"/>
      <c r="Q661" s="185"/>
      <c r="R661" s="185"/>
      <c r="S661" s="185"/>
      <c r="T661" s="186"/>
      <c r="AT661" s="180" t="s">
        <v>183</v>
      </c>
      <c r="AU661" s="180" t="s">
        <v>179</v>
      </c>
      <c r="AV661" s="13" t="s">
        <v>179</v>
      </c>
      <c r="AW661" s="13" t="s">
        <v>32</v>
      </c>
      <c r="AX661" s="13" t="s">
        <v>77</v>
      </c>
      <c r="AY661" s="180" t="s">
        <v>173</v>
      </c>
    </row>
    <row r="662" spans="1:65" s="16" customFormat="1" x14ac:dyDescent="0.2">
      <c r="B662" s="202"/>
      <c r="D662" s="175" t="s">
        <v>183</v>
      </c>
      <c r="E662" s="203" t="s">
        <v>1</v>
      </c>
      <c r="F662" s="204" t="s">
        <v>197</v>
      </c>
      <c r="H662" s="205">
        <v>86.899999999999991</v>
      </c>
      <c r="I662" s="206"/>
      <c r="L662" s="202"/>
      <c r="M662" s="207"/>
      <c r="N662" s="208"/>
      <c r="O662" s="208"/>
      <c r="P662" s="208"/>
      <c r="Q662" s="208"/>
      <c r="R662" s="208"/>
      <c r="S662" s="208"/>
      <c r="T662" s="209"/>
      <c r="AT662" s="203" t="s">
        <v>183</v>
      </c>
      <c r="AU662" s="203" t="s">
        <v>179</v>
      </c>
      <c r="AV662" s="16" t="s">
        <v>178</v>
      </c>
      <c r="AW662" s="16" t="s">
        <v>32</v>
      </c>
      <c r="AX662" s="16" t="s">
        <v>85</v>
      </c>
      <c r="AY662" s="203" t="s">
        <v>173</v>
      </c>
    </row>
    <row r="663" spans="1:65" s="2" customFormat="1" ht="16.5" customHeight="1" x14ac:dyDescent="0.2">
      <c r="A663" s="33"/>
      <c r="B663" s="162"/>
      <c r="C663" s="163" t="s">
        <v>756</v>
      </c>
      <c r="D663" s="264" t="s">
        <v>757</v>
      </c>
      <c r="E663" s="265"/>
      <c r="F663" s="266"/>
      <c r="G663" s="164" t="s">
        <v>643</v>
      </c>
      <c r="H663" s="165">
        <v>86.9</v>
      </c>
      <c r="I663" s="166"/>
      <c r="J663" s="165">
        <f>ROUND(I663*H663,3)</f>
        <v>0</v>
      </c>
      <c r="K663" s="167"/>
      <c r="L663" s="34"/>
      <c r="M663" s="168" t="s">
        <v>1</v>
      </c>
      <c r="N663" s="169" t="s">
        <v>43</v>
      </c>
      <c r="O663" s="59"/>
      <c r="P663" s="170">
        <f>O663*H663</f>
        <v>0</v>
      </c>
      <c r="Q663" s="170">
        <v>6.9999999999999994E-5</v>
      </c>
      <c r="R663" s="170">
        <f>Q663*H663</f>
        <v>6.0829999999999999E-3</v>
      </c>
      <c r="S663" s="170">
        <v>0</v>
      </c>
      <c r="T663" s="171">
        <f>S663*H663</f>
        <v>0</v>
      </c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R663" s="172" t="s">
        <v>178</v>
      </c>
      <c r="AT663" s="172" t="s">
        <v>175</v>
      </c>
      <c r="AU663" s="172" t="s">
        <v>179</v>
      </c>
      <c r="AY663" s="18" t="s">
        <v>173</v>
      </c>
      <c r="BE663" s="173">
        <f>IF(N663="základná",J663,0)</f>
        <v>0</v>
      </c>
      <c r="BF663" s="173">
        <f>IF(N663="znížená",J663,0)</f>
        <v>0</v>
      </c>
      <c r="BG663" s="173">
        <f>IF(N663="zákl. prenesená",J663,0)</f>
        <v>0</v>
      </c>
      <c r="BH663" s="173">
        <f>IF(N663="zníž. prenesená",J663,0)</f>
        <v>0</v>
      </c>
      <c r="BI663" s="173">
        <f>IF(N663="nulová",J663,0)</f>
        <v>0</v>
      </c>
      <c r="BJ663" s="18" t="s">
        <v>179</v>
      </c>
      <c r="BK663" s="174">
        <f>ROUND(I663*H663,3)</f>
        <v>0</v>
      </c>
      <c r="BL663" s="18" t="s">
        <v>178</v>
      </c>
      <c r="BM663" s="172" t="s">
        <v>758</v>
      </c>
    </row>
    <row r="664" spans="1:65" s="2" customFormat="1" ht="19.5" x14ac:dyDescent="0.2">
      <c r="A664" s="33"/>
      <c r="B664" s="34"/>
      <c r="C664" s="33"/>
      <c r="D664" s="175" t="s">
        <v>181</v>
      </c>
      <c r="E664" s="33"/>
      <c r="F664" s="176" t="s">
        <v>759</v>
      </c>
      <c r="G664" s="33"/>
      <c r="H664" s="33"/>
      <c r="I664" s="97"/>
      <c r="J664" s="33"/>
      <c r="K664" s="33"/>
      <c r="L664" s="34"/>
      <c r="M664" s="177"/>
      <c r="N664" s="178"/>
      <c r="O664" s="59"/>
      <c r="P664" s="59"/>
      <c r="Q664" s="59"/>
      <c r="R664" s="59"/>
      <c r="S664" s="59"/>
      <c r="T664" s="60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T664" s="18" t="s">
        <v>181</v>
      </c>
      <c r="AU664" s="18" t="s">
        <v>179</v>
      </c>
    </row>
    <row r="665" spans="1:65" s="2" customFormat="1" ht="36" customHeight="1" x14ac:dyDescent="0.2">
      <c r="A665" s="33"/>
      <c r="B665" s="162"/>
      <c r="C665" s="163" t="s">
        <v>760</v>
      </c>
      <c r="D665" s="264" t="s">
        <v>761</v>
      </c>
      <c r="E665" s="265"/>
      <c r="F665" s="266"/>
      <c r="G665" s="164" t="s">
        <v>177</v>
      </c>
      <c r="H665" s="165">
        <v>1</v>
      </c>
      <c r="I665" s="166"/>
      <c r="J665" s="165">
        <f>ROUND(I665*H665,3)</f>
        <v>0</v>
      </c>
      <c r="K665" s="167"/>
      <c r="L665" s="34"/>
      <c r="M665" s="168" t="s">
        <v>1</v>
      </c>
      <c r="N665" s="169" t="s">
        <v>43</v>
      </c>
      <c r="O665" s="59"/>
      <c r="P665" s="170">
        <f>O665*H665</f>
        <v>0</v>
      </c>
      <c r="Q665" s="170">
        <v>0</v>
      </c>
      <c r="R665" s="170">
        <f>Q665*H665</f>
        <v>0</v>
      </c>
      <c r="S665" s="170">
        <v>0</v>
      </c>
      <c r="T665" s="171">
        <f>S665*H665</f>
        <v>0</v>
      </c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R665" s="172" t="s">
        <v>178</v>
      </c>
      <c r="AT665" s="172" t="s">
        <v>175</v>
      </c>
      <c r="AU665" s="172" t="s">
        <v>179</v>
      </c>
      <c r="AY665" s="18" t="s">
        <v>173</v>
      </c>
      <c r="BE665" s="173">
        <f>IF(N665="základná",J665,0)</f>
        <v>0</v>
      </c>
      <c r="BF665" s="173">
        <f>IF(N665="znížená",J665,0)</f>
        <v>0</v>
      </c>
      <c r="BG665" s="173">
        <f>IF(N665="zákl. prenesená",J665,0)</f>
        <v>0</v>
      </c>
      <c r="BH665" s="173">
        <f>IF(N665="zníž. prenesená",J665,0)</f>
        <v>0</v>
      </c>
      <c r="BI665" s="173">
        <f>IF(N665="nulová",J665,0)</f>
        <v>0</v>
      </c>
      <c r="BJ665" s="18" t="s">
        <v>179</v>
      </c>
      <c r="BK665" s="174">
        <f>ROUND(I665*H665,3)</f>
        <v>0</v>
      </c>
      <c r="BL665" s="18" t="s">
        <v>178</v>
      </c>
      <c r="BM665" s="172" t="s">
        <v>762</v>
      </c>
    </row>
    <row r="666" spans="1:65" s="2" customFormat="1" ht="19.5" x14ac:dyDescent="0.2">
      <c r="A666" s="33"/>
      <c r="B666" s="34"/>
      <c r="C666" s="33"/>
      <c r="D666" s="175" t="s">
        <v>181</v>
      </c>
      <c r="E666" s="33"/>
      <c r="F666" s="176" t="s">
        <v>763</v>
      </c>
      <c r="G666" s="33"/>
      <c r="H666" s="33"/>
      <c r="I666" s="97"/>
      <c r="J666" s="33"/>
      <c r="K666" s="33"/>
      <c r="L666" s="34"/>
      <c r="M666" s="177"/>
      <c r="N666" s="178"/>
      <c r="O666" s="59"/>
      <c r="P666" s="59"/>
      <c r="Q666" s="59"/>
      <c r="R666" s="59"/>
      <c r="S666" s="59"/>
      <c r="T666" s="60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T666" s="18" t="s">
        <v>181</v>
      </c>
      <c r="AU666" s="18" t="s">
        <v>179</v>
      </c>
    </row>
    <row r="667" spans="1:65" s="13" customFormat="1" x14ac:dyDescent="0.2">
      <c r="B667" s="179"/>
      <c r="D667" s="175" t="s">
        <v>183</v>
      </c>
      <c r="E667" s="180" t="s">
        <v>1</v>
      </c>
      <c r="F667" s="181" t="s">
        <v>85</v>
      </c>
      <c r="H667" s="182">
        <v>1</v>
      </c>
      <c r="I667" s="183"/>
      <c r="L667" s="179"/>
      <c r="M667" s="184"/>
      <c r="N667" s="185"/>
      <c r="O667" s="185"/>
      <c r="P667" s="185"/>
      <c r="Q667" s="185"/>
      <c r="R667" s="185"/>
      <c r="S667" s="185"/>
      <c r="T667" s="186"/>
      <c r="AT667" s="180" t="s">
        <v>183</v>
      </c>
      <c r="AU667" s="180" t="s">
        <v>179</v>
      </c>
      <c r="AV667" s="13" t="s">
        <v>179</v>
      </c>
      <c r="AW667" s="13" t="s">
        <v>32</v>
      </c>
      <c r="AX667" s="13" t="s">
        <v>85</v>
      </c>
      <c r="AY667" s="180" t="s">
        <v>173</v>
      </c>
    </row>
    <row r="668" spans="1:65" s="12" customFormat="1" ht="22.9" customHeight="1" x14ac:dyDescent="0.2">
      <c r="B668" s="149"/>
      <c r="D668" s="150" t="s">
        <v>76</v>
      </c>
      <c r="E668" s="160" t="s">
        <v>764</v>
      </c>
      <c r="F668" s="160" t="s">
        <v>765</v>
      </c>
      <c r="I668" s="152"/>
      <c r="J668" s="161">
        <f>BK668</f>
        <v>0</v>
      </c>
      <c r="L668" s="149"/>
      <c r="M668" s="154"/>
      <c r="N668" s="155"/>
      <c r="O668" s="155"/>
      <c r="P668" s="156">
        <f>SUM(P669:P670)</f>
        <v>0</v>
      </c>
      <c r="Q668" s="155"/>
      <c r="R668" s="156">
        <f>SUM(R669:R670)</f>
        <v>0</v>
      </c>
      <c r="S668" s="155"/>
      <c r="T668" s="157">
        <f>SUM(T669:T670)</f>
        <v>0</v>
      </c>
      <c r="AR668" s="150" t="s">
        <v>85</v>
      </c>
      <c r="AT668" s="158" t="s">
        <v>76</v>
      </c>
      <c r="AU668" s="158" t="s">
        <v>85</v>
      </c>
      <c r="AY668" s="150" t="s">
        <v>173</v>
      </c>
      <c r="BK668" s="159">
        <f>SUM(BK669:BK670)</f>
        <v>0</v>
      </c>
    </row>
    <row r="669" spans="1:65" s="2" customFormat="1" ht="24" customHeight="1" x14ac:dyDescent="0.2">
      <c r="A669" s="33"/>
      <c r="B669" s="162"/>
      <c r="C669" s="163" t="s">
        <v>766</v>
      </c>
      <c r="D669" s="264" t="s">
        <v>767</v>
      </c>
      <c r="E669" s="265"/>
      <c r="F669" s="266"/>
      <c r="G669" s="164" t="s">
        <v>256</v>
      </c>
      <c r="H669" s="165">
        <v>549.82299999999998</v>
      </c>
      <c r="I669" s="166"/>
      <c r="J669" s="165">
        <f>ROUND(I669*H669,3)</f>
        <v>0</v>
      </c>
      <c r="K669" s="167"/>
      <c r="L669" s="34"/>
      <c r="M669" s="168" t="s">
        <v>1</v>
      </c>
      <c r="N669" s="169" t="s">
        <v>43</v>
      </c>
      <c r="O669" s="59"/>
      <c r="P669" s="170">
        <f>O669*H669</f>
        <v>0</v>
      </c>
      <c r="Q669" s="170">
        <v>0</v>
      </c>
      <c r="R669" s="170">
        <f>Q669*H669</f>
        <v>0</v>
      </c>
      <c r="S669" s="170">
        <v>0</v>
      </c>
      <c r="T669" s="171">
        <f>S669*H669</f>
        <v>0</v>
      </c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R669" s="172" t="s">
        <v>178</v>
      </c>
      <c r="AT669" s="172" t="s">
        <v>175</v>
      </c>
      <c r="AU669" s="172" t="s">
        <v>179</v>
      </c>
      <c r="AY669" s="18" t="s">
        <v>173</v>
      </c>
      <c r="BE669" s="173">
        <f>IF(N669="základná",J669,0)</f>
        <v>0</v>
      </c>
      <c r="BF669" s="173">
        <f>IF(N669="znížená",J669,0)</f>
        <v>0</v>
      </c>
      <c r="BG669" s="173">
        <f>IF(N669="zákl. prenesená",J669,0)</f>
        <v>0</v>
      </c>
      <c r="BH669" s="173">
        <f>IF(N669="zníž. prenesená",J669,0)</f>
        <v>0</v>
      </c>
      <c r="BI669" s="173">
        <f>IF(N669="nulová",J669,0)</f>
        <v>0</v>
      </c>
      <c r="BJ669" s="18" t="s">
        <v>179</v>
      </c>
      <c r="BK669" s="174">
        <f>ROUND(I669*H669,3)</f>
        <v>0</v>
      </c>
      <c r="BL669" s="18" t="s">
        <v>178</v>
      </c>
      <c r="BM669" s="172" t="s">
        <v>768</v>
      </c>
    </row>
    <row r="670" spans="1:65" s="2" customFormat="1" ht="39" x14ac:dyDescent="0.2">
      <c r="A670" s="33"/>
      <c r="B670" s="34"/>
      <c r="C670" s="33"/>
      <c r="D670" s="175" t="s">
        <v>181</v>
      </c>
      <c r="E670" s="33"/>
      <c r="F670" s="176" t="s">
        <v>769</v>
      </c>
      <c r="G670" s="33"/>
      <c r="H670" s="33"/>
      <c r="I670" s="97"/>
      <c r="J670" s="33"/>
      <c r="K670" s="33"/>
      <c r="L670" s="34"/>
      <c r="M670" s="177"/>
      <c r="N670" s="178"/>
      <c r="O670" s="59"/>
      <c r="P670" s="59"/>
      <c r="Q670" s="59"/>
      <c r="R670" s="59"/>
      <c r="S670" s="59"/>
      <c r="T670" s="60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T670" s="18" t="s">
        <v>181</v>
      </c>
      <c r="AU670" s="18" t="s">
        <v>179</v>
      </c>
    </row>
    <row r="671" spans="1:65" s="12" customFormat="1" ht="25.9" customHeight="1" x14ac:dyDescent="0.2">
      <c r="B671" s="149"/>
      <c r="D671" s="150" t="s">
        <v>76</v>
      </c>
      <c r="E671" s="151" t="s">
        <v>770</v>
      </c>
      <c r="F671" s="151" t="s">
        <v>771</v>
      </c>
      <c r="I671" s="152"/>
      <c r="J671" s="153">
        <f>BK671</f>
        <v>0</v>
      </c>
      <c r="L671" s="149"/>
      <c r="M671" s="154"/>
      <c r="N671" s="155"/>
      <c r="O671" s="155"/>
      <c r="P671" s="156">
        <f>P672+P680+P738+P812+P814+P832+P834+P902+P938+P993+P1055+P1062+P1177</f>
        <v>0</v>
      </c>
      <c r="Q671" s="155"/>
      <c r="R671" s="156">
        <f>R672+R680+R738+R812+R814+R832+R834+R902+R938+R993+R1055+R1062+R1177</f>
        <v>20.551939589999996</v>
      </c>
      <c r="S671" s="155"/>
      <c r="T671" s="157">
        <f>T672+T680+T738+T812+T814+T832+T834+T902+T938+T993+T1055+T1062+T1177</f>
        <v>0</v>
      </c>
      <c r="AR671" s="150" t="s">
        <v>179</v>
      </c>
      <c r="AT671" s="158" t="s">
        <v>76</v>
      </c>
      <c r="AU671" s="158" t="s">
        <v>77</v>
      </c>
      <c r="AY671" s="150" t="s">
        <v>173</v>
      </c>
      <c r="BK671" s="159">
        <f>BK672+BK680+BK738+BK812+BK814+BK832+BK834+BK902+BK938+BK993+BK1055+BK1062+BK1177</f>
        <v>0</v>
      </c>
    </row>
    <row r="672" spans="1:65" s="12" customFormat="1" ht="22.9" customHeight="1" x14ac:dyDescent="0.2">
      <c r="B672" s="149"/>
      <c r="D672" s="150" t="s">
        <v>76</v>
      </c>
      <c r="E672" s="160" t="s">
        <v>772</v>
      </c>
      <c r="F672" s="160" t="s">
        <v>773</v>
      </c>
      <c r="I672" s="152"/>
      <c r="J672" s="161">
        <f>BK672</f>
        <v>0</v>
      </c>
      <c r="L672" s="149"/>
      <c r="M672" s="154"/>
      <c r="N672" s="155"/>
      <c r="O672" s="155"/>
      <c r="P672" s="156">
        <f>SUM(P673:P679)</f>
        <v>0</v>
      </c>
      <c r="Q672" s="155"/>
      <c r="R672" s="156">
        <f>SUM(R673:R679)</f>
        <v>0.92538179999999992</v>
      </c>
      <c r="S672" s="155"/>
      <c r="T672" s="157">
        <f>SUM(T673:T679)</f>
        <v>0</v>
      </c>
      <c r="AR672" s="150" t="s">
        <v>179</v>
      </c>
      <c r="AT672" s="158" t="s">
        <v>76</v>
      </c>
      <c r="AU672" s="158" t="s">
        <v>85</v>
      </c>
      <c r="AY672" s="150" t="s">
        <v>173</v>
      </c>
      <c r="BK672" s="159">
        <f>SUM(BK673:BK679)</f>
        <v>0</v>
      </c>
    </row>
    <row r="673" spans="1:65" s="2" customFormat="1" ht="36" customHeight="1" x14ac:dyDescent="0.2">
      <c r="A673" s="33"/>
      <c r="B673" s="162"/>
      <c r="C673" s="163" t="s">
        <v>774</v>
      </c>
      <c r="D673" s="264" t="s">
        <v>3193</v>
      </c>
      <c r="E673" s="265"/>
      <c r="F673" s="266"/>
      <c r="G673" s="164" t="s">
        <v>271</v>
      </c>
      <c r="H673" s="165">
        <v>220.32900000000001</v>
      </c>
      <c r="I673" s="166"/>
      <c r="J673" s="165">
        <f>ROUND(I673*H673,3)</f>
        <v>0</v>
      </c>
      <c r="K673" s="167"/>
      <c r="L673" s="34"/>
      <c r="M673" s="168" t="s">
        <v>1</v>
      </c>
      <c r="N673" s="169" t="s">
        <v>43</v>
      </c>
      <c r="O673" s="59"/>
      <c r="P673" s="170">
        <f>O673*H673</f>
        <v>0</v>
      </c>
      <c r="Q673" s="170">
        <v>4.1999999999999997E-3</v>
      </c>
      <c r="R673" s="170">
        <f>Q673*H673</f>
        <v>0.92538179999999992</v>
      </c>
      <c r="S673" s="170">
        <v>0</v>
      </c>
      <c r="T673" s="171">
        <f>S673*H673</f>
        <v>0</v>
      </c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R673" s="172" t="s">
        <v>283</v>
      </c>
      <c r="AT673" s="172" t="s">
        <v>175</v>
      </c>
      <c r="AU673" s="172" t="s">
        <v>179</v>
      </c>
      <c r="AY673" s="18" t="s">
        <v>173</v>
      </c>
      <c r="BE673" s="173">
        <f>IF(N673="základná",J673,0)</f>
        <v>0</v>
      </c>
      <c r="BF673" s="173">
        <f>IF(N673="znížená",J673,0)</f>
        <v>0</v>
      </c>
      <c r="BG673" s="173">
        <f>IF(N673="zákl. prenesená",J673,0)</f>
        <v>0</v>
      </c>
      <c r="BH673" s="173">
        <f>IF(N673="zníž. prenesená",J673,0)</f>
        <v>0</v>
      </c>
      <c r="BI673" s="173">
        <f>IF(N673="nulová",J673,0)</f>
        <v>0</v>
      </c>
      <c r="BJ673" s="18" t="s">
        <v>179</v>
      </c>
      <c r="BK673" s="174">
        <f>ROUND(I673*H673,3)</f>
        <v>0</v>
      </c>
      <c r="BL673" s="18" t="s">
        <v>283</v>
      </c>
      <c r="BM673" s="172" t="s">
        <v>775</v>
      </c>
    </row>
    <row r="674" spans="1:65" s="2" customFormat="1" ht="19.5" x14ac:dyDescent="0.2">
      <c r="A674" s="33"/>
      <c r="B674" s="34"/>
      <c r="C674" s="33"/>
      <c r="D674" s="175" t="s">
        <v>181</v>
      </c>
      <c r="E674" s="33"/>
      <c r="F674" s="176" t="s">
        <v>3194</v>
      </c>
      <c r="G674" s="33"/>
      <c r="H674" s="33"/>
      <c r="I674" s="97"/>
      <c r="J674" s="33"/>
      <c r="K674" s="33"/>
      <c r="L674" s="34"/>
      <c r="M674" s="177"/>
      <c r="N674" s="178"/>
      <c r="O674" s="59"/>
      <c r="P674" s="59"/>
      <c r="Q674" s="59"/>
      <c r="R674" s="59"/>
      <c r="S674" s="59"/>
      <c r="T674" s="60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T674" s="18" t="s">
        <v>181</v>
      </c>
      <c r="AU674" s="18" t="s">
        <v>179</v>
      </c>
    </row>
    <row r="675" spans="1:65" s="13" customFormat="1" x14ac:dyDescent="0.2">
      <c r="B675" s="179"/>
      <c r="D675" s="175" t="s">
        <v>183</v>
      </c>
      <c r="E675" s="180" t="s">
        <v>1</v>
      </c>
      <c r="F675" s="181" t="s">
        <v>776</v>
      </c>
      <c r="H675" s="182">
        <v>219.94499999999999</v>
      </c>
      <c r="I675" s="183"/>
      <c r="L675" s="179"/>
      <c r="M675" s="184"/>
      <c r="N675" s="185"/>
      <c r="O675" s="185"/>
      <c r="P675" s="185"/>
      <c r="Q675" s="185"/>
      <c r="R675" s="185"/>
      <c r="S675" s="185"/>
      <c r="T675" s="186"/>
      <c r="AT675" s="180" t="s">
        <v>183</v>
      </c>
      <c r="AU675" s="180" t="s">
        <v>179</v>
      </c>
      <c r="AV675" s="13" t="s">
        <v>179</v>
      </c>
      <c r="AW675" s="13" t="s">
        <v>32</v>
      </c>
      <c r="AX675" s="13" t="s">
        <v>77</v>
      </c>
      <c r="AY675" s="180" t="s">
        <v>173</v>
      </c>
    </row>
    <row r="676" spans="1:65" s="13" customFormat="1" x14ac:dyDescent="0.2">
      <c r="B676" s="179"/>
      <c r="D676" s="175" t="s">
        <v>183</v>
      </c>
      <c r="E676" s="180" t="s">
        <v>1</v>
      </c>
      <c r="F676" s="181" t="s">
        <v>777</v>
      </c>
      <c r="H676" s="182">
        <v>0.38400000000000001</v>
      </c>
      <c r="I676" s="183"/>
      <c r="L676" s="179"/>
      <c r="M676" s="184"/>
      <c r="N676" s="185"/>
      <c r="O676" s="185"/>
      <c r="P676" s="185"/>
      <c r="Q676" s="185"/>
      <c r="R676" s="185"/>
      <c r="S676" s="185"/>
      <c r="T676" s="186"/>
      <c r="AT676" s="180" t="s">
        <v>183</v>
      </c>
      <c r="AU676" s="180" t="s">
        <v>179</v>
      </c>
      <c r="AV676" s="13" t="s">
        <v>179</v>
      </c>
      <c r="AW676" s="13" t="s">
        <v>32</v>
      </c>
      <c r="AX676" s="13" t="s">
        <v>77</v>
      </c>
      <c r="AY676" s="180" t="s">
        <v>173</v>
      </c>
    </row>
    <row r="677" spans="1:65" s="16" customFormat="1" x14ac:dyDescent="0.2">
      <c r="B677" s="202"/>
      <c r="D677" s="175" t="s">
        <v>183</v>
      </c>
      <c r="E677" s="203" t="s">
        <v>1</v>
      </c>
      <c r="F677" s="204" t="s">
        <v>197</v>
      </c>
      <c r="H677" s="205">
        <v>220.32899999999998</v>
      </c>
      <c r="I677" s="206"/>
      <c r="L677" s="202"/>
      <c r="M677" s="207"/>
      <c r="N677" s="208"/>
      <c r="O677" s="208"/>
      <c r="P677" s="208"/>
      <c r="Q677" s="208"/>
      <c r="R677" s="208"/>
      <c r="S677" s="208"/>
      <c r="T677" s="209"/>
      <c r="AT677" s="203" t="s">
        <v>183</v>
      </c>
      <c r="AU677" s="203" t="s">
        <v>179</v>
      </c>
      <c r="AV677" s="16" t="s">
        <v>178</v>
      </c>
      <c r="AW677" s="16" t="s">
        <v>32</v>
      </c>
      <c r="AX677" s="16" t="s">
        <v>85</v>
      </c>
      <c r="AY677" s="203" t="s">
        <v>173</v>
      </c>
    </row>
    <row r="678" spans="1:65" s="2" customFormat="1" ht="24" customHeight="1" x14ac:dyDescent="0.2">
      <c r="A678" s="33"/>
      <c r="B678" s="162"/>
      <c r="C678" s="163" t="s">
        <v>778</v>
      </c>
      <c r="D678" s="264" t="s">
        <v>779</v>
      </c>
      <c r="E678" s="265"/>
      <c r="F678" s="266"/>
      <c r="G678" s="164" t="s">
        <v>780</v>
      </c>
      <c r="H678" s="166"/>
      <c r="I678" s="166"/>
      <c r="J678" s="165">
        <f>ROUND(I678*H678,3)</f>
        <v>0</v>
      </c>
      <c r="K678" s="167"/>
      <c r="L678" s="34"/>
      <c r="M678" s="168" t="s">
        <v>1</v>
      </c>
      <c r="N678" s="169" t="s">
        <v>43</v>
      </c>
      <c r="O678" s="59"/>
      <c r="P678" s="170">
        <f>O678*H678</f>
        <v>0</v>
      </c>
      <c r="Q678" s="170">
        <v>0</v>
      </c>
      <c r="R678" s="170">
        <f>Q678*H678</f>
        <v>0</v>
      </c>
      <c r="S678" s="170">
        <v>0</v>
      </c>
      <c r="T678" s="171">
        <f>S678*H678</f>
        <v>0</v>
      </c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R678" s="172" t="s">
        <v>283</v>
      </c>
      <c r="AT678" s="172" t="s">
        <v>175</v>
      </c>
      <c r="AU678" s="172" t="s">
        <v>179</v>
      </c>
      <c r="AY678" s="18" t="s">
        <v>173</v>
      </c>
      <c r="BE678" s="173">
        <f>IF(N678="základná",J678,0)</f>
        <v>0</v>
      </c>
      <c r="BF678" s="173">
        <f>IF(N678="znížená",J678,0)</f>
        <v>0</v>
      </c>
      <c r="BG678" s="173">
        <f>IF(N678="zákl. prenesená",J678,0)</f>
        <v>0</v>
      </c>
      <c r="BH678" s="173">
        <f>IF(N678="zníž. prenesená",J678,0)</f>
        <v>0</v>
      </c>
      <c r="BI678" s="173">
        <f>IF(N678="nulová",J678,0)</f>
        <v>0</v>
      </c>
      <c r="BJ678" s="18" t="s">
        <v>179</v>
      </c>
      <c r="BK678" s="174">
        <f>ROUND(I678*H678,3)</f>
        <v>0</v>
      </c>
      <c r="BL678" s="18" t="s">
        <v>283</v>
      </c>
      <c r="BM678" s="172" t="s">
        <v>781</v>
      </c>
    </row>
    <row r="679" spans="1:65" s="2" customFormat="1" x14ac:dyDescent="0.2">
      <c r="A679" s="33"/>
      <c r="B679" s="34"/>
      <c r="C679" s="33"/>
      <c r="D679" s="175" t="s">
        <v>181</v>
      </c>
      <c r="E679" s="33"/>
      <c r="F679" s="176" t="s">
        <v>779</v>
      </c>
      <c r="G679" s="33"/>
      <c r="H679" s="33"/>
      <c r="I679" s="97"/>
      <c r="J679" s="33"/>
      <c r="K679" s="33"/>
      <c r="L679" s="34"/>
      <c r="M679" s="177"/>
      <c r="N679" s="178"/>
      <c r="O679" s="59"/>
      <c r="P679" s="59"/>
      <c r="Q679" s="59"/>
      <c r="R679" s="59"/>
      <c r="S679" s="59"/>
      <c r="T679" s="60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T679" s="18" t="s">
        <v>181</v>
      </c>
      <c r="AU679" s="18" t="s">
        <v>179</v>
      </c>
    </row>
    <row r="680" spans="1:65" s="12" customFormat="1" ht="22.9" customHeight="1" x14ac:dyDescent="0.2">
      <c r="B680" s="149"/>
      <c r="D680" s="150" t="s">
        <v>76</v>
      </c>
      <c r="E680" s="160" t="s">
        <v>782</v>
      </c>
      <c r="F680" s="160" t="s">
        <v>783</v>
      </c>
      <c r="I680" s="152"/>
      <c r="J680" s="161">
        <f>BK680</f>
        <v>0</v>
      </c>
      <c r="L680" s="149"/>
      <c r="M680" s="154"/>
      <c r="N680" s="155"/>
      <c r="O680" s="155"/>
      <c r="P680" s="156">
        <f>SUM(P681:P737)</f>
        <v>0</v>
      </c>
      <c r="Q680" s="155"/>
      <c r="R680" s="156">
        <f>SUM(R681:R737)</f>
        <v>3.3035416199999998</v>
      </c>
      <c r="S680" s="155"/>
      <c r="T680" s="157">
        <f>SUM(T681:T737)</f>
        <v>0</v>
      </c>
      <c r="AR680" s="150" t="s">
        <v>179</v>
      </c>
      <c r="AT680" s="158" t="s">
        <v>76</v>
      </c>
      <c r="AU680" s="158" t="s">
        <v>85</v>
      </c>
      <c r="AY680" s="150" t="s">
        <v>173</v>
      </c>
      <c r="BK680" s="159">
        <f>SUM(BK681:BK737)</f>
        <v>0</v>
      </c>
    </row>
    <row r="681" spans="1:65" s="2" customFormat="1" ht="24" customHeight="1" x14ac:dyDescent="0.2">
      <c r="A681" s="33"/>
      <c r="B681" s="162"/>
      <c r="C681" s="163" t="s">
        <v>784</v>
      </c>
      <c r="D681" s="264" t="s">
        <v>785</v>
      </c>
      <c r="E681" s="265"/>
      <c r="F681" s="266"/>
      <c r="G681" s="164" t="s">
        <v>271</v>
      </c>
      <c r="H681" s="165">
        <v>276.10000000000002</v>
      </c>
      <c r="I681" s="166"/>
      <c r="J681" s="165">
        <f>ROUND(I681*H681,3)</f>
        <v>0</v>
      </c>
      <c r="K681" s="167"/>
      <c r="L681" s="34"/>
      <c r="M681" s="168" t="s">
        <v>1</v>
      </c>
      <c r="N681" s="169" t="s">
        <v>43</v>
      </c>
      <c r="O681" s="59"/>
      <c r="P681" s="170">
        <f>O681*H681</f>
        <v>0</v>
      </c>
      <c r="Q681" s="170">
        <v>0</v>
      </c>
      <c r="R681" s="170">
        <f>Q681*H681</f>
        <v>0</v>
      </c>
      <c r="S681" s="170">
        <v>0</v>
      </c>
      <c r="T681" s="171">
        <f>S681*H681</f>
        <v>0</v>
      </c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R681" s="172" t="s">
        <v>283</v>
      </c>
      <c r="AT681" s="172" t="s">
        <v>175</v>
      </c>
      <c r="AU681" s="172" t="s">
        <v>179</v>
      </c>
      <c r="AY681" s="18" t="s">
        <v>173</v>
      </c>
      <c r="BE681" s="173">
        <f>IF(N681="základná",J681,0)</f>
        <v>0</v>
      </c>
      <c r="BF681" s="173">
        <f>IF(N681="znížená",J681,0)</f>
        <v>0</v>
      </c>
      <c r="BG681" s="173">
        <f>IF(N681="zákl. prenesená",J681,0)</f>
        <v>0</v>
      </c>
      <c r="BH681" s="173">
        <f>IF(N681="zníž. prenesená",J681,0)</f>
        <v>0</v>
      </c>
      <c r="BI681" s="173">
        <f>IF(N681="nulová",J681,0)</f>
        <v>0</v>
      </c>
      <c r="BJ681" s="18" t="s">
        <v>179</v>
      </c>
      <c r="BK681" s="174">
        <f>ROUND(I681*H681,3)</f>
        <v>0</v>
      </c>
      <c r="BL681" s="18" t="s">
        <v>283</v>
      </c>
      <c r="BM681" s="172" t="s">
        <v>786</v>
      </c>
    </row>
    <row r="682" spans="1:65" s="2" customFormat="1" ht="19.5" x14ac:dyDescent="0.2">
      <c r="A682" s="33"/>
      <c r="B682" s="34"/>
      <c r="C682" s="33"/>
      <c r="D682" s="175" t="s">
        <v>181</v>
      </c>
      <c r="E682" s="33"/>
      <c r="F682" s="176" t="s">
        <v>787</v>
      </c>
      <c r="G682" s="33"/>
      <c r="H682" s="33"/>
      <c r="I682" s="97"/>
      <c r="J682" s="33"/>
      <c r="K682" s="33"/>
      <c r="L682" s="34"/>
      <c r="M682" s="177"/>
      <c r="N682" s="178"/>
      <c r="O682" s="59"/>
      <c r="P682" s="59"/>
      <c r="Q682" s="59"/>
      <c r="R682" s="59"/>
      <c r="S682" s="59"/>
      <c r="T682" s="60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T682" s="18" t="s">
        <v>181</v>
      </c>
      <c r="AU682" s="18" t="s">
        <v>179</v>
      </c>
    </row>
    <row r="683" spans="1:65" s="14" customFormat="1" x14ac:dyDescent="0.2">
      <c r="B683" s="187"/>
      <c r="D683" s="175" t="s">
        <v>183</v>
      </c>
      <c r="E683" s="188" t="s">
        <v>1</v>
      </c>
      <c r="F683" s="189" t="s">
        <v>635</v>
      </c>
      <c r="H683" s="188" t="s">
        <v>1</v>
      </c>
      <c r="I683" s="190"/>
      <c r="L683" s="187"/>
      <c r="M683" s="191"/>
      <c r="N683" s="192"/>
      <c r="O683" s="192"/>
      <c r="P683" s="192"/>
      <c r="Q683" s="192"/>
      <c r="R683" s="192"/>
      <c r="S683" s="192"/>
      <c r="T683" s="193"/>
      <c r="AT683" s="188" t="s">
        <v>183</v>
      </c>
      <c r="AU683" s="188" t="s">
        <v>179</v>
      </c>
      <c r="AV683" s="14" t="s">
        <v>85</v>
      </c>
      <c r="AW683" s="14" t="s">
        <v>32</v>
      </c>
      <c r="AX683" s="14" t="s">
        <v>77</v>
      </c>
      <c r="AY683" s="188" t="s">
        <v>173</v>
      </c>
    </row>
    <row r="684" spans="1:65" s="14" customFormat="1" x14ac:dyDescent="0.2">
      <c r="B684" s="187"/>
      <c r="D684" s="175" t="s">
        <v>183</v>
      </c>
      <c r="E684" s="188" t="s">
        <v>1</v>
      </c>
      <c r="F684" s="189" t="s">
        <v>788</v>
      </c>
      <c r="H684" s="188" t="s">
        <v>1</v>
      </c>
      <c r="I684" s="190"/>
      <c r="L684" s="187"/>
      <c r="M684" s="191"/>
      <c r="N684" s="192"/>
      <c r="O684" s="192"/>
      <c r="P684" s="192"/>
      <c r="Q684" s="192"/>
      <c r="R684" s="192"/>
      <c r="S684" s="192"/>
      <c r="T684" s="193"/>
      <c r="AT684" s="188" t="s">
        <v>183</v>
      </c>
      <c r="AU684" s="188" t="s">
        <v>179</v>
      </c>
      <c r="AV684" s="14" t="s">
        <v>85</v>
      </c>
      <c r="AW684" s="14" t="s">
        <v>32</v>
      </c>
      <c r="AX684" s="14" t="s">
        <v>77</v>
      </c>
      <c r="AY684" s="188" t="s">
        <v>173</v>
      </c>
    </row>
    <row r="685" spans="1:65" s="13" customFormat="1" x14ac:dyDescent="0.2">
      <c r="B685" s="179"/>
      <c r="D685" s="175" t="s">
        <v>183</v>
      </c>
      <c r="E685" s="180" t="s">
        <v>1</v>
      </c>
      <c r="F685" s="181" t="s">
        <v>789</v>
      </c>
      <c r="H685" s="182">
        <v>200.69499999999999</v>
      </c>
      <c r="I685" s="183"/>
      <c r="L685" s="179"/>
      <c r="M685" s="184"/>
      <c r="N685" s="185"/>
      <c r="O685" s="185"/>
      <c r="P685" s="185"/>
      <c r="Q685" s="185"/>
      <c r="R685" s="185"/>
      <c r="S685" s="185"/>
      <c r="T685" s="186"/>
      <c r="AT685" s="180" t="s">
        <v>183</v>
      </c>
      <c r="AU685" s="180" t="s">
        <v>179</v>
      </c>
      <c r="AV685" s="13" t="s">
        <v>179</v>
      </c>
      <c r="AW685" s="13" t="s">
        <v>32</v>
      </c>
      <c r="AX685" s="13" t="s">
        <v>77</v>
      </c>
      <c r="AY685" s="180" t="s">
        <v>173</v>
      </c>
    </row>
    <row r="686" spans="1:65" s="13" customFormat="1" x14ac:dyDescent="0.2">
      <c r="B686" s="179"/>
      <c r="D686" s="175" t="s">
        <v>183</v>
      </c>
      <c r="E686" s="180" t="s">
        <v>1</v>
      </c>
      <c r="F686" s="181" t="s">
        <v>790</v>
      </c>
      <c r="H686" s="182">
        <v>5.1150000000000002</v>
      </c>
      <c r="I686" s="183"/>
      <c r="L686" s="179"/>
      <c r="M686" s="184"/>
      <c r="N686" s="185"/>
      <c r="O686" s="185"/>
      <c r="P686" s="185"/>
      <c r="Q686" s="185"/>
      <c r="R686" s="185"/>
      <c r="S686" s="185"/>
      <c r="T686" s="186"/>
      <c r="AT686" s="180" t="s">
        <v>183</v>
      </c>
      <c r="AU686" s="180" t="s">
        <v>179</v>
      </c>
      <c r="AV686" s="13" t="s">
        <v>179</v>
      </c>
      <c r="AW686" s="13" t="s">
        <v>32</v>
      </c>
      <c r="AX686" s="13" t="s">
        <v>77</v>
      </c>
      <c r="AY686" s="180" t="s">
        <v>173</v>
      </c>
    </row>
    <row r="687" spans="1:65" s="13" customFormat="1" x14ac:dyDescent="0.2">
      <c r="B687" s="179"/>
      <c r="D687" s="175" t="s">
        <v>183</v>
      </c>
      <c r="E687" s="180" t="s">
        <v>1</v>
      </c>
      <c r="F687" s="181" t="s">
        <v>791</v>
      </c>
      <c r="H687" s="182">
        <v>4.68</v>
      </c>
      <c r="I687" s="183"/>
      <c r="L687" s="179"/>
      <c r="M687" s="184"/>
      <c r="N687" s="185"/>
      <c r="O687" s="185"/>
      <c r="P687" s="185"/>
      <c r="Q687" s="185"/>
      <c r="R687" s="185"/>
      <c r="S687" s="185"/>
      <c r="T687" s="186"/>
      <c r="AT687" s="180" t="s">
        <v>183</v>
      </c>
      <c r="AU687" s="180" t="s">
        <v>179</v>
      </c>
      <c r="AV687" s="13" t="s">
        <v>179</v>
      </c>
      <c r="AW687" s="13" t="s">
        <v>32</v>
      </c>
      <c r="AX687" s="13" t="s">
        <v>77</v>
      </c>
      <c r="AY687" s="180" t="s">
        <v>173</v>
      </c>
    </row>
    <row r="688" spans="1:65" s="13" customFormat="1" x14ac:dyDescent="0.2">
      <c r="B688" s="179"/>
      <c r="D688" s="175" t="s">
        <v>183</v>
      </c>
      <c r="E688" s="180" t="s">
        <v>1</v>
      </c>
      <c r="F688" s="181" t="s">
        <v>792</v>
      </c>
      <c r="H688" s="182">
        <v>4.9800000000000004</v>
      </c>
      <c r="I688" s="183"/>
      <c r="L688" s="179"/>
      <c r="M688" s="184"/>
      <c r="N688" s="185"/>
      <c r="O688" s="185"/>
      <c r="P688" s="185"/>
      <c r="Q688" s="185"/>
      <c r="R688" s="185"/>
      <c r="S688" s="185"/>
      <c r="T688" s="186"/>
      <c r="AT688" s="180" t="s">
        <v>183</v>
      </c>
      <c r="AU688" s="180" t="s">
        <v>179</v>
      </c>
      <c r="AV688" s="13" t="s">
        <v>179</v>
      </c>
      <c r="AW688" s="13" t="s">
        <v>32</v>
      </c>
      <c r="AX688" s="13" t="s">
        <v>77</v>
      </c>
      <c r="AY688" s="180" t="s">
        <v>173</v>
      </c>
    </row>
    <row r="689" spans="1:65" s="15" customFormat="1" x14ac:dyDescent="0.2">
      <c r="B689" s="194"/>
      <c r="D689" s="175" t="s">
        <v>183</v>
      </c>
      <c r="E689" s="195" t="s">
        <v>1</v>
      </c>
      <c r="F689" s="196" t="s">
        <v>190</v>
      </c>
      <c r="H689" s="197">
        <v>215.47</v>
      </c>
      <c r="I689" s="198"/>
      <c r="L689" s="194"/>
      <c r="M689" s="199"/>
      <c r="N689" s="200"/>
      <c r="O689" s="200"/>
      <c r="P689" s="200"/>
      <c r="Q689" s="200"/>
      <c r="R689" s="200"/>
      <c r="S689" s="200"/>
      <c r="T689" s="201"/>
      <c r="AT689" s="195" t="s">
        <v>183</v>
      </c>
      <c r="AU689" s="195" t="s">
        <v>179</v>
      </c>
      <c r="AV689" s="15" t="s">
        <v>191</v>
      </c>
      <c r="AW689" s="15" t="s">
        <v>32</v>
      </c>
      <c r="AX689" s="15" t="s">
        <v>77</v>
      </c>
      <c r="AY689" s="195" t="s">
        <v>173</v>
      </c>
    </row>
    <row r="690" spans="1:65" s="13" customFormat="1" ht="22.5" x14ac:dyDescent="0.2">
      <c r="B690" s="179"/>
      <c r="D690" s="175" t="s">
        <v>183</v>
      </c>
      <c r="E690" s="180" t="s">
        <v>1</v>
      </c>
      <c r="F690" s="181" t="s">
        <v>793</v>
      </c>
      <c r="H690" s="182">
        <v>60.63</v>
      </c>
      <c r="I690" s="183"/>
      <c r="L690" s="179"/>
      <c r="M690" s="184"/>
      <c r="N690" s="185"/>
      <c r="O690" s="185"/>
      <c r="P690" s="185"/>
      <c r="Q690" s="185"/>
      <c r="R690" s="185"/>
      <c r="S690" s="185"/>
      <c r="T690" s="186"/>
      <c r="AT690" s="180" t="s">
        <v>183</v>
      </c>
      <c r="AU690" s="180" t="s">
        <v>179</v>
      </c>
      <c r="AV690" s="13" t="s">
        <v>179</v>
      </c>
      <c r="AW690" s="13" t="s">
        <v>32</v>
      </c>
      <c r="AX690" s="13" t="s">
        <v>77</v>
      </c>
      <c r="AY690" s="180" t="s">
        <v>173</v>
      </c>
    </row>
    <row r="691" spans="1:65" s="16" customFormat="1" x14ac:dyDescent="0.2">
      <c r="B691" s="202"/>
      <c r="D691" s="175" t="s">
        <v>183</v>
      </c>
      <c r="E691" s="203" t="s">
        <v>1</v>
      </c>
      <c r="F691" s="204" t="s">
        <v>197</v>
      </c>
      <c r="H691" s="205">
        <v>276.10000000000002</v>
      </c>
      <c r="I691" s="206"/>
      <c r="L691" s="202"/>
      <c r="M691" s="207"/>
      <c r="N691" s="208"/>
      <c r="O691" s="208"/>
      <c r="P691" s="208"/>
      <c r="Q691" s="208"/>
      <c r="R691" s="208"/>
      <c r="S691" s="208"/>
      <c r="T691" s="209"/>
      <c r="AT691" s="203" t="s">
        <v>183</v>
      </c>
      <c r="AU691" s="203" t="s">
        <v>179</v>
      </c>
      <c r="AV691" s="16" t="s">
        <v>178</v>
      </c>
      <c r="AW691" s="16" t="s">
        <v>32</v>
      </c>
      <c r="AX691" s="16" t="s">
        <v>85</v>
      </c>
      <c r="AY691" s="203" t="s">
        <v>173</v>
      </c>
    </row>
    <row r="692" spans="1:65" s="2" customFormat="1" ht="16.5" customHeight="1" x14ac:dyDescent="0.2">
      <c r="A692" s="33"/>
      <c r="B692" s="162"/>
      <c r="C692" s="210" t="s">
        <v>764</v>
      </c>
      <c r="D692" s="267" t="s">
        <v>3196</v>
      </c>
      <c r="E692" s="268"/>
      <c r="F692" s="269"/>
      <c r="G692" s="211" t="s">
        <v>271</v>
      </c>
      <c r="H692" s="212">
        <v>317.51499999999999</v>
      </c>
      <c r="I692" s="213"/>
      <c r="J692" s="212">
        <f>ROUND(I692*H692,3)</f>
        <v>0</v>
      </c>
      <c r="K692" s="214"/>
      <c r="L692" s="215"/>
      <c r="M692" s="216" t="s">
        <v>1</v>
      </c>
      <c r="N692" s="217" t="s">
        <v>43</v>
      </c>
      <c r="O692" s="59"/>
      <c r="P692" s="170">
        <f>O692*H692</f>
        <v>0</v>
      </c>
      <c r="Q692" s="170">
        <v>4.0000000000000002E-4</v>
      </c>
      <c r="R692" s="170">
        <f>Q692*H692</f>
        <v>0.12700600000000001</v>
      </c>
      <c r="S692" s="170">
        <v>0</v>
      </c>
      <c r="T692" s="171">
        <f>S692*H692</f>
        <v>0</v>
      </c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R692" s="172" t="s">
        <v>368</v>
      </c>
      <c r="AT692" s="172" t="s">
        <v>335</v>
      </c>
      <c r="AU692" s="172" t="s">
        <v>179</v>
      </c>
      <c r="AY692" s="18" t="s">
        <v>173</v>
      </c>
      <c r="BE692" s="173">
        <f>IF(N692="základná",J692,0)</f>
        <v>0</v>
      </c>
      <c r="BF692" s="173">
        <f>IF(N692="znížená",J692,0)</f>
        <v>0</v>
      </c>
      <c r="BG692" s="173">
        <f>IF(N692="zákl. prenesená",J692,0)</f>
        <v>0</v>
      </c>
      <c r="BH692" s="173">
        <f>IF(N692="zníž. prenesená",J692,0)</f>
        <v>0</v>
      </c>
      <c r="BI692" s="173">
        <f>IF(N692="nulová",J692,0)</f>
        <v>0</v>
      </c>
      <c r="BJ692" s="18" t="s">
        <v>179</v>
      </c>
      <c r="BK692" s="174">
        <f>ROUND(I692*H692,3)</f>
        <v>0</v>
      </c>
      <c r="BL692" s="18" t="s">
        <v>283</v>
      </c>
      <c r="BM692" s="172" t="s">
        <v>795</v>
      </c>
    </row>
    <row r="693" spans="1:65" s="2" customFormat="1" x14ac:dyDescent="0.2">
      <c r="A693" s="33"/>
      <c r="B693" s="34"/>
      <c r="C693" s="33"/>
      <c r="D693" s="175" t="s">
        <v>181</v>
      </c>
      <c r="E693" s="33"/>
      <c r="F693" s="176" t="s">
        <v>3195</v>
      </c>
      <c r="G693" s="33"/>
      <c r="H693" s="33"/>
      <c r="I693" s="97"/>
      <c r="J693" s="33"/>
      <c r="K693" s="33"/>
      <c r="L693" s="34"/>
      <c r="M693" s="177"/>
      <c r="N693" s="178"/>
      <c r="O693" s="59"/>
      <c r="P693" s="59"/>
      <c r="Q693" s="59"/>
      <c r="R693" s="59"/>
      <c r="S693" s="59"/>
      <c r="T693" s="60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T693" s="18" t="s">
        <v>181</v>
      </c>
      <c r="AU693" s="18" t="s">
        <v>179</v>
      </c>
    </row>
    <row r="694" spans="1:65" s="13" customFormat="1" x14ac:dyDescent="0.2">
      <c r="B694" s="179"/>
      <c r="D694" s="175" t="s">
        <v>183</v>
      </c>
      <c r="E694" s="180" t="s">
        <v>1</v>
      </c>
      <c r="F694" s="181" t="s">
        <v>796</v>
      </c>
      <c r="H694" s="182">
        <v>317.51499999999999</v>
      </c>
      <c r="I694" s="183"/>
      <c r="L694" s="179"/>
      <c r="M694" s="184"/>
      <c r="N694" s="185"/>
      <c r="O694" s="185"/>
      <c r="P694" s="185"/>
      <c r="Q694" s="185"/>
      <c r="R694" s="185"/>
      <c r="S694" s="185"/>
      <c r="T694" s="186"/>
      <c r="AT694" s="180" t="s">
        <v>183</v>
      </c>
      <c r="AU694" s="180" t="s">
        <v>179</v>
      </c>
      <c r="AV694" s="13" t="s">
        <v>179</v>
      </c>
      <c r="AW694" s="13" t="s">
        <v>32</v>
      </c>
      <c r="AX694" s="13" t="s">
        <v>77</v>
      </c>
      <c r="AY694" s="180" t="s">
        <v>173</v>
      </c>
    </row>
    <row r="695" spans="1:65" s="16" customFormat="1" x14ac:dyDescent="0.2">
      <c r="B695" s="202"/>
      <c r="D695" s="175" t="s">
        <v>183</v>
      </c>
      <c r="E695" s="203" t="s">
        <v>1</v>
      </c>
      <c r="F695" s="204" t="s">
        <v>197</v>
      </c>
      <c r="H695" s="205">
        <v>317.51499999999999</v>
      </c>
      <c r="I695" s="206"/>
      <c r="L695" s="202"/>
      <c r="M695" s="207"/>
      <c r="N695" s="208"/>
      <c r="O695" s="208"/>
      <c r="P695" s="208"/>
      <c r="Q695" s="208"/>
      <c r="R695" s="208"/>
      <c r="S695" s="208"/>
      <c r="T695" s="209"/>
      <c r="AT695" s="203" t="s">
        <v>183</v>
      </c>
      <c r="AU695" s="203" t="s">
        <v>179</v>
      </c>
      <c r="AV695" s="16" t="s">
        <v>178</v>
      </c>
      <c r="AW695" s="16" t="s">
        <v>32</v>
      </c>
      <c r="AX695" s="16" t="s">
        <v>85</v>
      </c>
      <c r="AY695" s="203" t="s">
        <v>173</v>
      </c>
    </row>
    <row r="696" spans="1:65" s="2" customFormat="1" ht="36" customHeight="1" x14ac:dyDescent="0.2">
      <c r="A696" s="33"/>
      <c r="B696" s="162"/>
      <c r="C696" s="163" t="s">
        <v>797</v>
      </c>
      <c r="D696" s="264" t="s">
        <v>798</v>
      </c>
      <c r="E696" s="265"/>
      <c r="F696" s="266"/>
      <c r="G696" s="164" t="s">
        <v>271</v>
      </c>
      <c r="H696" s="165">
        <v>217.46</v>
      </c>
      <c r="I696" s="166"/>
      <c r="J696" s="165">
        <f>ROUND(I696*H696,3)</f>
        <v>0</v>
      </c>
      <c r="K696" s="167"/>
      <c r="L696" s="34"/>
      <c r="M696" s="168" t="s">
        <v>1</v>
      </c>
      <c r="N696" s="169" t="s">
        <v>43</v>
      </c>
      <c r="O696" s="59"/>
      <c r="P696" s="170">
        <f>O696*H696</f>
        <v>0</v>
      </c>
      <c r="Q696" s="170">
        <v>9.8999999999999999E-4</v>
      </c>
      <c r="R696" s="170">
        <f>Q696*H696</f>
        <v>0.21528540000000002</v>
      </c>
      <c r="S696" s="170">
        <v>0</v>
      </c>
      <c r="T696" s="171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72" t="s">
        <v>283</v>
      </c>
      <c r="AT696" s="172" t="s">
        <v>175</v>
      </c>
      <c r="AU696" s="172" t="s">
        <v>179</v>
      </c>
      <c r="AY696" s="18" t="s">
        <v>173</v>
      </c>
      <c r="BE696" s="173">
        <f>IF(N696="základná",J696,0)</f>
        <v>0</v>
      </c>
      <c r="BF696" s="173">
        <f>IF(N696="znížená",J696,0)</f>
        <v>0</v>
      </c>
      <c r="BG696" s="173">
        <f>IF(N696="zákl. prenesená",J696,0)</f>
        <v>0</v>
      </c>
      <c r="BH696" s="173">
        <f>IF(N696="zníž. prenesená",J696,0)</f>
        <v>0</v>
      </c>
      <c r="BI696" s="173">
        <f>IF(N696="nulová",J696,0)</f>
        <v>0</v>
      </c>
      <c r="BJ696" s="18" t="s">
        <v>179</v>
      </c>
      <c r="BK696" s="174">
        <f>ROUND(I696*H696,3)</f>
        <v>0</v>
      </c>
      <c r="BL696" s="18" t="s">
        <v>283</v>
      </c>
      <c r="BM696" s="172" t="s">
        <v>799</v>
      </c>
    </row>
    <row r="697" spans="1:65" s="2" customFormat="1" ht="19.5" x14ac:dyDescent="0.2">
      <c r="A697" s="33"/>
      <c r="B697" s="34"/>
      <c r="C697" s="33"/>
      <c r="D697" s="175" t="s">
        <v>181</v>
      </c>
      <c r="E697" s="33"/>
      <c r="F697" s="176" t="s">
        <v>800</v>
      </c>
      <c r="G697" s="33"/>
      <c r="H697" s="33"/>
      <c r="I697" s="97"/>
      <c r="J697" s="33"/>
      <c r="K697" s="33"/>
      <c r="L697" s="34"/>
      <c r="M697" s="177"/>
      <c r="N697" s="178"/>
      <c r="O697" s="59"/>
      <c r="P697" s="59"/>
      <c r="Q697" s="59"/>
      <c r="R697" s="59"/>
      <c r="S697" s="59"/>
      <c r="T697" s="60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T697" s="18" t="s">
        <v>181</v>
      </c>
      <c r="AU697" s="18" t="s">
        <v>179</v>
      </c>
    </row>
    <row r="698" spans="1:65" s="14" customFormat="1" x14ac:dyDescent="0.2">
      <c r="B698" s="187"/>
      <c r="D698" s="175" t="s">
        <v>183</v>
      </c>
      <c r="E698" s="188" t="s">
        <v>1</v>
      </c>
      <c r="F698" s="189" t="s">
        <v>635</v>
      </c>
      <c r="H698" s="188" t="s">
        <v>1</v>
      </c>
      <c r="I698" s="190"/>
      <c r="L698" s="187"/>
      <c r="M698" s="191"/>
      <c r="N698" s="192"/>
      <c r="O698" s="192"/>
      <c r="P698" s="192"/>
      <c r="Q698" s="192"/>
      <c r="R698" s="192"/>
      <c r="S698" s="192"/>
      <c r="T698" s="193"/>
      <c r="AT698" s="188" t="s">
        <v>183</v>
      </c>
      <c r="AU698" s="188" t="s">
        <v>179</v>
      </c>
      <c r="AV698" s="14" t="s">
        <v>85</v>
      </c>
      <c r="AW698" s="14" t="s">
        <v>32</v>
      </c>
      <c r="AX698" s="14" t="s">
        <v>77</v>
      </c>
      <c r="AY698" s="188" t="s">
        <v>173</v>
      </c>
    </row>
    <row r="699" spans="1:65" s="13" customFormat="1" x14ac:dyDescent="0.2">
      <c r="B699" s="179"/>
      <c r="D699" s="175" t="s">
        <v>183</v>
      </c>
      <c r="E699" s="180" t="s">
        <v>1</v>
      </c>
      <c r="F699" s="181" t="s">
        <v>801</v>
      </c>
      <c r="H699" s="182">
        <v>207.45</v>
      </c>
      <c r="I699" s="183"/>
      <c r="L699" s="179"/>
      <c r="M699" s="184"/>
      <c r="N699" s="185"/>
      <c r="O699" s="185"/>
      <c r="P699" s="185"/>
      <c r="Q699" s="185"/>
      <c r="R699" s="185"/>
      <c r="S699" s="185"/>
      <c r="T699" s="186"/>
      <c r="AT699" s="180" t="s">
        <v>183</v>
      </c>
      <c r="AU699" s="180" t="s">
        <v>179</v>
      </c>
      <c r="AV699" s="13" t="s">
        <v>179</v>
      </c>
      <c r="AW699" s="13" t="s">
        <v>32</v>
      </c>
      <c r="AX699" s="13" t="s">
        <v>77</v>
      </c>
      <c r="AY699" s="180" t="s">
        <v>173</v>
      </c>
    </row>
    <row r="700" spans="1:65" s="14" customFormat="1" x14ac:dyDescent="0.2">
      <c r="B700" s="187"/>
      <c r="D700" s="175" t="s">
        <v>183</v>
      </c>
      <c r="E700" s="188" t="s">
        <v>1</v>
      </c>
      <c r="F700" s="189" t="s">
        <v>802</v>
      </c>
      <c r="H700" s="188" t="s">
        <v>1</v>
      </c>
      <c r="I700" s="190"/>
      <c r="L700" s="187"/>
      <c r="M700" s="191"/>
      <c r="N700" s="192"/>
      <c r="O700" s="192"/>
      <c r="P700" s="192"/>
      <c r="Q700" s="192"/>
      <c r="R700" s="192"/>
      <c r="S700" s="192"/>
      <c r="T700" s="193"/>
      <c r="AT700" s="188" t="s">
        <v>183</v>
      </c>
      <c r="AU700" s="188" t="s">
        <v>179</v>
      </c>
      <c r="AV700" s="14" t="s">
        <v>85</v>
      </c>
      <c r="AW700" s="14" t="s">
        <v>32</v>
      </c>
      <c r="AX700" s="14" t="s">
        <v>77</v>
      </c>
      <c r="AY700" s="188" t="s">
        <v>173</v>
      </c>
    </row>
    <row r="701" spans="1:65" s="13" customFormat="1" x14ac:dyDescent="0.2">
      <c r="B701" s="179"/>
      <c r="D701" s="175" t="s">
        <v>183</v>
      </c>
      <c r="E701" s="180" t="s">
        <v>1</v>
      </c>
      <c r="F701" s="181" t="s">
        <v>803</v>
      </c>
      <c r="H701" s="182">
        <v>3.47</v>
      </c>
      <c r="I701" s="183"/>
      <c r="L701" s="179"/>
      <c r="M701" s="184"/>
      <c r="N701" s="185"/>
      <c r="O701" s="185"/>
      <c r="P701" s="185"/>
      <c r="Q701" s="185"/>
      <c r="R701" s="185"/>
      <c r="S701" s="185"/>
      <c r="T701" s="186"/>
      <c r="AT701" s="180" t="s">
        <v>183</v>
      </c>
      <c r="AU701" s="180" t="s">
        <v>179</v>
      </c>
      <c r="AV701" s="13" t="s">
        <v>179</v>
      </c>
      <c r="AW701" s="13" t="s">
        <v>32</v>
      </c>
      <c r="AX701" s="13" t="s">
        <v>77</v>
      </c>
      <c r="AY701" s="180" t="s">
        <v>173</v>
      </c>
    </row>
    <row r="702" spans="1:65" s="13" customFormat="1" x14ac:dyDescent="0.2">
      <c r="B702" s="179"/>
      <c r="D702" s="175" t="s">
        <v>183</v>
      </c>
      <c r="E702" s="180" t="s">
        <v>1</v>
      </c>
      <c r="F702" s="181" t="s">
        <v>804</v>
      </c>
      <c r="H702" s="182">
        <v>3.16</v>
      </c>
      <c r="I702" s="183"/>
      <c r="L702" s="179"/>
      <c r="M702" s="184"/>
      <c r="N702" s="185"/>
      <c r="O702" s="185"/>
      <c r="P702" s="185"/>
      <c r="Q702" s="185"/>
      <c r="R702" s="185"/>
      <c r="S702" s="185"/>
      <c r="T702" s="186"/>
      <c r="AT702" s="180" t="s">
        <v>183</v>
      </c>
      <c r="AU702" s="180" t="s">
        <v>179</v>
      </c>
      <c r="AV702" s="13" t="s">
        <v>179</v>
      </c>
      <c r="AW702" s="13" t="s">
        <v>32</v>
      </c>
      <c r="AX702" s="13" t="s">
        <v>77</v>
      </c>
      <c r="AY702" s="180" t="s">
        <v>173</v>
      </c>
    </row>
    <row r="703" spans="1:65" s="13" customFormat="1" x14ac:dyDescent="0.2">
      <c r="B703" s="179"/>
      <c r="D703" s="175" t="s">
        <v>183</v>
      </c>
      <c r="E703" s="180" t="s">
        <v>1</v>
      </c>
      <c r="F703" s="181" t="s">
        <v>805</v>
      </c>
      <c r="H703" s="182">
        <v>3.38</v>
      </c>
      <c r="I703" s="183"/>
      <c r="L703" s="179"/>
      <c r="M703" s="184"/>
      <c r="N703" s="185"/>
      <c r="O703" s="185"/>
      <c r="P703" s="185"/>
      <c r="Q703" s="185"/>
      <c r="R703" s="185"/>
      <c r="S703" s="185"/>
      <c r="T703" s="186"/>
      <c r="AT703" s="180" t="s">
        <v>183</v>
      </c>
      <c r="AU703" s="180" t="s">
        <v>179</v>
      </c>
      <c r="AV703" s="13" t="s">
        <v>179</v>
      </c>
      <c r="AW703" s="13" t="s">
        <v>32</v>
      </c>
      <c r="AX703" s="13" t="s">
        <v>77</v>
      </c>
      <c r="AY703" s="180" t="s">
        <v>173</v>
      </c>
    </row>
    <row r="704" spans="1:65" s="16" customFormat="1" x14ac:dyDescent="0.2">
      <c r="B704" s="202"/>
      <c r="D704" s="175" t="s">
        <v>183</v>
      </c>
      <c r="E704" s="203" t="s">
        <v>1</v>
      </c>
      <c r="F704" s="204" t="s">
        <v>197</v>
      </c>
      <c r="H704" s="205">
        <v>217.46</v>
      </c>
      <c r="I704" s="206"/>
      <c r="L704" s="202"/>
      <c r="M704" s="207"/>
      <c r="N704" s="208"/>
      <c r="O704" s="208"/>
      <c r="P704" s="208"/>
      <c r="Q704" s="208"/>
      <c r="R704" s="208"/>
      <c r="S704" s="208"/>
      <c r="T704" s="209"/>
      <c r="AT704" s="203" t="s">
        <v>183</v>
      </c>
      <c r="AU704" s="203" t="s">
        <v>179</v>
      </c>
      <c r="AV704" s="16" t="s">
        <v>178</v>
      </c>
      <c r="AW704" s="16" t="s">
        <v>32</v>
      </c>
      <c r="AX704" s="16" t="s">
        <v>85</v>
      </c>
      <c r="AY704" s="203" t="s">
        <v>173</v>
      </c>
    </row>
    <row r="705" spans="1:65" s="2" customFormat="1" ht="24" customHeight="1" x14ac:dyDescent="0.2">
      <c r="A705" s="33"/>
      <c r="B705" s="162"/>
      <c r="C705" s="210" t="s">
        <v>806</v>
      </c>
      <c r="D705" s="267" t="s">
        <v>807</v>
      </c>
      <c r="E705" s="268"/>
      <c r="F705" s="269"/>
      <c r="G705" s="211" t="s">
        <v>271</v>
      </c>
      <c r="H705" s="212">
        <v>250.07900000000001</v>
      </c>
      <c r="I705" s="213"/>
      <c r="J705" s="212">
        <f>ROUND(I705*H705,3)</f>
        <v>0</v>
      </c>
      <c r="K705" s="214"/>
      <c r="L705" s="215"/>
      <c r="M705" s="216" t="s">
        <v>1</v>
      </c>
      <c r="N705" s="217" t="s">
        <v>43</v>
      </c>
      <c r="O705" s="59"/>
      <c r="P705" s="170">
        <f>O705*H705</f>
        <v>0</v>
      </c>
      <c r="Q705" s="170">
        <v>7.4400000000000004E-3</v>
      </c>
      <c r="R705" s="170">
        <f>Q705*H705</f>
        <v>1.8605877600000003</v>
      </c>
      <c r="S705" s="170">
        <v>0</v>
      </c>
      <c r="T705" s="171">
        <f>S705*H705</f>
        <v>0</v>
      </c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R705" s="172" t="s">
        <v>368</v>
      </c>
      <c r="AT705" s="172" t="s">
        <v>335</v>
      </c>
      <c r="AU705" s="172" t="s">
        <v>179</v>
      </c>
      <c r="AY705" s="18" t="s">
        <v>173</v>
      </c>
      <c r="BE705" s="173">
        <f>IF(N705="základná",J705,0)</f>
        <v>0</v>
      </c>
      <c r="BF705" s="173">
        <f>IF(N705="znížená",J705,0)</f>
        <v>0</v>
      </c>
      <c r="BG705" s="173">
        <f>IF(N705="zákl. prenesená",J705,0)</f>
        <v>0</v>
      </c>
      <c r="BH705" s="173">
        <f>IF(N705="zníž. prenesená",J705,0)</f>
        <v>0</v>
      </c>
      <c r="BI705" s="173">
        <f>IF(N705="nulová",J705,0)</f>
        <v>0</v>
      </c>
      <c r="BJ705" s="18" t="s">
        <v>179</v>
      </c>
      <c r="BK705" s="174">
        <f>ROUND(I705*H705,3)</f>
        <v>0</v>
      </c>
      <c r="BL705" s="18" t="s">
        <v>283</v>
      </c>
      <c r="BM705" s="172" t="s">
        <v>808</v>
      </c>
    </row>
    <row r="706" spans="1:65" s="2" customFormat="1" x14ac:dyDescent="0.2">
      <c r="A706" s="33"/>
      <c r="B706" s="34"/>
      <c r="C706" s="33"/>
      <c r="D706" s="175" t="s">
        <v>181</v>
      </c>
      <c r="E706" s="33"/>
      <c r="F706" s="176" t="s">
        <v>3197</v>
      </c>
      <c r="G706" s="33"/>
      <c r="H706" s="33"/>
      <c r="I706" s="97"/>
      <c r="J706" s="33"/>
      <c r="K706" s="33"/>
      <c r="L706" s="34"/>
      <c r="M706" s="177"/>
      <c r="N706" s="178"/>
      <c r="O706" s="59"/>
      <c r="P706" s="59"/>
      <c r="Q706" s="59"/>
      <c r="R706" s="59"/>
      <c r="S706" s="59"/>
      <c r="T706" s="60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T706" s="18" t="s">
        <v>181</v>
      </c>
      <c r="AU706" s="18" t="s">
        <v>179</v>
      </c>
    </row>
    <row r="707" spans="1:65" s="13" customFormat="1" x14ac:dyDescent="0.2">
      <c r="B707" s="179"/>
      <c r="D707" s="175" t="s">
        <v>183</v>
      </c>
      <c r="E707" s="180" t="s">
        <v>1</v>
      </c>
      <c r="F707" s="181" t="s">
        <v>809</v>
      </c>
      <c r="H707" s="182">
        <v>250.07900000000001</v>
      </c>
      <c r="I707" s="183"/>
      <c r="L707" s="179"/>
      <c r="M707" s="184"/>
      <c r="N707" s="185"/>
      <c r="O707" s="185"/>
      <c r="P707" s="185"/>
      <c r="Q707" s="185"/>
      <c r="R707" s="185"/>
      <c r="S707" s="185"/>
      <c r="T707" s="186"/>
      <c r="AT707" s="180" t="s">
        <v>183</v>
      </c>
      <c r="AU707" s="180" t="s">
        <v>179</v>
      </c>
      <c r="AV707" s="13" t="s">
        <v>179</v>
      </c>
      <c r="AW707" s="13" t="s">
        <v>32</v>
      </c>
      <c r="AX707" s="13" t="s">
        <v>85</v>
      </c>
      <c r="AY707" s="180" t="s">
        <v>173</v>
      </c>
    </row>
    <row r="708" spans="1:65" s="2" customFormat="1" ht="24" customHeight="1" x14ac:dyDescent="0.2">
      <c r="A708" s="33"/>
      <c r="B708" s="162"/>
      <c r="C708" s="163" t="s">
        <v>810</v>
      </c>
      <c r="D708" s="264" t="s">
        <v>811</v>
      </c>
      <c r="E708" s="265"/>
      <c r="F708" s="266"/>
      <c r="G708" s="164" t="s">
        <v>271</v>
      </c>
      <c r="H708" s="165">
        <v>262.58999999999997</v>
      </c>
      <c r="I708" s="166"/>
      <c r="J708" s="165">
        <f>ROUND(I708*H708,3)</f>
        <v>0</v>
      </c>
      <c r="K708" s="167"/>
      <c r="L708" s="34"/>
      <c r="M708" s="168" t="s">
        <v>1</v>
      </c>
      <c r="N708" s="169" t="s">
        <v>43</v>
      </c>
      <c r="O708" s="59"/>
      <c r="P708" s="170">
        <f>O708*H708</f>
        <v>0</v>
      </c>
      <c r="Q708" s="170">
        <v>0</v>
      </c>
      <c r="R708" s="170">
        <f>Q708*H708</f>
        <v>0</v>
      </c>
      <c r="S708" s="170">
        <v>0</v>
      </c>
      <c r="T708" s="171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72" t="s">
        <v>283</v>
      </c>
      <c r="AT708" s="172" t="s">
        <v>175</v>
      </c>
      <c r="AU708" s="172" t="s">
        <v>179</v>
      </c>
      <c r="AY708" s="18" t="s">
        <v>173</v>
      </c>
      <c r="BE708" s="173">
        <f>IF(N708="základná",J708,0)</f>
        <v>0</v>
      </c>
      <c r="BF708" s="173">
        <f>IF(N708="znížená",J708,0)</f>
        <v>0</v>
      </c>
      <c r="BG708" s="173">
        <f>IF(N708="zákl. prenesená",J708,0)</f>
        <v>0</v>
      </c>
      <c r="BH708" s="173">
        <f>IF(N708="zníž. prenesená",J708,0)</f>
        <v>0</v>
      </c>
      <c r="BI708" s="173">
        <f>IF(N708="nulová",J708,0)</f>
        <v>0</v>
      </c>
      <c r="BJ708" s="18" t="s">
        <v>179</v>
      </c>
      <c r="BK708" s="174">
        <f>ROUND(I708*H708,3)</f>
        <v>0</v>
      </c>
      <c r="BL708" s="18" t="s">
        <v>283</v>
      </c>
      <c r="BM708" s="172" t="s">
        <v>812</v>
      </c>
    </row>
    <row r="709" spans="1:65" s="2" customFormat="1" ht="19.5" x14ac:dyDescent="0.2">
      <c r="A709" s="33"/>
      <c r="B709" s="34"/>
      <c r="C709" s="33"/>
      <c r="D709" s="175" t="s">
        <v>181</v>
      </c>
      <c r="E709" s="33"/>
      <c r="F709" s="176" t="s">
        <v>813</v>
      </c>
      <c r="G709" s="33"/>
      <c r="H709" s="33"/>
      <c r="I709" s="97"/>
      <c r="J709" s="33"/>
      <c r="K709" s="33"/>
      <c r="L709" s="34"/>
      <c r="M709" s="177"/>
      <c r="N709" s="178"/>
      <c r="O709" s="59"/>
      <c r="P709" s="59"/>
      <c r="Q709" s="59"/>
      <c r="R709" s="59"/>
      <c r="S709" s="59"/>
      <c r="T709" s="60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T709" s="18" t="s">
        <v>181</v>
      </c>
      <c r="AU709" s="18" t="s">
        <v>179</v>
      </c>
    </row>
    <row r="710" spans="1:65" s="14" customFormat="1" x14ac:dyDescent="0.2">
      <c r="B710" s="187"/>
      <c r="D710" s="175" t="s">
        <v>183</v>
      </c>
      <c r="E710" s="188" t="s">
        <v>1</v>
      </c>
      <c r="F710" s="189" t="s">
        <v>635</v>
      </c>
      <c r="H710" s="188" t="s">
        <v>1</v>
      </c>
      <c r="I710" s="190"/>
      <c r="L710" s="187"/>
      <c r="M710" s="191"/>
      <c r="N710" s="192"/>
      <c r="O710" s="192"/>
      <c r="P710" s="192"/>
      <c r="Q710" s="192"/>
      <c r="R710" s="192"/>
      <c r="S710" s="192"/>
      <c r="T710" s="193"/>
      <c r="AT710" s="188" t="s">
        <v>183</v>
      </c>
      <c r="AU710" s="188" t="s">
        <v>179</v>
      </c>
      <c r="AV710" s="14" t="s">
        <v>85</v>
      </c>
      <c r="AW710" s="14" t="s">
        <v>32</v>
      </c>
      <c r="AX710" s="14" t="s">
        <v>77</v>
      </c>
      <c r="AY710" s="188" t="s">
        <v>173</v>
      </c>
    </row>
    <row r="711" spans="1:65" s="14" customFormat="1" x14ac:dyDescent="0.2">
      <c r="B711" s="187"/>
      <c r="D711" s="175" t="s">
        <v>183</v>
      </c>
      <c r="E711" s="188" t="s">
        <v>1</v>
      </c>
      <c r="F711" s="189" t="s">
        <v>814</v>
      </c>
      <c r="H711" s="188" t="s">
        <v>1</v>
      </c>
      <c r="I711" s="190"/>
      <c r="L711" s="187"/>
      <c r="M711" s="191"/>
      <c r="N711" s="192"/>
      <c r="O711" s="192"/>
      <c r="P711" s="192"/>
      <c r="Q711" s="192"/>
      <c r="R711" s="192"/>
      <c r="S711" s="192"/>
      <c r="T711" s="193"/>
      <c r="AT711" s="188" t="s">
        <v>183</v>
      </c>
      <c r="AU711" s="188" t="s">
        <v>179</v>
      </c>
      <c r="AV711" s="14" t="s">
        <v>85</v>
      </c>
      <c r="AW711" s="14" t="s">
        <v>32</v>
      </c>
      <c r="AX711" s="14" t="s">
        <v>77</v>
      </c>
      <c r="AY711" s="188" t="s">
        <v>173</v>
      </c>
    </row>
    <row r="712" spans="1:65" s="13" customFormat="1" x14ac:dyDescent="0.2">
      <c r="B712" s="179"/>
      <c r="D712" s="175" t="s">
        <v>183</v>
      </c>
      <c r="E712" s="180" t="s">
        <v>1</v>
      </c>
      <c r="F712" s="181" t="s">
        <v>815</v>
      </c>
      <c r="H712" s="182">
        <v>229.92</v>
      </c>
      <c r="I712" s="183"/>
      <c r="L712" s="179"/>
      <c r="M712" s="184"/>
      <c r="N712" s="185"/>
      <c r="O712" s="185"/>
      <c r="P712" s="185"/>
      <c r="Q712" s="185"/>
      <c r="R712" s="185"/>
      <c r="S712" s="185"/>
      <c r="T712" s="186"/>
      <c r="AT712" s="180" t="s">
        <v>183</v>
      </c>
      <c r="AU712" s="180" t="s">
        <v>179</v>
      </c>
      <c r="AV712" s="13" t="s">
        <v>179</v>
      </c>
      <c r="AW712" s="13" t="s">
        <v>32</v>
      </c>
      <c r="AX712" s="13" t="s">
        <v>77</v>
      </c>
      <c r="AY712" s="180" t="s">
        <v>173</v>
      </c>
    </row>
    <row r="713" spans="1:65" s="14" customFormat="1" x14ac:dyDescent="0.2">
      <c r="B713" s="187"/>
      <c r="D713" s="175" t="s">
        <v>183</v>
      </c>
      <c r="E713" s="188" t="s">
        <v>1</v>
      </c>
      <c r="F713" s="189" t="s">
        <v>802</v>
      </c>
      <c r="H713" s="188" t="s">
        <v>1</v>
      </c>
      <c r="I713" s="190"/>
      <c r="L713" s="187"/>
      <c r="M713" s="191"/>
      <c r="N713" s="192"/>
      <c r="O713" s="192"/>
      <c r="P713" s="192"/>
      <c r="Q713" s="192"/>
      <c r="R713" s="192"/>
      <c r="S713" s="192"/>
      <c r="T713" s="193"/>
      <c r="AT713" s="188" t="s">
        <v>183</v>
      </c>
      <c r="AU713" s="188" t="s">
        <v>179</v>
      </c>
      <c r="AV713" s="14" t="s">
        <v>85</v>
      </c>
      <c r="AW713" s="14" t="s">
        <v>32</v>
      </c>
      <c r="AX713" s="14" t="s">
        <v>77</v>
      </c>
      <c r="AY713" s="188" t="s">
        <v>173</v>
      </c>
    </row>
    <row r="714" spans="1:65" s="13" customFormat="1" x14ac:dyDescent="0.2">
      <c r="B714" s="179"/>
      <c r="D714" s="175" t="s">
        <v>183</v>
      </c>
      <c r="E714" s="180" t="s">
        <v>1</v>
      </c>
      <c r="F714" s="181" t="s">
        <v>816</v>
      </c>
      <c r="H714" s="182">
        <v>10.23</v>
      </c>
      <c r="I714" s="183"/>
      <c r="L714" s="179"/>
      <c r="M714" s="184"/>
      <c r="N714" s="185"/>
      <c r="O714" s="185"/>
      <c r="P714" s="185"/>
      <c r="Q714" s="185"/>
      <c r="R714" s="185"/>
      <c r="S714" s="185"/>
      <c r="T714" s="186"/>
      <c r="AT714" s="180" t="s">
        <v>183</v>
      </c>
      <c r="AU714" s="180" t="s">
        <v>179</v>
      </c>
      <c r="AV714" s="13" t="s">
        <v>179</v>
      </c>
      <c r="AW714" s="13" t="s">
        <v>32</v>
      </c>
      <c r="AX714" s="13" t="s">
        <v>77</v>
      </c>
      <c r="AY714" s="180" t="s">
        <v>173</v>
      </c>
    </row>
    <row r="715" spans="1:65" s="13" customFormat="1" x14ac:dyDescent="0.2">
      <c r="B715" s="179"/>
      <c r="D715" s="175" t="s">
        <v>183</v>
      </c>
      <c r="E715" s="180" t="s">
        <v>1</v>
      </c>
      <c r="F715" s="181" t="s">
        <v>817</v>
      </c>
      <c r="H715" s="182">
        <v>12.48</v>
      </c>
      <c r="I715" s="183"/>
      <c r="L715" s="179"/>
      <c r="M715" s="184"/>
      <c r="N715" s="185"/>
      <c r="O715" s="185"/>
      <c r="P715" s="185"/>
      <c r="Q715" s="185"/>
      <c r="R715" s="185"/>
      <c r="S715" s="185"/>
      <c r="T715" s="186"/>
      <c r="AT715" s="180" t="s">
        <v>183</v>
      </c>
      <c r="AU715" s="180" t="s">
        <v>179</v>
      </c>
      <c r="AV715" s="13" t="s">
        <v>179</v>
      </c>
      <c r="AW715" s="13" t="s">
        <v>32</v>
      </c>
      <c r="AX715" s="13" t="s">
        <v>77</v>
      </c>
      <c r="AY715" s="180" t="s">
        <v>173</v>
      </c>
    </row>
    <row r="716" spans="1:65" s="13" customFormat="1" x14ac:dyDescent="0.2">
      <c r="B716" s="179"/>
      <c r="D716" s="175" t="s">
        <v>183</v>
      </c>
      <c r="E716" s="180" t="s">
        <v>1</v>
      </c>
      <c r="F716" s="181" t="s">
        <v>818</v>
      </c>
      <c r="H716" s="182">
        <v>9.9600000000000009</v>
      </c>
      <c r="I716" s="183"/>
      <c r="L716" s="179"/>
      <c r="M716" s="184"/>
      <c r="N716" s="185"/>
      <c r="O716" s="185"/>
      <c r="P716" s="185"/>
      <c r="Q716" s="185"/>
      <c r="R716" s="185"/>
      <c r="S716" s="185"/>
      <c r="T716" s="186"/>
      <c r="AT716" s="180" t="s">
        <v>183</v>
      </c>
      <c r="AU716" s="180" t="s">
        <v>179</v>
      </c>
      <c r="AV716" s="13" t="s">
        <v>179</v>
      </c>
      <c r="AW716" s="13" t="s">
        <v>32</v>
      </c>
      <c r="AX716" s="13" t="s">
        <v>77</v>
      </c>
      <c r="AY716" s="180" t="s">
        <v>173</v>
      </c>
    </row>
    <row r="717" spans="1:65" s="16" customFormat="1" x14ac:dyDescent="0.2">
      <c r="B717" s="202"/>
      <c r="D717" s="175" t="s">
        <v>183</v>
      </c>
      <c r="E717" s="203" t="s">
        <v>1</v>
      </c>
      <c r="F717" s="204" t="s">
        <v>197</v>
      </c>
      <c r="H717" s="205">
        <v>262.58999999999997</v>
      </c>
      <c r="I717" s="206"/>
      <c r="L717" s="202"/>
      <c r="M717" s="207"/>
      <c r="N717" s="208"/>
      <c r="O717" s="208"/>
      <c r="P717" s="208"/>
      <c r="Q717" s="208"/>
      <c r="R717" s="208"/>
      <c r="S717" s="208"/>
      <c r="T717" s="209"/>
      <c r="AT717" s="203" t="s">
        <v>183</v>
      </c>
      <c r="AU717" s="203" t="s">
        <v>179</v>
      </c>
      <c r="AV717" s="16" t="s">
        <v>178</v>
      </c>
      <c r="AW717" s="16" t="s">
        <v>32</v>
      </c>
      <c r="AX717" s="16" t="s">
        <v>85</v>
      </c>
      <c r="AY717" s="203" t="s">
        <v>173</v>
      </c>
    </row>
    <row r="718" spans="1:65" s="2" customFormat="1" ht="24" customHeight="1" x14ac:dyDescent="0.2">
      <c r="A718" s="33"/>
      <c r="B718" s="162"/>
      <c r="C718" s="210" t="s">
        <v>819</v>
      </c>
      <c r="D718" s="267" t="s">
        <v>820</v>
      </c>
      <c r="E718" s="268"/>
      <c r="F718" s="269"/>
      <c r="G718" s="211" t="s">
        <v>271</v>
      </c>
      <c r="H718" s="212">
        <v>302.97899999999998</v>
      </c>
      <c r="I718" s="213"/>
      <c r="J718" s="212">
        <f>ROUND(I718*H718,3)</f>
        <v>0</v>
      </c>
      <c r="K718" s="214"/>
      <c r="L718" s="215"/>
      <c r="M718" s="216" t="s">
        <v>1</v>
      </c>
      <c r="N718" s="217" t="s">
        <v>43</v>
      </c>
      <c r="O718" s="59"/>
      <c r="P718" s="170">
        <f>O718*H718</f>
        <v>0</v>
      </c>
      <c r="Q718" s="170">
        <v>1.9E-3</v>
      </c>
      <c r="R718" s="170">
        <f>Q718*H718</f>
        <v>0.57566010000000001</v>
      </c>
      <c r="S718" s="170">
        <v>0</v>
      </c>
      <c r="T718" s="171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72" t="s">
        <v>368</v>
      </c>
      <c r="AT718" s="172" t="s">
        <v>335</v>
      </c>
      <c r="AU718" s="172" t="s">
        <v>179</v>
      </c>
      <c r="AY718" s="18" t="s">
        <v>173</v>
      </c>
      <c r="BE718" s="173">
        <f>IF(N718="základná",J718,0)</f>
        <v>0</v>
      </c>
      <c r="BF718" s="173">
        <f>IF(N718="znížená",J718,0)</f>
        <v>0</v>
      </c>
      <c r="BG718" s="173">
        <f>IF(N718="zákl. prenesená",J718,0)</f>
        <v>0</v>
      </c>
      <c r="BH718" s="173">
        <f>IF(N718="zníž. prenesená",J718,0)</f>
        <v>0</v>
      </c>
      <c r="BI718" s="173">
        <f>IF(N718="nulová",J718,0)</f>
        <v>0</v>
      </c>
      <c r="BJ718" s="18" t="s">
        <v>179</v>
      </c>
      <c r="BK718" s="174">
        <f>ROUND(I718*H718,3)</f>
        <v>0</v>
      </c>
      <c r="BL718" s="18" t="s">
        <v>283</v>
      </c>
      <c r="BM718" s="172" t="s">
        <v>821</v>
      </c>
    </row>
    <row r="719" spans="1:65" s="2" customFormat="1" ht="19.5" x14ac:dyDescent="0.2">
      <c r="A719" s="33"/>
      <c r="B719" s="34"/>
      <c r="C719" s="33"/>
      <c r="D719" s="175" t="s">
        <v>181</v>
      </c>
      <c r="E719" s="33"/>
      <c r="F719" s="176" t="s">
        <v>3198</v>
      </c>
      <c r="G719" s="33"/>
      <c r="H719" s="33"/>
      <c r="I719" s="97"/>
      <c r="J719" s="33"/>
      <c r="K719" s="33"/>
      <c r="L719" s="34"/>
      <c r="M719" s="177"/>
      <c r="N719" s="178"/>
      <c r="O719" s="59"/>
      <c r="P719" s="59"/>
      <c r="Q719" s="59"/>
      <c r="R719" s="59"/>
      <c r="S719" s="59"/>
      <c r="T719" s="60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T719" s="18" t="s">
        <v>181</v>
      </c>
      <c r="AU719" s="18" t="s">
        <v>179</v>
      </c>
    </row>
    <row r="720" spans="1:65" s="13" customFormat="1" x14ac:dyDescent="0.2">
      <c r="B720" s="179"/>
      <c r="D720" s="175" t="s">
        <v>183</v>
      </c>
      <c r="E720" s="180" t="s">
        <v>1</v>
      </c>
      <c r="F720" s="181" t="s">
        <v>822</v>
      </c>
      <c r="H720" s="182">
        <v>301.97899999999998</v>
      </c>
      <c r="I720" s="183"/>
      <c r="L720" s="179"/>
      <c r="M720" s="184"/>
      <c r="N720" s="185"/>
      <c r="O720" s="185"/>
      <c r="P720" s="185"/>
      <c r="Q720" s="185"/>
      <c r="R720" s="185"/>
      <c r="S720" s="185"/>
      <c r="T720" s="186"/>
      <c r="AT720" s="180" t="s">
        <v>183</v>
      </c>
      <c r="AU720" s="180" t="s">
        <v>179</v>
      </c>
      <c r="AV720" s="13" t="s">
        <v>179</v>
      </c>
      <c r="AW720" s="13" t="s">
        <v>32</v>
      </c>
      <c r="AX720" s="13" t="s">
        <v>77</v>
      </c>
      <c r="AY720" s="180" t="s">
        <v>173</v>
      </c>
    </row>
    <row r="721" spans="1:65" s="13" customFormat="1" x14ac:dyDescent="0.2">
      <c r="B721" s="179"/>
      <c r="D721" s="175" t="s">
        <v>183</v>
      </c>
      <c r="E721" s="180" t="s">
        <v>1</v>
      </c>
      <c r="F721" s="181" t="s">
        <v>823</v>
      </c>
      <c r="H721" s="182">
        <v>1</v>
      </c>
      <c r="I721" s="183"/>
      <c r="L721" s="179"/>
      <c r="M721" s="184"/>
      <c r="N721" s="185"/>
      <c r="O721" s="185"/>
      <c r="P721" s="185"/>
      <c r="Q721" s="185"/>
      <c r="R721" s="185"/>
      <c r="S721" s="185"/>
      <c r="T721" s="186"/>
      <c r="AT721" s="180" t="s">
        <v>183</v>
      </c>
      <c r="AU721" s="180" t="s">
        <v>179</v>
      </c>
      <c r="AV721" s="13" t="s">
        <v>179</v>
      </c>
      <c r="AW721" s="13" t="s">
        <v>32</v>
      </c>
      <c r="AX721" s="13" t="s">
        <v>77</v>
      </c>
      <c r="AY721" s="180" t="s">
        <v>173</v>
      </c>
    </row>
    <row r="722" spans="1:65" s="16" customFormat="1" x14ac:dyDescent="0.2">
      <c r="B722" s="202"/>
      <c r="D722" s="175" t="s">
        <v>183</v>
      </c>
      <c r="E722" s="203" t="s">
        <v>1</v>
      </c>
      <c r="F722" s="204" t="s">
        <v>197</v>
      </c>
      <c r="H722" s="205">
        <v>302.97899999999998</v>
      </c>
      <c r="I722" s="206"/>
      <c r="L722" s="202"/>
      <c r="M722" s="207"/>
      <c r="N722" s="208"/>
      <c r="O722" s="208"/>
      <c r="P722" s="208"/>
      <c r="Q722" s="208"/>
      <c r="R722" s="208"/>
      <c r="S722" s="208"/>
      <c r="T722" s="209"/>
      <c r="AT722" s="203" t="s">
        <v>183</v>
      </c>
      <c r="AU722" s="203" t="s">
        <v>179</v>
      </c>
      <c r="AV722" s="16" t="s">
        <v>178</v>
      </c>
      <c r="AW722" s="16" t="s">
        <v>32</v>
      </c>
      <c r="AX722" s="16" t="s">
        <v>85</v>
      </c>
      <c r="AY722" s="203" t="s">
        <v>173</v>
      </c>
    </row>
    <row r="723" spans="1:65" s="2" customFormat="1" ht="24" customHeight="1" x14ac:dyDescent="0.2">
      <c r="A723" s="33"/>
      <c r="B723" s="162"/>
      <c r="C723" s="163" t="s">
        <v>824</v>
      </c>
      <c r="D723" s="264" t="s">
        <v>825</v>
      </c>
      <c r="E723" s="265"/>
      <c r="F723" s="266"/>
      <c r="G723" s="164" t="s">
        <v>370</v>
      </c>
      <c r="H723" s="165">
        <v>7</v>
      </c>
      <c r="I723" s="166"/>
      <c r="J723" s="165">
        <f>ROUND(I723*H723,3)</f>
        <v>0</v>
      </c>
      <c r="K723" s="167"/>
      <c r="L723" s="34"/>
      <c r="M723" s="168" t="s">
        <v>1</v>
      </c>
      <c r="N723" s="169" t="s">
        <v>43</v>
      </c>
      <c r="O723" s="59"/>
      <c r="P723" s="170">
        <f>O723*H723</f>
        <v>0</v>
      </c>
      <c r="Q723" s="170">
        <v>6.0000000000000002E-5</v>
      </c>
      <c r="R723" s="170">
        <f>Q723*H723</f>
        <v>4.2000000000000002E-4</v>
      </c>
      <c r="S723" s="170">
        <v>0</v>
      </c>
      <c r="T723" s="171">
        <f>S723*H723</f>
        <v>0</v>
      </c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R723" s="172" t="s">
        <v>283</v>
      </c>
      <c r="AT723" s="172" t="s">
        <v>175</v>
      </c>
      <c r="AU723" s="172" t="s">
        <v>179</v>
      </c>
      <c r="AY723" s="18" t="s">
        <v>173</v>
      </c>
      <c r="BE723" s="173">
        <f>IF(N723="základná",J723,0)</f>
        <v>0</v>
      </c>
      <c r="BF723" s="173">
        <f>IF(N723="znížená",J723,0)</f>
        <v>0</v>
      </c>
      <c r="BG723" s="173">
        <f>IF(N723="zákl. prenesená",J723,0)</f>
        <v>0</v>
      </c>
      <c r="BH723" s="173">
        <f>IF(N723="zníž. prenesená",J723,0)</f>
        <v>0</v>
      </c>
      <c r="BI723" s="173">
        <f>IF(N723="nulová",J723,0)</f>
        <v>0</v>
      </c>
      <c r="BJ723" s="18" t="s">
        <v>179</v>
      </c>
      <c r="BK723" s="174">
        <f>ROUND(I723*H723,3)</f>
        <v>0</v>
      </c>
      <c r="BL723" s="18" t="s">
        <v>283</v>
      </c>
      <c r="BM723" s="172" t="s">
        <v>826</v>
      </c>
    </row>
    <row r="724" spans="1:65" s="2" customFormat="1" ht="19.5" x14ac:dyDescent="0.2">
      <c r="A724" s="33"/>
      <c r="B724" s="34"/>
      <c r="C724" s="33"/>
      <c r="D724" s="175" t="s">
        <v>181</v>
      </c>
      <c r="E724" s="33"/>
      <c r="F724" s="176" t="s">
        <v>827</v>
      </c>
      <c r="G724" s="33"/>
      <c r="H724" s="33"/>
      <c r="I724" s="97"/>
      <c r="J724" s="33"/>
      <c r="K724" s="33"/>
      <c r="L724" s="34"/>
      <c r="M724" s="177"/>
      <c r="N724" s="178"/>
      <c r="O724" s="59"/>
      <c r="P724" s="59"/>
      <c r="Q724" s="59"/>
      <c r="R724" s="59"/>
      <c r="S724" s="59"/>
      <c r="T724" s="60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T724" s="18" t="s">
        <v>181</v>
      </c>
      <c r="AU724" s="18" t="s">
        <v>179</v>
      </c>
    </row>
    <row r="725" spans="1:65" s="13" customFormat="1" x14ac:dyDescent="0.2">
      <c r="B725" s="179"/>
      <c r="D725" s="175" t="s">
        <v>183</v>
      </c>
      <c r="E725" s="180" t="s">
        <v>1</v>
      </c>
      <c r="F725" s="181" t="s">
        <v>828</v>
      </c>
      <c r="H725" s="182">
        <v>3</v>
      </c>
      <c r="I725" s="183"/>
      <c r="L725" s="179"/>
      <c r="M725" s="184"/>
      <c r="N725" s="185"/>
      <c r="O725" s="185"/>
      <c r="P725" s="185"/>
      <c r="Q725" s="185"/>
      <c r="R725" s="185"/>
      <c r="S725" s="185"/>
      <c r="T725" s="186"/>
      <c r="AT725" s="180" t="s">
        <v>183</v>
      </c>
      <c r="AU725" s="180" t="s">
        <v>179</v>
      </c>
      <c r="AV725" s="13" t="s">
        <v>179</v>
      </c>
      <c r="AW725" s="13" t="s">
        <v>32</v>
      </c>
      <c r="AX725" s="13" t="s">
        <v>77</v>
      </c>
      <c r="AY725" s="180" t="s">
        <v>173</v>
      </c>
    </row>
    <row r="726" spans="1:65" s="13" customFormat="1" x14ac:dyDescent="0.2">
      <c r="B726" s="179"/>
      <c r="D726" s="175" t="s">
        <v>183</v>
      </c>
      <c r="E726" s="180" t="s">
        <v>1</v>
      </c>
      <c r="F726" s="181" t="s">
        <v>829</v>
      </c>
      <c r="H726" s="182">
        <v>4</v>
      </c>
      <c r="I726" s="183"/>
      <c r="L726" s="179"/>
      <c r="M726" s="184"/>
      <c r="N726" s="185"/>
      <c r="O726" s="185"/>
      <c r="P726" s="185"/>
      <c r="Q726" s="185"/>
      <c r="R726" s="185"/>
      <c r="S726" s="185"/>
      <c r="T726" s="186"/>
      <c r="AT726" s="180" t="s">
        <v>183</v>
      </c>
      <c r="AU726" s="180" t="s">
        <v>179</v>
      </c>
      <c r="AV726" s="13" t="s">
        <v>179</v>
      </c>
      <c r="AW726" s="13" t="s">
        <v>32</v>
      </c>
      <c r="AX726" s="13" t="s">
        <v>77</v>
      </c>
      <c r="AY726" s="180" t="s">
        <v>173</v>
      </c>
    </row>
    <row r="727" spans="1:65" s="16" customFormat="1" x14ac:dyDescent="0.2">
      <c r="B727" s="202"/>
      <c r="D727" s="175" t="s">
        <v>183</v>
      </c>
      <c r="E727" s="203" t="s">
        <v>1</v>
      </c>
      <c r="F727" s="204" t="s">
        <v>197</v>
      </c>
      <c r="H727" s="205">
        <v>7</v>
      </c>
      <c r="I727" s="206"/>
      <c r="L727" s="202"/>
      <c r="M727" s="207"/>
      <c r="N727" s="208"/>
      <c r="O727" s="208"/>
      <c r="P727" s="208"/>
      <c r="Q727" s="208"/>
      <c r="R727" s="208"/>
      <c r="S727" s="208"/>
      <c r="T727" s="209"/>
      <c r="AT727" s="203" t="s">
        <v>183</v>
      </c>
      <c r="AU727" s="203" t="s">
        <v>179</v>
      </c>
      <c r="AV727" s="16" t="s">
        <v>178</v>
      </c>
      <c r="AW727" s="16" t="s">
        <v>32</v>
      </c>
      <c r="AX727" s="16" t="s">
        <v>85</v>
      </c>
      <c r="AY727" s="203" t="s">
        <v>173</v>
      </c>
    </row>
    <row r="728" spans="1:65" s="2" customFormat="1" ht="24" customHeight="1" x14ac:dyDescent="0.2">
      <c r="A728" s="33"/>
      <c r="B728" s="162"/>
      <c r="C728" s="163" t="s">
        <v>830</v>
      </c>
      <c r="D728" s="264" t="s">
        <v>831</v>
      </c>
      <c r="E728" s="265"/>
      <c r="F728" s="266"/>
      <c r="G728" s="164" t="s">
        <v>370</v>
      </c>
      <c r="H728" s="165">
        <v>12</v>
      </c>
      <c r="I728" s="166"/>
      <c r="J728" s="165">
        <f>ROUND(I728*H728,3)</f>
        <v>0</v>
      </c>
      <c r="K728" s="167"/>
      <c r="L728" s="34"/>
      <c r="M728" s="168" t="s">
        <v>1</v>
      </c>
      <c r="N728" s="169" t="s">
        <v>43</v>
      </c>
      <c r="O728" s="59"/>
      <c r="P728" s="170">
        <f>O728*H728</f>
        <v>0</v>
      </c>
      <c r="Q728" s="170">
        <v>1.0000000000000001E-5</v>
      </c>
      <c r="R728" s="170">
        <f>Q728*H728</f>
        <v>1.2000000000000002E-4</v>
      </c>
      <c r="S728" s="170">
        <v>0</v>
      </c>
      <c r="T728" s="171">
        <f>S728*H728</f>
        <v>0</v>
      </c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R728" s="172" t="s">
        <v>283</v>
      </c>
      <c r="AT728" s="172" t="s">
        <v>175</v>
      </c>
      <c r="AU728" s="172" t="s">
        <v>179</v>
      </c>
      <c r="AY728" s="18" t="s">
        <v>173</v>
      </c>
      <c r="BE728" s="173">
        <f>IF(N728="základná",J728,0)</f>
        <v>0</v>
      </c>
      <c r="BF728" s="173">
        <f>IF(N728="znížená",J728,0)</f>
        <v>0</v>
      </c>
      <c r="BG728" s="173">
        <f>IF(N728="zákl. prenesená",J728,0)</f>
        <v>0</v>
      </c>
      <c r="BH728" s="173">
        <f>IF(N728="zníž. prenesená",J728,0)</f>
        <v>0</v>
      </c>
      <c r="BI728" s="173">
        <f>IF(N728="nulová",J728,0)</f>
        <v>0</v>
      </c>
      <c r="BJ728" s="18" t="s">
        <v>179</v>
      </c>
      <c r="BK728" s="174">
        <f>ROUND(I728*H728,3)</f>
        <v>0</v>
      </c>
      <c r="BL728" s="18" t="s">
        <v>283</v>
      </c>
      <c r="BM728" s="172" t="s">
        <v>832</v>
      </c>
    </row>
    <row r="729" spans="1:65" s="2" customFormat="1" x14ac:dyDescent="0.2">
      <c r="A729" s="33"/>
      <c r="B729" s="34"/>
      <c r="C729" s="33"/>
      <c r="D729" s="175" t="s">
        <v>181</v>
      </c>
      <c r="E729" s="33"/>
      <c r="F729" s="176" t="s">
        <v>833</v>
      </c>
      <c r="G729" s="33"/>
      <c r="H729" s="33"/>
      <c r="I729" s="97"/>
      <c r="J729" s="33"/>
      <c r="K729" s="33"/>
      <c r="L729" s="34"/>
      <c r="M729" s="177"/>
      <c r="N729" s="178"/>
      <c r="O729" s="59"/>
      <c r="P729" s="59"/>
      <c r="Q729" s="59"/>
      <c r="R729" s="59"/>
      <c r="S729" s="59"/>
      <c r="T729" s="60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T729" s="18" t="s">
        <v>181</v>
      </c>
      <c r="AU729" s="18" t="s">
        <v>179</v>
      </c>
    </row>
    <row r="730" spans="1:65" s="2" customFormat="1" ht="24" customHeight="1" x14ac:dyDescent="0.2">
      <c r="A730" s="33"/>
      <c r="B730" s="162"/>
      <c r="C730" s="163" t="s">
        <v>834</v>
      </c>
      <c r="D730" s="264" t="s">
        <v>835</v>
      </c>
      <c r="E730" s="265"/>
      <c r="F730" s="266"/>
      <c r="G730" s="164" t="s">
        <v>643</v>
      </c>
      <c r="H730" s="165">
        <v>86.3</v>
      </c>
      <c r="I730" s="166"/>
      <c r="J730" s="165">
        <f>ROUND(I730*H730,3)</f>
        <v>0</v>
      </c>
      <c r="K730" s="167"/>
      <c r="L730" s="34"/>
      <c r="M730" s="168" t="s">
        <v>1</v>
      </c>
      <c r="N730" s="169" t="s">
        <v>43</v>
      </c>
      <c r="O730" s="59"/>
      <c r="P730" s="170">
        <f>O730*H730</f>
        <v>0</v>
      </c>
      <c r="Q730" s="170">
        <v>3.0000000000000001E-5</v>
      </c>
      <c r="R730" s="170">
        <f>Q730*H730</f>
        <v>2.5890000000000002E-3</v>
      </c>
      <c r="S730" s="170">
        <v>0</v>
      </c>
      <c r="T730" s="171">
        <f>S730*H730</f>
        <v>0</v>
      </c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R730" s="172" t="s">
        <v>283</v>
      </c>
      <c r="AT730" s="172" t="s">
        <v>175</v>
      </c>
      <c r="AU730" s="172" t="s">
        <v>179</v>
      </c>
      <c r="AY730" s="18" t="s">
        <v>173</v>
      </c>
      <c r="BE730" s="173">
        <f>IF(N730="základná",J730,0)</f>
        <v>0</v>
      </c>
      <c r="BF730" s="173">
        <f>IF(N730="znížená",J730,0)</f>
        <v>0</v>
      </c>
      <c r="BG730" s="173">
        <f>IF(N730="zákl. prenesená",J730,0)</f>
        <v>0</v>
      </c>
      <c r="BH730" s="173">
        <f>IF(N730="zníž. prenesená",J730,0)</f>
        <v>0</v>
      </c>
      <c r="BI730" s="173">
        <f>IF(N730="nulová",J730,0)</f>
        <v>0</v>
      </c>
      <c r="BJ730" s="18" t="s">
        <v>179</v>
      </c>
      <c r="BK730" s="174">
        <f>ROUND(I730*H730,3)</f>
        <v>0</v>
      </c>
      <c r="BL730" s="18" t="s">
        <v>283</v>
      </c>
      <c r="BM730" s="172" t="s">
        <v>836</v>
      </c>
    </row>
    <row r="731" spans="1:65" s="2" customFormat="1" ht="19.5" x14ac:dyDescent="0.2">
      <c r="A731" s="33"/>
      <c r="B731" s="34"/>
      <c r="C731" s="33"/>
      <c r="D731" s="175" t="s">
        <v>181</v>
      </c>
      <c r="E731" s="33"/>
      <c r="F731" s="176" t="s">
        <v>837</v>
      </c>
      <c r="G731" s="33"/>
      <c r="H731" s="33"/>
      <c r="I731" s="97"/>
      <c r="J731" s="33"/>
      <c r="K731" s="33"/>
      <c r="L731" s="34"/>
      <c r="M731" s="177"/>
      <c r="N731" s="178"/>
      <c r="O731" s="59"/>
      <c r="P731" s="59"/>
      <c r="Q731" s="59"/>
      <c r="R731" s="59"/>
      <c r="S731" s="59"/>
      <c r="T731" s="60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T731" s="18" t="s">
        <v>181</v>
      </c>
      <c r="AU731" s="18" t="s">
        <v>179</v>
      </c>
    </row>
    <row r="732" spans="1:65" s="2" customFormat="1" ht="16.5" customHeight="1" x14ac:dyDescent="0.2">
      <c r="A732" s="33"/>
      <c r="B732" s="162"/>
      <c r="C732" s="210" t="s">
        <v>838</v>
      </c>
      <c r="D732" s="267" t="s">
        <v>839</v>
      </c>
      <c r="E732" s="268"/>
      <c r="F732" s="269"/>
      <c r="G732" s="211" t="s">
        <v>370</v>
      </c>
      <c r="H732" s="212">
        <v>690.4</v>
      </c>
      <c r="I732" s="213"/>
      <c r="J732" s="212">
        <f>ROUND(I732*H732,3)</f>
        <v>0</v>
      </c>
      <c r="K732" s="214"/>
      <c r="L732" s="215"/>
      <c r="M732" s="216" t="s">
        <v>1</v>
      </c>
      <c r="N732" s="217" t="s">
        <v>43</v>
      </c>
      <c r="O732" s="59"/>
      <c r="P732" s="170">
        <f>O732*H732</f>
        <v>0</v>
      </c>
      <c r="Q732" s="170">
        <v>3.5E-4</v>
      </c>
      <c r="R732" s="170">
        <f>Q732*H732</f>
        <v>0.24163999999999999</v>
      </c>
      <c r="S732" s="170">
        <v>0</v>
      </c>
      <c r="T732" s="171">
        <f>S732*H732</f>
        <v>0</v>
      </c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R732" s="172" t="s">
        <v>368</v>
      </c>
      <c r="AT732" s="172" t="s">
        <v>335</v>
      </c>
      <c r="AU732" s="172" t="s">
        <v>179</v>
      </c>
      <c r="AY732" s="18" t="s">
        <v>173</v>
      </c>
      <c r="BE732" s="173">
        <f>IF(N732="základná",J732,0)</f>
        <v>0</v>
      </c>
      <c r="BF732" s="173">
        <f>IF(N732="znížená",J732,0)</f>
        <v>0</v>
      </c>
      <c r="BG732" s="173">
        <f>IF(N732="zákl. prenesená",J732,0)</f>
        <v>0</v>
      </c>
      <c r="BH732" s="173">
        <f>IF(N732="zníž. prenesená",J732,0)</f>
        <v>0</v>
      </c>
      <c r="BI732" s="173">
        <f>IF(N732="nulová",J732,0)</f>
        <v>0</v>
      </c>
      <c r="BJ732" s="18" t="s">
        <v>179</v>
      </c>
      <c r="BK732" s="174">
        <f>ROUND(I732*H732,3)</f>
        <v>0</v>
      </c>
      <c r="BL732" s="18" t="s">
        <v>283</v>
      </c>
      <c r="BM732" s="172" t="s">
        <v>840</v>
      </c>
    </row>
    <row r="733" spans="1:65" s="2" customFormat="1" x14ac:dyDescent="0.2">
      <c r="A733" s="33"/>
      <c r="B733" s="34"/>
      <c r="C733" s="33"/>
      <c r="D733" s="175" t="s">
        <v>181</v>
      </c>
      <c r="E733" s="33"/>
      <c r="F733" s="176" t="s">
        <v>2171</v>
      </c>
      <c r="G733" s="33"/>
      <c r="H733" s="33"/>
      <c r="I733" s="97"/>
      <c r="J733" s="33"/>
      <c r="K733" s="33"/>
      <c r="L733" s="34"/>
      <c r="M733" s="177"/>
      <c r="N733" s="178"/>
      <c r="O733" s="59"/>
      <c r="P733" s="59"/>
      <c r="Q733" s="59"/>
      <c r="R733" s="59"/>
      <c r="S733" s="59"/>
      <c r="T733" s="60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T733" s="18" t="s">
        <v>181</v>
      </c>
      <c r="AU733" s="18" t="s">
        <v>179</v>
      </c>
    </row>
    <row r="734" spans="1:65" s="2" customFormat="1" ht="24" customHeight="1" x14ac:dyDescent="0.2">
      <c r="A734" s="33"/>
      <c r="B734" s="162"/>
      <c r="C734" s="210" t="s">
        <v>841</v>
      </c>
      <c r="D734" s="267" t="s">
        <v>3199</v>
      </c>
      <c r="E734" s="268"/>
      <c r="F734" s="269"/>
      <c r="G734" s="211" t="s">
        <v>271</v>
      </c>
      <c r="H734" s="212">
        <v>35.383000000000003</v>
      </c>
      <c r="I734" s="213"/>
      <c r="J734" s="212">
        <f>ROUND(I734*H734,3)</f>
        <v>0</v>
      </c>
      <c r="K734" s="214"/>
      <c r="L734" s="215"/>
      <c r="M734" s="216" t="s">
        <v>1</v>
      </c>
      <c r="N734" s="217" t="s">
        <v>43</v>
      </c>
      <c r="O734" s="59"/>
      <c r="P734" s="170">
        <f>O734*H734</f>
        <v>0</v>
      </c>
      <c r="Q734" s="170">
        <v>7.92E-3</v>
      </c>
      <c r="R734" s="170">
        <f>Q734*H734</f>
        <v>0.28023336000000004</v>
      </c>
      <c r="S734" s="170">
        <v>0</v>
      </c>
      <c r="T734" s="171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72" t="s">
        <v>368</v>
      </c>
      <c r="AT734" s="172" t="s">
        <v>335</v>
      </c>
      <c r="AU734" s="172" t="s">
        <v>179</v>
      </c>
      <c r="AY734" s="18" t="s">
        <v>173</v>
      </c>
      <c r="BE734" s="173">
        <f>IF(N734="základná",J734,0)</f>
        <v>0</v>
      </c>
      <c r="BF734" s="173">
        <f>IF(N734="znížená",J734,0)</f>
        <v>0</v>
      </c>
      <c r="BG734" s="173">
        <f>IF(N734="zákl. prenesená",J734,0)</f>
        <v>0</v>
      </c>
      <c r="BH734" s="173">
        <f>IF(N734="zníž. prenesená",J734,0)</f>
        <v>0</v>
      </c>
      <c r="BI734" s="173">
        <f>IF(N734="nulová",J734,0)</f>
        <v>0</v>
      </c>
      <c r="BJ734" s="18" t="s">
        <v>179</v>
      </c>
      <c r="BK734" s="174">
        <f>ROUND(I734*H734,3)</f>
        <v>0</v>
      </c>
      <c r="BL734" s="18" t="s">
        <v>283</v>
      </c>
      <c r="BM734" s="172" t="s">
        <v>842</v>
      </c>
    </row>
    <row r="735" spans="1:65" s="2" customFormat="1" x14ac:dyDescent="0.2">
      <c r="A735" s="33"/>
      <c r="B735" s="34"/>
      <c r="C735" s="33"/>
      <c r="D735" s="175" t="s">
        <v>181</v>
      </c>
      <c r="E735" s="33"/>
      <c r="F735" s="176" t="s">
        <v>3199</v>
      </c>
      <c r="G735" s="33"/>
      <c r="H735" s="33"/>
      <c r="I735" s="97"/>
      <c r="J735" s="33"/>
      <c r="K735" s="33"/>
      <c r="L735" s="34"/>
      <c r="M735" s="177"/>
      <c r="N735" s="178"/>
      <c r="O735" s="59"/>
      <c r="P735" s="59"/>
      <c r="Q735" s="59"/>
      <c r="R735" s="59"/>
      <c r="S735" s="59"/>
      <c r="T735" s="60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T735" s="18" t="s">
        <v>181</v>
      </c>
      <c r="AU735" s="18" t="s">
        <v>179</v>
      </c>
    </row>
    <row r="736" spans="1:65" s="2" customFormat="1" ht="24" customHeight="1" x14ac:dyDescent="0.2">
      <c r="A736" s="33"/>
      <c r="B736" s="162"/>
      <c r="C736" s="163" t="s">
        <v>843</v>
      </c>
      <c r="D736" s="264" t="s">
        <v>844</v>
      </c>
      <c r="E736" s="265"/>
      <c r="F736" s="266"/>
      <c r="G736" s="164" t="s">
        <v>780</v>
      </c>
      <c r="H736" s="166"/>
      <c r="I736" s="166"/>
      <c r="J736" s="165">
        <f>ROUND(I736*H736,3)</f>
        <v>0</v>
      </c>
      <c r="K736" s="167"/>
      <c r="L736" s="34"/>
      <c r="M736" s="168" t="s">
        <v>1</v>
      </c>
      <c r="N736" s="169" t="s">
        <v>43</v>
      </c>
      <c r="O736" s="59"/>
      <c r="P736" s="170">
        <f>O736*H736</f>
        <v>0</v>
      </c>
      <c r="Q736" s="170">
        <v>0</v>
      </c>
      <c r="R736" s="170">
        <f>Q736*H736</f>
        <v>0</v>
      </c>
      <c r="S736" s="170">
        <v>0</v>
      </c>
      <c r="T736" s="171">
        <f>S736*H736</f>
        <v>0</v>
      </c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R736" s="172" t="s">
        <v>283</v>
      </c>
      <c r="AT736" s="172" t="s">
        <v>175</v>
      </c>
      <c r="AU736" s="172" t="s">
        <v>179</v>
      </c>
      <c r="AY736" s="18" t="s">
        <v>173</v>
      </c>
      <c r="BE736" s="173">
        <f>IF(N736="základná",J736,0)</f>
        <v>0</v>
      </c>
      <c r="BF736" s="173">
        <f>IF(N736="znížená",J736,0)</f>
        <v>0</v>
      </c>
      <c r="BG736" s="173">
        <f>IF(N736="zákl. prenesená",J736,0)</f>
        <v>0</v>
      </c>
      <c r="BH736" s="173">
        <f>IF(N736="zníž. prenesená",J736,0)</f>
        <v>0</v>
      </c>
      <c r="BI736" s="173">
        <f>IF(N736="nulová",J736,0)</f>
        <v>0</v>
      </c>
      <c r="BJ736" s="18" t="s">
        <v>179</v>
      </c>
      <c r="BK736" s="174">
        <f>ROUND(I736*H736,3)</f>
        <v>0</v>
      </c>
      <c r="BL736" s="18" t="s">
        <v>283</v>
      </c>
      <c r="BM736" s="172" t="s">
        <v>845</v>
      </c>
    </row>
    <row r="737" spans="1:65" s="2" customFormat="1" ht="19.5" x14ac:dyDescent="0.2">
      <c r="A737" s="33"/>
      <c r="B737" s="34"/>
      <c r="C737" s="33"/>
      <c r="D737" s="175" t="s">
        <v>181</v>
      </c>
      <c r="E737" s="33"/>
      <c r="F737" s="176" t="s">
        <v>846</v>
      </c>
      <c r="G737" s="33"/>
      <c r="H737" s="33"/>
      <c r="I737" s="97"/>
      <c r="J737" s="33"/>
      <c r="K737" s="33"/>
      <c r="L737" s="34"/>
      <c r="M737" s="177"/>
      <c r="N737" s="178"/>
      <c r="O737" s="59"/>
      <c r="P737" s="59"/>
      <c r="Q737" s="59"/>
      <c r="R737" s="59"/>
      <c r="S737" s="59"/>
      <c r="T737" s="60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T737" s="18" t="s">
        <v>181</v>
      </c>
      <c r="AU737" s="18" t="s">
        <v>179</v>
      </c>
    </row>
    <row r="738" spans="1:65" s="12" customFormat="1" ht="22.9" customHeight="1" x14ac:dyDescent="0.2">
      <c r="B738" s="149"/>
      <c r="D738" s="150" t="s">
        <v>76</v>
      </c>
      <c r="E738" s="160" t="s">
        <v>847</v>
      </c>
      <c r="F738" s="160" t="s">
        <v>848</v>
      </c>
      <c r="I738" s="152"/>
      <c r="J738" s="161">
        <f>BK738</f>
        <v>0</v>
      </c>
      <c r="L738" s="149"/>
      <c r="M738" s="154"/>
      <c r="N738" s="155"/>
      <c r="O738" s="155"/>
      <c r="P738" s="156">
        <f>SUM(P739:P811)</f>
        <v>0</v>
      </c>
      <c r="Q738" s="155"/>
      <c r="R738" s="156">
        <f>SUM(R739:R811)</f>
        <v>9.9267479699999992</v>
      </c>
      <c r="S738" s="155"/>
      <c r="T738" s="157">
        <f>SUM(T739:T811)</f>
        <v>0</v>
      </c>
      <c r="AR738" s="150" t="s">
        <v>179</v>
      </c>
      <c r="AT738" s="158" t="s">
        <v>76</v>
      </c>
      <c r="AU738" s="158" t="s">
        <v>85</v>
      </c>
      <c r="AY738" s="150" t="s">
        <v>173</v>
      </c>
      <c r="BK738" s="159">
        <f>SUM(BK739:BK811)</f>
        <v>0</v>
      </c>
    </row>
    <row r="739" spans="1:65" s="2" customFormat="1" ht="16.5" customHeight="1" x14ac:dyDescent="0.2">
      <c r="A739" s="33"/>
      <c r="B739" s="162"/>
      <c r="C739" s="163" t="s">
        <v>849</v>
      </c>
      <c r="D739" s="264" t="s">
        <v>850</v>
      </c>
      <c r="E739" s="265"/>
      <c r="F739" s="266"/>
      <c r="G739" s="164" t="s">
        <v>271</v>
      </c>
      <c r="H739" s="165">
        <v>194.46</v>
      </c>
      <c r="I739" s="166"/>
      <c r="J739" s="165">
        <f>ROUND(I739*H739,3)</f>
        <v>0</v>
      </c>
      <c r="K739" s="167"/>
      <c r="L739" s="34"/>
      <c r="M739" s="168" t="s">
        <v>1</v>
      </c>
      <c r="N739" s="169" t="s">
        <v>43</v>
      </c>
      <c r="O739" s="59"/>
      <c r="P739" s="170">
        <f>O739*H739</f>
        <v>0</v>
      </c>
      <c r="Q739" s="170">
        <v>0</v>
      </c>
      <c r="R739" s="170">
        <f>Q739*H739</f>
        <v>0</v>
      </c>
      <c r="S739" s="170">
        <v>0</v>
      </c>
      <c r="T739" s="171">
        <f>S739*H739</f>
        <v>0</v>
      </c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R739" s="172" t="s">
        <v>283</v>
      </c>
      <c r="AT739" s="172" t="s">
        <v>175</v>
      </c>
      <c r="AU739" s="172" t="s">
        <v>179</v>
      </c>
      <c r="AY739" s="18" t="s">
        <v>173</v>
      </c>
      <c r="BE739" s="173">
        <f>IF(N739="základná",J739,0)</f>
        <v>0</v>
      </c>
      <c r="BF739" s="173">
        <f>IF(N739="znížená",J739,0)</f>
        <v>0</v>
      </c>
      <c r="BG739" s="173">
        <f>IF(N739="zákl. prenesená",J739,0)</f>
        <v>0</v>
      </c>
      <c r="BH739" s="173">
        <f>IF(N739="zníž. prenesená",J739,0)</f>
        <v>0</v>
      </c>
      <c r="BI739" s="173">
        <f>IF(N739="nulová",J739,0)</f>
        <v>0</v>
      </c>
      <c r="BJ739" s="18" t="s">
        <v>179</v>
      </c>
      <c r="BK739" s="174">
        <f>ROUND(I739*H739,3)</f>
        <v>0</v>
      </c>
      <c r="BL739" s="18" t="s">
        <v>283</v>
      </c>
      <c r="BM739" s="172" t="s">
        <v>851</v>
      </c>
    </row>
    <row r="740" spans="1:65" s="2" customFormat="1" ht="19.5" x14ac:dyDescent="0.2">
      <c r="A740" s="33"/>
      <c r="B740" s="34"/>
      <c r="C740" s="33"/>
      <c r="D740" s="175" t="s">
        <v>181</v>
      </c>
      <c r="E740" s="33"/>
      <c r="F740" s="176" t="s">
        <v>852</v>
      </c>
      <c r="G740" s="33"/>
      <c r="H740" s="33"/>
      <c r="I740" s="97"/>
      <c r="J740" s="33"/>
      <c r="K740" s="33"/>
      <c r="L740" s="34"/>
      <c r="M740" s="177"/>
      <c r="N740" s="178"/>
      <c r="O740" s="59"/>
      <c r="P740" s="59"/>
      <c r="Q740" s="59"/>
      <c r="R740" s="59"/>
      <c r="S740" s="59"/>
      <c r="T740" s="60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T740" s="18" t="s">
        <v>181</v>
      </c>
      <c r="AU740" s="18" t="s">
        <v>179</v>
      </c>
    </row>
    <row r="741" spans="1:65" s="13" customFormat="1" x14ac:dyDescent="0.2">
      <c r="B741" s="179"/>
      <c r="D741" s="175" t="s">
        <v>183</v>
      </c>
      <c r="E741" s="180" t="s">
        <v>1</v>
      </c>
      <c r="F741" s="181" t="s">
        <v>640</v>
      </c>
      <c r="H741" s="182">
        <v>194.46</v>
      </c>
      <c r="I741" s="183"/>
      <c r="L741" s="179"/>
      <c r="M741" s="184"/>
      <c r="N741" s="185"/>
      <c r="O741" s="185"/>
      <c r="P741" s="185"/>
      <c r="Q741" s="185"/>
      <c r="R741" s="185"/>
      <c r="S741" s="185"/>
      <c r="T741" s="186"/>
      <c r="AT741" s="180" t="s">
        <v>183</v>
      </c>
      <c r="AU741" s="180" t="s">
        <v>179</v>
      </c>
      <c r="AV741" s="13" t="s">
        <v>179</v>
      </c>
      <c r="AW741" s="13" t="s">
        <v>32</v>
      </c>
      <c r="AX741" s="13" t="s">
        <v>85</v>
      </c>
      <c r="AY741" s="180" t="s">
        <v>173</v>
      </c>
    </row>
    <row r="742" spans="1:65" s="2" customFormat="1" ht="16.5" customHeight="1" x14ac:dyDescent="0.2">
      <c r="A742" s="33"/>
      <c r="B742" s="162"/>
      <c r="C742" s="210" t="s">
        <v>853</v>
      </c>
      <c r="D742" s="267" t="s">
        <v>854</v>
      </c>
      <c r="E742" s="268"/>
      <c r="F742" s="269"/>
      <c r="G742" s="211" t="s">
        <v>271</v>
      </c>
      <c r="H742" s="212">
        <v>223.62899999999999</v>
      </c>
      <c r="I742" s="213"/>
      <c r="J742" s="212">
        <f>ROUND(I742*H742,3)</f>
        <v>0</v>
      </c>
      <c r="K742" s="214"/>
      <c r="L742" s="215"/>
      <c r="M742" s="216" t="s">
        <v>1</v>
      </c>
      <c r="N742" s="217" t="s">
        <v>43</v>
      </c>
      <c r="O742" s="59"/>
      <c r="P742" s="170">
        <f>O742*H742</f>
        <v>0</v>
      </c>
      <c r="Q742" s="170">
        <v>2.0000000000000002E-5</v>
      </c>
      <c r="R742" s="170">
        <f>Q742*H742</f>
        <v>4.4725800000000003E-3</v>
      </c>
      <c r="S742" s="170">
        <v>0</v>
      </c>
      <c r="T742" s="171">
        <f>S742*H742</f>
        <v>0</v>
      </c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R742" s="172" t="s">
        <v>368</v>
      </c>
      <c r="AT742" s="172" t="s">
        <v>335</v>
      </c>
      <c r="AU742" s="172" t="s">
        <v>179</v>
      </c>
      <c r="AY742" s="18" t="s">
        <v>173</v>
      </c>
      <c r="BE742" s="173">
        <f>IF(N742="základná",J742,0)</f>
        <v>0</v>
      </c>
      <c r="BF742" s="173">
        <f>IF(N742="znížená",J742,0)</f>
        <v>0</v>
      </c>
      <c r="BG742" s="173">
        <f>IF(N742="zákl. prenesená",J742,0)</f>
        <v>0</v>
      </c>
      <c r="BH742" s="173">
        <f>IF(N742="zníž. prenesená",J742,0)</f>
        <v>0</v>
      </c>
      <c r="BI742" s="173">
        <f>IF(N742="nulová",J742,0)</f>
        <v>0</v>
      </c>
      <c r="BJ742" s="18" t="s">
        <v>179</v>
      </c>
      <c r="BK742" s="174">
        <f>ROUND(I742*H742,3)</f>
        <v>0</v>
      </c>
      <c r="BL742" s="18" t="s">
        <v>283</v>
      </c>
      <c r="BM742" s="172" t="s">
        <v>855</v>
      </c>
    </row>
    <row r="743" spans="1:65" s="2" customFormat="1" ht="29.25" x14ac:dyDescent="0.2">
      <c r="A743" s="33"/>
      <c r="B743" s="34"/>
      <c r="C743" s="33"/>
      <c r="D743" s="175" t="s">
        <v>181</v>
      </c>
      <c r="E743" s="33"/>
      <c r="F743" s="176" t="s">
        <v>856</v>
      </c>
      <c r="G743" s="33"/>
      <c r="H743" s="33"/>
      <c r="I743" s="97"/>
      <c r="J743" s="33"/>
      <c r="K743" s="33"/>
      <c r="L743" s="34"/>
      <c r="M743" s="177"/>
      <c r="N743" s="178"/>
      <c r="O743" s="59"/>
      <c r="P743" s="59"/>
      <c r="Q743" s="59"/>
      <c r="R743" s="59"/>
      <c r="S743" s="59"/>
      <c r="T743" s="60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T743" s="18" t="s">
        <v>181</v>
      </c>
      <c r="AU743" s="18" t="s">
        <v>179</v>
      </c>
    </row>
    <row r="744" spans="1:65" s="13" customFormat="1" x14ac:dyDescent="0.2">
      <c r="B744" s="179"/>
      <c r="D744" s="175" t="s">
        <v>183</v>
      </c>
      <c r="E744" s="180" t="s">
        <v>1</v>
      </c>
      <c r="F744" s="181" t="s">
        <v>857</v>
      </c>
      <c r="H744" s="182">
        <v>223.62899999999999</v>
      </c>
      <c r="I744" s="183"/>
      <c r="L744" s="179"/>
      <c r="M744" s="184"/>
      <c r="N744" s="185"/>
      <c r="O744" s="185"/>
      <c r="P744" s="185"/>
      <c r="Q744" s="185"/>
      <c r="R744" s="185"/>
      <c r="S744" s="185"/>
      <c r="T744" s="186"/>
      <c r="AT744" s="180" t="s">
        <v>183</v>
      </c>
      <c r="AU744" s="180" t="s">
        <v>179</v>
      </c>
      <c r="AV744" s="13" t="s">
        <v>179</v>
      </c>
      <c r="AW744" s="13" t="s">
        <v>32</v>
      </c>
      <c r="AX744" s="13" t="s">
        <v>85</v>
      </c>
      <c r="AY744" s="180" t="s">
        <v>173</v>
      </c>
    </row>
    <row r="745" spans="1:65" s="2" customFormat="1" ht="24" customHeight="1" x14ac:dyDescent="0.2">
      <c r="A745" s="33"/>
      <c r="B745" s="162"/>
      <c r="C745" s="163" t="s">
        <v>858</v>
      </c>
      <c r="D745" s="264" t="s">
        <v>859</v>
      </c>
      <c r="E745" s="265"/>
      <c r="F745" s="266"/>
      <c r="G745" s="164" t="s">
        <v>271</v>
      </c>
      <c r="H745" s="165">
        <v>388.92</v>
      </c>
      <c r="I745" s="166"/>
      <c r="J745" s="165">
        <f>ROUND(I745*H745,3)</f>
        <v>0</v>
      </c>
      <c r="K745" s="167"/>
      <c r="L745" s="34"/>
      <c r="M745" s="168" t="s">
        <v>1</v>
      </c>
      <c r="N745" s="169" t="s">
        <v>43</v>
      </c>
      <c r="O745" s="59"/>
      <c r="P745" s="170">
        <f>O745*H745</f>
        <v>0</v>
      </c>
      <c r="Q745" s="170">
        <v>0</v>
      </c>
      <c r="R745" s="170">
        <f>Q745*H745</f>
        <v>0</v>
      </c>
      <c r="S745" s="170">
        <v>0</v>
      </c>
      <c r="T745" s="171">
        <f>S745*H745</f>
        <v>0</v>
      </c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R745" s="172" t="s">
        <v>283</v>
      </c>
      <c r="AT745" s="172" t="s">
        <v>175</v>
      </c>
      <c r="AU745" s="172" t="s">
        <v>179</v>
      </c>
      <c r="AY745" s="18" t="s">
        <v>173</v>
      </c>
      <c r="BE745" s="173">
        <f>IF(N745="základná",J745,0)</f>
        <v>0</v>
      </c>
      <c r="BF745" s="173">
        <f>IF(N745="znížená",J745,0)</f>
        <v>0</v>
      </c>
      <c r="BG745" s="173">
        <f>IF(N745="zákl. prenesená",J745,0)</f>
        <v>0</v>
      </c>
      <c r="BH745" s="173">
        <f>IF(N745="zníž. prenesená",J745,0)</f>
        <v>0</v>
      </c>
      <c r="BI745" s="173">
        <f>IF(N745="nulová",J745,0)</f>
        <v>0</v>
      </c>
      <c r="BJ745" s="18" t="s">
        <v>179</v>
      </c>
      <c r="BK745" s="174">
        <f>ROUND(I745*H745,3)</f>
        <v>0</v>
      </c>
      <c r="BL745" s="18" t="s">
        <v>283</v>
      </c>
      <c r="BM745" s="172" t="s">
        <v>860</v>
      </c>
    </row>
    <row r="746" spans="1:65" s="2" customFormat="1" x14ac:dyDescent="0.2">
      <c r="A746" s="33"/>
      <c r="B746" s="34"/>
      <c r="C746" s="33"/>
      <c r="D746" s="175" t="s">
        <v>181</v>
      </c>
      <c r="E746" s="33"/>
      <c r="F746" s="176" t="s">
        <v>859</v>
      </c>
      <c r="G746" s="33"/>
      <c r="H746" s="33"/>
      <c r="I746" s="97"/>
      <c r="J746" s="33"/>
      <c r="K746" s="33"/>
      <c r="L746" s="34"/>
      <c r="M746" s="177"/>
      <c r="N746" s="178"/>
      <c r="O746" s="59"/>
      <c r="P746" s="59"/>
      <c r="Q746" s="59"/>
      <c r="R746" s="59"/>
      <c r="S746" s="59"/>
      <c r="T746" s="60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T746" s="18" t="s">
        <v>181</v>
      </c>
      <c r="AU746" s="18" t="s">
        <v>179</v>
      </c>
    </row>
    <row r="747" spans="1:65" s="14" customFormat="1" ht="22.5" x14ac:dyDescent="0.2">
      <c r="B747" s="187"/>
      <c r="D747" s="175" t="s">
        <v>183</v>
      </c>
      <c r="E747" s="188" t="s">
        <v>1</v>
      </c>
      <c r="F747" s="189" t="s">
        <v>861</v>
      </c>
      <c r="H747" s="188" t="s">
        <v>1</v>
      </c>
      <c r="I747" s="190"/>
      <c r="L747" s="187"/>
      <c r="M747" s="191"/>
      <c r="N747" s="192"/>
      <c r="O747" s="192"/>
      <c r="P747" s="192"/>
      <c r="Q747" s="192"/>
      <c r="R747" s="192"/>
      <c r="S747" s="192"/>
      <c r="T747" s="193"/>
      <c r="AT747" s="188" t="s">
        <v>183</v>
      </c>
      <c r="AU747" s="188" t="s">
        <v>179</v>
      </c>
      <c r="AV747" s="14" t="s">
        <v>85</v>
      </c>
      <c r="AW747" s="14" t="s">
        <v>32</v>
      </c>
      <c r="AX747" s="14" t="s">
        <v>77</v>
      </c>
      <c r="AY747" s="188" t="s">
        <v>173</v>
      </c>
    </row>
    <row r="748" spans="1:65" s="13" customFormat="1" ht="22.5" x14ac:dyDescent="0.2">
      <c r="B748" s="179"/>
      <c r="D748" s="175" t="s">
        <v>183</v>
      </c>
      <c r="E748" s="180" t="s">
        <v>1</v>
      </c>
      <c r="F748" s="181" t="s">
        <v>727</v>
      </c>
      <c r="H748" s="182">
        <v>172.93</v>
      </c>
      <c r="I748" s="183"/>
      <c r="L748" s="179"/>
      <c r="M748" s="184"/>
      <c r="N748" s="185"/>
      <c r="O748" s="185"/>
      <c r="P748" s="185"/>
      <c r="Q748" s="185"/>
      <c r="R748" s="185"/>
      <c r="S748" s="185"/>
      <c r="T748" s="186"/>
      <c r="AT748" s="180" t="s">
        <v>183</v>
      </c>
      <c r="AU748" s="180" t="s">
        <v>179</v>
      </c>
      <c r="AV748" s="13" t="s">
        <v>179</v>
      </c>
      <c r="AW748" s="13" t="s">
        <v>32</v>
      </c>
      <c r="AX748" s="13" t="s">
        <v>77</v>
      </c>
      <c r="AY748" s="180" t="s">
        <v>173</v>
      </c>
    </row>
    <row r="749" spans="1:65" s="13" customFormat="1" x14ac:dyDescent="0.2">
      <c r="B749" s="179"/>
      <c r="D749" s="175" t="s">
        <v>183</v>
      </c>
      <c r="E749" s="180" t="s">
        <v>1</v>
      </c>
      <c r="F749" s="181" t="s">
        <v>862</v>
      </c>
      <c r="H749" s="182">
        <v>21.53</v>
      </c>
      <c r="I749" s="183"/>
      <c r="L749" s="179"/>
      <c r="M749" s="184"/>
      <c r="N749" s="185"/>
      <c r="O749" s="185"/>
      <c r="P749" s="185"/>
      <c r="Q749" s="185"/>
      <c r="R749" s="185"/>
      <c r="S749" s="185"/>
      <c r="T749" s="186"/>
      <c r="AT749" s="180" t="s">
        <v>183</v>
      </c>
      <c r="AU749" s="180" t="s">
        <v>179</v>
      </c>
      <c r="AV749" s="13" t="s">
        <v>179</v>
      </c>
      <c r="AW749" s="13" t="s">
        <v>32</v>
      </c>
      <c r="AX749" s="13" t="s">
        <v>77</v>
      </c>
      <c r="AY749" s="180" t="s">
        <v>173</v>
      </c>
    </row>
    <row r="750" spans="1:65" s="15" customFormat="1" x14ac:dyDescent="0.2">
      <c r="B750" s="194"/>
      <c r="D750" s="175" t="s">
        <v>183</v>
      </c>
      <c r="E750" s="195" t="s">
        <v>1</v>
      </c>
      <c r="F750" s="196" t="s">
        <v>190</v>
      </c>
      <c r="H750" s="197">
        <v>194.46</v>
      </c>
      <c r="I750" s="198"/>
      <c r="L750" s="194"/>
      <c r="M750" s="199"/>
      <c r="N750" s="200"/>
      <c r="O750" s="200"/>
      <c r="P750" s="200"/>
      <c r="Q750" s="200"/>
      <c r="R750" s="200"/>
      <c r="S750" s="200"/>
      <c r="T750" s="201"/>
      <c r="AT750" s="195" t="s">
        <v>183</v>
      </c>
      <c r="AU750" s="195" t="s">
        <v>179</v>
      </c>
      <c r="AV750" s="15" t="s">
        <v>191</v>
      </c>
      <c r="AW750" s="15" t="s">
        <v>32</v>
      </c>
      <c r="AX750" s="15" t="s">
        <v>77</v>
      </c>
      <c r="AY750" s="195" t="s">
        <v>173</v>
      </c>
    </row>
    <row r="751" spans="1:65" s="14" customFormat="1" ht="22.5" x14ac:dyDescent="0.2">
      <c r="B751" s="187"/>
      <c r="D751" s="175" t="s">
        <v>183</v>
      </c>
      <c r="E751" s="188" t="s">
        <v>1</v>
      </c>
      <c r="F751" s="189" t="s">
        <v>863</v>
      </c>
      <c r="H751" s="188" t="s">
        <v>1</v>
      </c>
      <c r="I751" s="190"/>
      <c r="L751" s="187"/>
      <c r="M751" s="191"/>
      <c r="N751" s="192"/>
      <c r="O751" s="192"/>
      <c r="P751" s="192"/>
      <c r="Q751" s="192"/>
      <c r="R751" s="192"/>
      <c r="S751" s="192"/>
      <c r="T751" s="193"/>
      <c r="AT751" s="188" t="s">
        <v>183</v>
      </c>
      <c r="AU751" s="188" t="s">
        <v>179</v>
      </c>
      <c r="AV751" s="14" t="s">
        <v>85</v>
      </c>
      <c r="AW751" s="14" t="s">
        <v>32</v>
      </c>
      <c r="AX751" s="14" t="s">
        <v>77</v>
      </c>
      <c r="AY751" s="188" t="s">
        <v>173</v>
      </c>
    </row>
    <row r="752" spans="1:65" s="13" customFormat="1" ht="22.5" x14ac:dyDescent="0.2">
      <c r="B752" s="179"/>
      <c r="D752" s="175" t="s">
        <v>183</v>
      </c>
      <c r="E752" s="180" t="s">
        <v>1</v>
      </c>
      <c r="F752" s="181" t="s">
        <v>727</v>
      </c>
      <c r="H752" s="182">
        <v>172.93</v>
      </c>
      <c r="I752" s="183"/>
      <c r="L752" s="179"/>
      <c r="M752" s="184"/>
      <c r="N752" s="185"/>
      <c r="O752" s="185"/>
      <c r="P752" s="185"/>
      <c r="Q752" s="185"/>
      <c r="R752" s="185"/>
      <c r="S752" s="185"/>
      <c r="T752" s="186"/>
      <c r="AT752" s="180" t="s">
        <v>183</v>
      </c>
      <c r="AU752" s="180" t="s">
        <v>179</v>
      </c>
      <c r="AV752" s="13" t="s">
        <v>179</v>
      </c>
      <c r="AW752" s="13" t="s">
        <v>32</v>
      </c>
      <c r="AX752" s="13" t="s">
        <v>77</v>
      </c>
      <c r="AY752" s="180" t="s">
        <v>173</v>
      </c>
    </row>
    <row r="753" spans="1:65" s="13" customFormat="1" x14ac:dyDescent="0.2">
      <c r="B753" s="179"/>
      <c r="D753" s="175" t="s">
        <v>183</v>
      </c>
      <c r="E753" s="180" t="s">
        <v>1</v>
      </c>
      <c r="F753" s="181" t="s">
        <v>864</v>
      </c>
      <c r="H753" s="182">
        <v>21.53</v>
      </c>
      <c r="I753" s="183"/>
      <c r="L753" s="179"/>
      <c r="M753" s="184"/>
      <c r="N753" s="185"/>
      <c r="O753" s="185"/>
      <c r="P753" s="185"/>
      <c r="Q753" s="185"/>
      <c r="R753" s="185"/>
      <c r="S753" s="185"/>
      <c r="T753" s="186"/>
      <c r="AT753" s="180" t="s">
        <v>183</v>
      </c>
      <c r="AU753" s="180" t="s">
        <v>179</v>
      </c>
      <c r="AV753" s="13" t="s">
        <v>179</v>
      </c>
      <c r="AW753" s="13" t="s">
        <v>32</v>
      </c>
      <c r="AX753" s="13" t="s">
        <v>77</v>
      </c>
      <c r="AY753" s="180" t="s">
        <v>173</v>
      </c>
    </row>
    <row r="754" spans="1:65" s="15" customFormat="1" x14ac:dyDescent="0.2">
      <c r="B754" s="194"/>
      <c r="D754" s="175" t="s">
        <v>183</v>
      </c>
      <c r="E754" s="195" t="s">
        <v>1</v>
      </c>
      <c r="F754" s="196" t="s">
        <v>190</v>
      </c>
      <c r="H754" s="197">
        <v>194.46</v>
      </c>
      <c r="I754" s="198"/>
      <c r="L754" s="194"/>
      <c r="M754" s="199"/>
      <c r="N754" s="200"/>
      <c r="O754" s="200"/>
      <c r="P754" s="200"/>
      <c r="Q754" s="200"/>
      <c r="R754" s="200"/>
      <c r="S754" s="200"/>
      <c r="T754" s="201"/>
      <c r="AT754" s="195" t="s">
        <v>183</v>
      </c>
      <c r="AU754" s="195" t="s">
        <v>179</v>
      </c>
      <c r="AV754" s="15" t="s">
        <v>191</v>
      </c>
      <c r="AW754" s="15" t="s">
        <v>32</v>
      </c>
      <c r="AX754" s="15" t="s">
        <v>77</v>
      </c>
      <c r="AY754" s="195" t="s">
        <v>173</v>
      </c>
    </row>
    <row r="755" spans="1:65" s="16" customFormat="1" x14ac:dyDescent="0.2">
      <c r="B755" s="202"/>
      <c r="D755" s="175" t="s">
        <v>183</v>
      </c>
      <c r="E755" s="203" t="s">
        <v>1</v>
      </c>
      <c r="F755" s="204" t="s">
        <v>197</v>
      </c>
      <c r="H755" s="205">
        <v>388.92</v>
      </c>
      <c r="I755" s="206"/>
      <c r="L755" s="202"/>
      <c r="M755" s="207"/>
      <c r="N755" s="208"/>
      <c r="O755" s="208"/>
      <c r="P755" s="208"/>
      <c r="Q755" s="208"/>
      <c r="R755" s="208"/>
      <c r="S755" s="208"/>
      <c r="T755" s="209"/>
      <c r="AT755" s="203" t="s">
        <v>183</v>
      </c>
      <c r="AU755" s="203" t="s">
        <v>179</v>
      </c>
      <c r="AV755" s="16" t="s">
        <v>178</v>
      </c>
      <c r="AW755" s="16" t="s">
        <v>32</v>
      </c>
      <c r="AX755" s="16" t="s">
        <v>85</v>
      </c>
      <c r="AY755" s="203" t="s">
        <v>173</v>
      </c>
    </row>
    <row r="756" spans="1:65" s="2" customFormat="1" ht="24" customHeight="1" x14ac:dyDescent="0.2">
      <c r="A756" s="33"/>
      <c r="B756" s="162"/>
      <c r="C756" s="210" t="s">
        <v>865</v>
      </c>
      <c r="D756" s="267" t="s">
        <v>3200</v>
      </c>
      <c r="E756" s="268"/>
      <c r="F756" s="269"/>
      <c r="G756" s="211" t="s">
        <v>271</v>
      </c>
      <c r="H756" s="212">
        <v>198.34899999999999</v>
      </c>
      <c r="I756" s="213"/>
      <c r="J756" s="212">
        <f>ROUND(I756*H756,3)</f>
        <v>0</v>
      </c>
      <c r="K756" s="214"/>
      <c r="L756" s="215"/>
      <c r="M756" s="216" t="s">
        <v>1</v>
      </c>
      <c r="N756" s="217" t="s">
        <v>43</v>
      </c>
      <c r="O756" s="59"/>
      <c r="P756" s="170">
        <f>O756*H756</f>
        <v>0</v>
      </c>
      <c r="Q756" s="170">
        <v>5.9999999999999995E-4</v>
      </c>
      <c r="R756" s="170">
        <f>Q756*H756</f>
        <v>0.11900939999999999</v>
      </c>
      <c r="S756" s="170">
        <v>0</v>
      </c>
      <c r="T756" s="171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72" t="s">
        <v>368</v>
      </c>
      <c r="AT756" s="172" t="s">
        <v>335</v>
      </c>
      <c r="AU756" s="172" t="s">
        <v>179</v>
      </c>
      <c r="AY756" s="18" t="s">
        <v>173</v>
      </c>
      <c r="BE756" s="173">
        <f>IF(N756="základná",J756,0)</f>
        <v>0</v>
      </c>
      <c r="BF756" s="173">
        <f>IF(N756="znížená",J756,0)</f>
        <v>0</v>
      </c>
      <c r="BG756" s="173">
        <f>IF(N756="zákl. prenesená",J756,0)</f>
        <v>0</v>
      </c>
      <c r="BH756" s="173">
        <f>IF(N756="zníž. prenesená",J756,0)</f>
        <v>0</v>
      </c>
      <c r="BI756" s="173">
        <f>IF(N756="nulová",J756,0)</f>
        <v>0</v>
      </c>
      <c r="BJ756" s="18" t="s">
        <v>179</v>
      </c>
      <c r="BK756" s="174">
        <f>ROUND(I756*H756,3)</f>
        <v>0</v>
      </c>
      <c r="BL756" s="18" t="s">
        <v>283</v>
      </c>
      <c r="BM756" s="172" t="s">
        <v>866</v>
      </c>
    </row>
    <row r="757" spans="1:65" s="2" customFormat="1" ht="19.5" x14ac:dyDescent="0.2">
      <c r="A757" s="33"/>
      <c r="B757" s="34"/>
      <c r="C757" s="33"/>
      <c r="D757" s="175" t="s">
        <v>181</v>
      </c>
      <c r="E757" s="33"/>
      <c r="F757" s="176" t="s">
        <v>3201</v>
      </c>
      <c r="G757" s="33"/>
      <c r="H757" s="33"/>
      <c r="I757" s="97"/>
      <c r="J757" s="33"/>
      <c r="K757" s="33"/>
      <c r="L757" s="34"/>
      <c r="M757" s="177"/>
      <c r="N757" s="178"/>
      <c r="O757" s="59"/>
      <c r="P757" s="59"/>
      <c r="Q757" s="59"/>
      <c r="R757" s="59"/>
      <c r="S757" s="59"/>
      <c r="T757" s="60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T757" s="18" t="s">
        <v>181</v>
      </c>
      <c r="AU757" s="18" t="s">
        <v>179</v>
      </c>
    </row>
    <row r="758" spans="1:65" s="13" customFormat="1" x14ac:dyDescent="0.2">
      <c r="B758" s="179"/>
      <c r="D758" s="175" t="s">
        <v>183</v>
      </c>
      <c r="E758" s="180" t="s">
        <v>1</v>
      </c>
      <c r="F758" s="181" t="s">
        <v>867</v>
      </c>
      <c r="H758" s="182">
        <v>198.34899999999999</v>
      </c>
      <c r="I758" s="183"/>
      <c r="L758" s="179"/>
      <c r="M758" s="184"/>
      <c r="N758" s="185"/>
      <c r="O758" s="185"/>
      <c r="P758" s="185"/>
      <c r="Q758" s="185"/>
      <c r="R758" s="185"/>
      <c r="S758" s="185"/>
      <c r="T758" s="186"/>
      <c r="AT758" s="180" t="s">
        <v>183</v>
      </c>
      <c r="AU758" s="180" t="s">
        <v>179</v>
      </c>
      <c r="AV758" s="13" t="s">
        <v>179</v>
      </c>
      <c r="AW758" s="13" t="s">
        <v>32</v>
      </c>
      <c r="AX758" s="13" t="s">
        <v>85</v>
      </c>
      <c r="AY758" s="180" t="s">
        <v>173</v>
      </c>
    </row>
    <row r="759" spans="1:65" s="2" customFormat="1" ht="24" customHeight="1" x14ac:dyDescent="0.2">
      <c r="A759" s="33"/>
      <c r="B759" s="162"/>
      <c r="C759" s="210" t="s">
        <v>868</v>
      </c>
      <c r="D759" s="267" t="s">
        <v>3202</v>
      </c>
      <c r="E759" s="268"/>
      <c r="F759" s="269"/>
      <c r="G759" s="211" t="s">
        <v>271</v>
      </c>
      <c r="H759" s="212">
        <v>198.34899999999999</v>
      </c>
      <c r="I759" s="213"/>
      <c r="J759" s="212">
        <f>ROUND(I759*H759,3)</f>
        <v>0</v>
      </c>
      <c r="K759" s="214"/>
      <c r="L759" s="215"/>
      <c r="M759" s="216" t="s">
        <v>1</v>
      </c>
      <c r="N759" s="217" t="s">
        <v>43</v>
      </c>
      <c r="O759" s="59"/>
      <c r="P759" s="170">
        <f>O759*H759</f>
        <v>0</v>
      </c>
      <c r="Q759" s="170">
        <v>8.0000000000000004E-4</v>
      </c>
      <c r="R759" s="170">
        <f>Q759*H759</f>
        <v>0.15867919999999999</v>
      </c>
      <c r="S759" s="170">
        <v>0</v>
      </c>
      <c r="T759" s="171">
        <f>S759*H759</f>
        <v>0</v>
      </c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R759" s="172" t="s">
        <v>368</v>
      </c>
      <c r="AT759" s="172" t="s">
        <v>335</v>
      </c>
      <c r="AU759" s="172" t="s">
        <v>179</v>
      </c>
      <c r="AY759" s="18" t="s">
        <v>173</v>
      </c>
      <c r="BE759" s="173">
        <f>IF(N759="základná",J759,0)</f>
        <v>0</v>
      </c>
      <c r="BF759" s="173">
        <f>IF(N759="znížená",J759,0)</f>
        <v>0</v>
      </c>
      <c r="BG759" s="173">
        <f>IF(N759="zákl. prenesená",J759,0)</f>
        <v>0</v>
      </c>
      <c r="BH759" s="173">
        <f>IF(N759="zníž. prenesená",J759,0)</f>
        <v>0</v>
      </c>
      <c r="BI759" s="173">
        <f>IF(N759="nulová",J759,0)</f>
        <v>0</v>
      </c>
      <c r="BJ759" s="18" t="s">
        <v>179</v>
      </c>
      <c r="BK759" s="174">
        <f>ROUND(I759*H759,3)</f>
        <v>0</v>
      </c>
      <c r="BL759" s="18" t="s">
        <v>283</v>
      </c>
      <c r="BM759" s="172" t="s">
        <v>869</v>
      </c>
    </row>
    <row r="760" spans="1:65" s="2" customFormat="1" ht="19.5" x14ac:dyDescent="0.2">
      <c r="A760" s="33"/>
      <c r="B760" s="34"/>
      <c r="C760" s="33"/>
      <c r="D760" s="175" t="s">
        <v>181</v>
      </c>
      <c r="E760" s="33"/>
      <c r="F760" s="176" t="s">
        <v>3203</v>
      </c>
      <c r="G760" s="33"/>
      <c r="H760" s="33"/>
      <c r="I760" s="97"/>
      <c r="J760" s="33"/>
      <c r="K760" s="33"/>
      <c r="L760" s="34"/>
      <c r="M760" s="177"/>
      <c r="N760" s="178"/>
      <c r="O760" s="59"/>
      <c r="P760" s="59"/>
      <c r="Q760" s="59"/>
      <c r="R760" s="59"/>
      <c r="S760" s="59"/>
      <c r="T760" s="60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T760" s="18" t="s">
        <v>181</v>
      </c>
      <c r="AU760" s="18" t="s">
        <v>179</v>
      </c>
    </row>
    <row r="761" spans="1:65" s="13" customFormat="1" x14ac:dyDescent="0.2">
      <c r="B761" s="179"/>
      <c r="D761" s="175" t="s">
        <v>183</v>
      </c>
      <c r="E761" s="180" t="s">
        <v>1</v>
      </c>
      <c r="F761" s="181" t="s">
        <v>867</v>
      </c>
      <c r="H761" s="182">
        <v>198.34899999999999</v>
      </c>
      <c r="I761" s="183"/>
      <c r="L761" s="179"/>
      <c r="M761" s="184"/>
      <c r="N761" s="185"/>
      <c r="O761" s="185"/>
      <c r="P761" s="185"/>
      <c r="Q761" s="185"/>
      <c r="R761" s="185"/>
      <c r="S761" s="185"/>
      <c r="T761" s="186"/>
      <c r="AT761" s="180" t="s">
        <v>183</v>
      </c>
      <c r="AU761" s="180" t="s">
        <v>179</v>
      </c>
      <c r="AV761" s="13" t="s">
        <v>179</v>
      </c>
      <c r="AW761" s="13" t="s">
        <v>32</v>
      </c>
      <c r="AX761" s="13" t="s">
        <v>85</v>
      </c>
      <c r="AY761" s="180" t="s">
        <v>173</v>
      </c>
    </row>
    <row r="762" spans="1:65" s="2" customFormat="1" ht="48" customHeight="1" x14ac:dyDescent="0.2">
      <c r="A762" s="33"/>
      <c r="B762" s="162"/>
      <c r="C762" s="163" t="s">
        <v>870</v>
      </c>
      <c r="D762" s="264" t="s">
        <v>3204</v>
      </c>
      <c r="E762" s="265"/>
      <c r="F762" s="266"/>
      <c r="G762" s="164" t="s">
        <v>271</v>
      </c>
      <c r="H762" s="165">
        <v>77.882999999999996</v>
      </c>
      <c r="I762" s="166"/>
      <c r="J762" s="165">
        <f>ROUND(I762*H762,3)</f>
        <v>0</v>
      </c>
      <c r="K762" s="167"/>
      <c r="L762" s="34"/>
      <c r="M762" s="168" t="s">
        <v>1</v>
      </c>
      <c r="N762" s="169" t="s">
        <v>43</v>
      </c>
      <c r="O762" s="59"/>
      <c r="P762" s="170">
        <f>O762*H762</f>
        <v>0</v>
      </c>
      <c r="Q762" s="170">
        <v>7.7799999999999996E-3</v>
      </c>
      <c r="R762" s="170">
        <f>Q762*H762</f>
        <v>0.60592973999999988</v>
      </c>
      <c r="S762" s="170">
        <v>0</v>
      </c>
      <c r="T762" s="171">
        <f>S762*H762</f>
        <v>0</v>
      </c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R762" s="172" t="s">
        <v>283</v>
      </c>
      <c r="AT762" s="172" t="s">
        <v>175</v>
      </c>
      <c r="AU762" s="172" t="s">
        <v>179</v>
      </c>
      <c r="AY762" s="18" t="s">
        <v>173</v>
      </c>
      <c r="BE762" s="173">
        <f>IF(N762="základná",J762,0)</f>
        <v>0</v>
      </c>
      <c r="BF762" s="173">
        <f>IF(N762="znížená",J762,0)</f>
        <v>0</v>
      </c>
      <c r="BG762" s="173">
        <f>IF(N762="zákl. prenesená",J762,0)</f>
        <v>0</v>
      </c>
      <c r="BH762" s="173">
        <f>IF(N762="zníž. prenesená",J762,0)</f>
        <v>0</v>
      </c>
      <c r="BI762" s="173">
        <f>IF(N762="nulová",J762,0)</f>
        <v>0</v>
      </c>
      <c r="BJ762" s="18" t="s">
        <v>179</v>
      </c>
      <c r="BK762" s="174">
        <f>ROUND(I762*H762,3)</f>
        <v>0</v>
      </c>
      <c r="BL762" s="18" t="s">
        <v>283</v>
      </c>
      <c r="BM762" s="172" t="s">
        <v>871</v>
      </c>
    </row>
    <row r="763" spans="1:65" s="2" customFormat="1" ht="19.5" x14ac:dyDescent="0.2">
      <c r="A763" s="33"/>
      <c r="B763" s="34"/>
      <c r="C763" s="33"/>
      <c r="D763" s="175" t="s">
        <v>181</v>
      </c>
      <c r="E763" s="33"/>
      <c r="F763" s="176" t="s">
        <v>872</v>
      </c>
      <c r="G763" s="33"/>
      <c r="H763" s="33"/>
      <c r="I763" s="97"/>
      <c r="J763" s="33"/>
      <c r="K763" s="33"/>
      <c r="L763" s="34"/>
      <c r="M763" s="177"/>
      <c r="N763" s="178"/>
      <c r="O763" s="59"/>
      <c r="P763" s="59"/>
      <c r="Q763" s="59"/>
      <c r="R763" s="59"/>
      <c r="S763" s="59"/>
      <c r="T763" s="60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T763" s="18" t="s">
        <v>181</v>
      </c>
      <c r="AU763" s="18" t="s">
        <v>179</v>
      </c>
    </row>
    <row r="764" spans="1:65" s="14" customFormat="1" x14ac:dyDescent="0.2">
      <c r="B764" s="187"/>
      <c r="D764" s="175" t="s">
        <v>183</v>
      </c>
      <c r="E764" s="188" t="s">
        <v>1</v>
      </c>
      <c r="F764" s="189" t="s">
        <v>873</v>
      </c>
      <c r="H764" s="188" t="s">
        <v>1</v>
      </c>
      <c r="I764" s="190"/>
      <c r="L764" s="187"/>
      <c r="M764" s="191"/>
      <c r="N764" s="192"/>
      <c r="O764" s="192"/>
      <c r="P764" s="192"/>
      <c r="Q764" s="192"/>
      <c r="R764" s="192"/>
      <c r="S764" s="192"/>
      <c r="T764" s="193"/>
      <c r="AT764" s="188" t="s">
        <v>183</v>
      </c>
      <c r="AU764" s="188" t="s">
        <v>179</v>
      </c>
      <c r="AV764" s="14" t="s">
        <v>85</v>
      </c>
      <c r="AW764" s="14" t="s">
        <v>32</v>
      </c>
      <c r="AX764" s="14" t="s">
        <v>77</v>
      </c>
      <c r="AY764" s="188" t="s">
        <v>173</v>
      </c>
    </row>
    <row r="765" spans="1:65" s="14" customFormat="1" x14ac:dyDescent="0.2">
      <c r="B765" s="187"/>
      <c r="D765" s="175" t="s">
        <v>183</v>
      </c>
      <c r="E765" s="188" t="s">
        <v>1</v>
      </c>
      <c r="F765" s="189" t="s">
        <v>874</v>
      </c>
      <c r="H765" s="188" t="s">
        <v>1</v>
      </c>
      <c r="I765" s="190"/>
      <c r="L765" s="187"/>
      <c r="M765" s="191"/>
      <c r="N765" s="192"/>
      <c r="O765" s="192"/>
      <c r="P765" s="192"/>
      <c r="Q765" s="192"/>
      <c r="R765" s="192"/>
      <c r="S765" s="192"/>
      <c r="T765" s="193"/>
      <c r="AT765" s="188" t="s">
        <v>183</v>
      </c>
      <c r="AU765" s="188" t="s">
        <v>179</v>
      </c>
      <c r="AV765" s="14" t="s">
        <v>85</v>
      </c>
      <c r="AW765" s="14" t="s">
        <v>32</v>
      </c>
      <c r="AX765" s="14" t="s">
        <v>77</v>
      </c>
      <c r="AY765" s="188" t="s">
        <v>173</v>
      </c>
    </row>
    <row r="766" spans="1:65" s="14" customFormat="1" x14ac:dyDescent="0.2">
      <c r="B766" s="187"/>
      <c r="D766" s="175" t="s">
        <v>183</v>
      </c>
      <c r="E766" s="188" t="s">
        <v>1</v>
      </c>
      <c r="F766" s="189" t="s">
        <v>875</v>
      </c>
      <c r="H766" s="188" t="s">
        <v>1</v>
      </c>
      <c r="I766" s="190"/>
      <c r="L766" s="187"/>
      <c r="M766" s="191"/>
      <c r="N766" s="192"/>
      <c r="O766" s="192"/>
      <c r="P766" s="192"/>
      <c r="Q766" s="192"/>
      <c r="R766" s="192"/>
      <c r="S766" s="192"/>
      <c r="T766" s="193"/>
      <c r="AT766" s="188" t="s">
        <v>183</v>
      </c>
      <c r="AU766" s="188" t="s">
        <v>179</v>
      </c>
      <c r="AV766" s="14" t="s">
        <v>85</v>
      </c>
      <c r="AW766" s="14" t="s">
        <v>32</v>
      </c>
      <c r="AX766" s="14" t="s">
        <v>77</v>
      </c>
      <c r="AY766" s="188" t="s">
        <v>173</v>
      </c>
    </row>
    <row r="767" spans="1:65" s="13" customFormat="1" x14ac:dyDescent="0.2">
      <c r="B767" s="179"/>
      <c r="D767" s="175" t="s">
        <v>183</v>
      </c>
      <c r="E767" s="180" t="s">
        <v>1</v>
      </c>
      <c r="F767" s="181" t="s">
        <v>876</v>
      </c>
      <c r="H767" s="182">
        <v>81.462999999999994</v>
      </c>
      <c r="I767" s="183"/>
      <c r="L767" s="179"/>
      <c r="M767" s="184"/>
      <c r="N767" s="185"/>
      <c r="O767" s="185"/>
      <c r="P767" s="185"/>
      <c r="Q767" s="185"/>
      <c r="R767" s="185"/>
      <c r="S767" s="185"/>
      <c r="T767" s="186"/>
      <c r="AT767" s="180" t="s">
        <v>183</v>
      </c>
      <c r="AU767" s="180" t="s">
        <v>179</v>
      </c>
      <c r="AV767" s="13" t="s">
        <v>179</v>
      </c>
      <c r="AW767" s="13" t="s">
        <v>32</v>
      </c>
      <c r="AX767" s="13" t="s">
        <v>77</v>
      </c>
      <c r="AY767" s="180" t="s">
        <v>173</v>
      </c>
    </row>
    <row r="768" spans="1:65" s="13" customFormat="1" ht="22.5" x14ac:dyDescent="0.2">
      <c r="B768" s="179"/>
      <c r="D768" s="175" t="s">
        <v>183</v>
      </c>
      <c r="E768" s="180" t="s">
        <v>1</v>
      </c>
      <c r="F768" s="181" t="s">
        <v>589</v>
      </c>
      <c r="H768" s="182">
        <v>-3.58</v>
      </c>
      <c r="I768" s="183"/>
      <c r="L768" s="179"/>
      <c r="M768" s="184"/>
      <c r="N768" s="185"/>
      <c r="O768" s="185"/>
      <c r="P768" s="185"/>
      <c r="Q768" s="185"/>
      <c r="R768" s="185"/>
      <c r="S768" s="185"/>
      <c r="T768" s="186"/>
      <c r="AT768" s="180" t="s">
        <v>183</v>
      </c>
      <c r="AU768" s="180" t="s">
        <v>179</v>
      </c>
      <c r="AV768" s="13" t="s">
        <v>179</v>
      </c>
      <c r="AW768" s="13" t="s">
        <v>32</v>
      </c>
      <c r="AX768" s="13" t="s">
        <v>77</v>
      </c>
      <c r="AY768" s="180" t="s">
        <v>173</v>
      </c>
    </row>
    <row r="769" spans="1:65" s="16" customFormat="1" x14ac:dyDescent="0.2">
      <c r="B769" s="202"/>
      <c r="D769" s="175" t="s">
        <v>183</v>
      </c>
      <c r="E769" s="203" t="s">
        <v>1</v>
      </c>
      <c r="F769" s="204" t="s">
        <v>197</v>
      </c>
      <c r="H769" s="205">
        <v>77.882999999999996</v>
      </c>
      <c r="I769" s="206"/>
      <c r="L769" s="202"/>
      <c r="M769" s="207"/>
      <c r="N769" s="208"/>
      <c r="O769" s="208"/>
      <c r="P769" s="208"/>
      <c r="Q769" s="208"/>
      <c r="R769" s="208"/>
      <c r="S769" s="208"/>
      <c r="T769" s="209"/>
      <c r="AT769" s="203" t="s">
        <v>183</v>
      </c>
      <c r="AU769" s="203" t="s">
        <v>179</v>
      </c>
      <c r="AV769" s="16" t="s">
        <v>178</v>
      </c>
      <c r="AW769" s="16" t="s">
        <v>32</v>
      </c>
      <c r="AX769" s="16" t="s">
        <v>85</v>
      </c>
      <c r="AY769" s="203" t="s">
        <v>173</v>
      </c>
    </row>
    <row r="770" spans="1:65" s="2" customFormat="1" ht="24" customHeight="1" x14ac:dyDescent="0.2">
      <c r="A770" s="33"/>
      <c r="B770" s="162"/>
      <c r="C770" s="210" t="s">
        <v>877</v>
      </c>
      <c r="D770" s="267" t="s">
        <v>878</v>
      </c>
      <c r="E770" s="268"/>
      <c r="F770" s="269"/>
      <c r="G770" s="211" t="s">
        <v>271</v>
      </c>
      <c r="H770" s="212">
        <v>79.441000000000003</v>
      </c>
      <c r="I770" s="213"/>
      <c r="J770" s="212">
        <f>ROUND(I770*H770,3)</f>
        <v>0</v>
      </c>
      <c r="K770" s="214"/>
      <c r="L770" s="215"/>
      <c r="M770" s="216" t="s">
        <v>1</v>
      </c>
      <c r="N770" s="217" t="s">
        <v>43</v>
      </c>
      <c r="O770" s="59"/>
      <c r="P770" s="170">
        <f>O770*H770</f>
        <v>0</v>
      </c>
      <c r="Q770" s="170">
        <v>5.5500000000000002E-3</v>
      </c>
      <c r="R770" s="170">
        <f>Q770*H770</f>
        <v>0.44089755000000003</v>
      </c>
      <c r="S770" s="170">
        <v>0</v>
      </c>
      <c r="T770" s="171">
        <f>S770*H770</f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72" t="s">
        <v>368</v>
      </c>
      <c r="AT770" s="172" t="s">
        <v>335</v>
      </c>
      <c r="AU770" s="172" t="s">
        <v>179</v>
      </c>
      <c r="AY770" s="18" t="s">
        <v>173</v>
      </c>
      <c r="BE770" s="173">
        <f>IF(N770="základná",J770,0)</f>
        <v>0</v>
      </c>
      <c r="BF770" s="173">
        <f>IF(N770="znížená",J770,0)</f>
        <v>0</v>
      </c>
      <c r="BG770" s="173">
        <f>IF(N770="zákl. prenesená",J770,0)</f>
        <v>0</v>
      </c>
      <c r="BH770" s="173">
        <f>IF(N770="zníž. prenesená",J770,0)</f>
        <v>0</v>
      </c>
      <c r="BI770" s="173">
        <f>IF(N770="nulová",J770,0)</f>
        <v>0</v>
      </c>
      <c r="BJ770" s="18" t="s">
        <v>179</v>
      </c>
      <c r="BK770" s="174">
        <f>ROUND(I770*H770,3)</f>
        <v>0</v>
      </c>
      <c r="BL770" s="18" t="s">
        <v>283</v>
      </c>
      <c r="BM770" s="172" t="s">
        <v>879</v>
      </c>
    </row>
    <row r="771" spans="1:65" s="2" customFormat="1" ht="19.5" x14ac:dyDescent="0.2">
      <c r="A771" s="33"/>
      <c r="B771" s="34"/>
      <c r="C771" s="33"/>
      <c r="D771" s="175" t="s">
        <v>181</v>
      </c>
      <c r="E771" s="33"/>
      <c r="F771" s="176" t="s">
        <v>3205</v>
      </c>
      <c r="G771" s="33"/>
      <c r="H771" s="33"/>
      <c r="I771" s="97"/>
      <c r="J771" s="33"/>
      <c r="K771" s="33"/>
      <c r="L771" s="34"/>
      <c r="M771" s="177"/>
      <c r="N771" s="178"/>
      <c r="O771" s="59"/>
      <c r="P771" s="59"/>
      <c r="Q771" s="59"/>
      <c r="R771" s="59"/>
      <c r="S771" s="59"/>
      <c r="T771" s="60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T771" s="18" t="s">
        <v>181</v>
      </c>
      <c r="AU771" s="18" t="s">
        <v>179</v>
      </c>
    </row>
    <row r="772" spans="1:65" s="13" customFormat="1" x14ac:dyDescent="0.2">
      <c r="B772" s="179"/>
      <c r="D772" s="175" t="s">
        <v>183</v>
      </c>
      <c r="E772" s="180" t="s">
        <v>1</v>
      </c>
      <c r="F772" s="181" t="s">
        <v>880</v>
      </c>
      <c r="H772" s="182">
        <v>79.441000000000003</v>
      </c>
      <c r="I772" s="183"/>
      <c r="L772" s="179"/>
      <c r="M772" s="184"/>
      <c r="N772" s="185"/>
      <c r="O772" s="185"/>
      <c r="P772" s="185"/>
      <c r="Q772" s="185"/>
      <c r="R772" s="185"/>
      <c r="S772" s="185"/>
      <c r="T772" s="186"/>
      <c r="AT772" s="180" t="s">
        <v>183</v>
      </c>
      <c r="AU772" s="180" t="s">
        <v>179</v>
      </c>
      <c r="AV772" s="13" t="s">
        <v>179</v>
      </c>
      <c r="AW772" s="13" t="s">
        <v>32</v>
      </c>
      <c r="AX772" s="13" t="s">
        <v>77</v>
      </c>
      <c r="AY772" s="180" t="s">
        <v>173</v>
      </c>
    </row>
    <row r="773" spans="1:65" s="16" customFormat="1" x14ac:dyDescent="0.2">
      <c r="B773" s="202"/>
      <c r="D773" s="175" t="s">
        <v>183</v>
      </c>
      <c r="E773" s="203" t="s">
        <v>1</v>
      </c>
      <c r="F773" s="204" t="s">
        <v>197</v>
      </c>
      <c r="H773" s="205">
        <v>79.441000000000003</v>
      </c>
      <c r="I773" s="206"/>
      <c r="L773" s="202"/>
      <c r="M773" s="207"/>
      <c r="N773" s="208"/>
      <c r="O773" s="208"/>
      <c r="P773" s="208"/>
      <c r="Q773" s="208"/>
      <c r="R773" s="208"/>
      <c r="S773" s="208"/>
      <c r="T773" s="209"/>
      <c r="AT773" s="203" t="s">
        <v>183</v>
      </c>
      <c r="AU773" s="203" t="s">
        <v>179</v>
      </c>
      <c r="AV773" s="16" t="s">
        <v>178</v>
      </c>
      <c r="AW773" s="16" t="s">
        <v>32</v>
      </c>
      <c r="AX773" s="16" t="s">
        <v>85</v>
      </c>
      <c r="AY773" s="203" t="s">
        <v>173</v>
      </c>
    </row>
    <row r="774" spans="1:65" s="2" customFormat="1" ht="24" customHeight="1" x14ac:dyDescent="0.2">
      <c r="A774" s="33"/>
      <c r="B774" s="162"/>
      <c r="C774" s="163" t="s">
        <v>881</v>
      </c>
      <c r="D774" s="264" t="s">
        <v>882</v>
      </c>
      <c r="E774" s="265"/>
      <c r="F774" s="266"/>
      <c r="G774" s="164" t="s">
        <v>271</v>
      </c>
      <c r="H774" s="165">
        <v>401.39</v>
      </c>
      <c r="I774" s="166"/>
      <c r="J774" s="165">
        <f>ROUND(I774*H774,3)</f>
        <v>0</v>
      </c>
      <c r="K774" s="167"/>
      <c r="L774" s="34"/>
      <c r="M774" s="168" t="s">
        <v>1</v>
      </c>
      <c r="N774" s="169" t="s">
        <v>43</v>
      </c>
      <c r="O774" s="59"/>
      <c r="P774" s="170">
        <f>O774*H774</f>
        <v>0</v>
      </c>
      <c r="Q774" s="170">
        <v>0</v>
      </c>
      <c r="R774" s="170">
        <f>Q774*H774</f>
        <v>0</v>
      </c>
      <c r="S774" s="170">
        <v>0</v>
      </c>
      <c r="T774" s="171">
        <f>S774*H774</f>
        <v>0</v>
      </c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R774" s="172" t="s">
        <v>283</v>
      </c>
      <c r="AT774" s="172" t="s">
        <v>175</v>
      </c>
      <c r="AU774" s="172" t="s">
        <v>179</v>
      </c>
      <c r="AY774" s="18" t="s">
        <v>173</v>
      </c>
      <c r="BE774" s="173">
        <f>IF(N774="základná",J774,0)</f>
        <v>0</v>
      </c>
      <c r="BF774" s="173">
        <f>IF(N774="znížená",J774,0)</f>
        <v>0</v>
      </c>
      <c r="BG774" s="173">
        <f>IF(N774="zákl. prenesená",J774,0)</f>
        <v>0</v>
      </c>
      <c r="BH774" s="173">
        <f>IF(N774="zníž. prenesená",J774,0)</f>
        <v>0</v>
      </c>
      <c r="BI774" s="173">
        <f>IF(N774="nulová",J774,0)</f>
        <v>0</v>
      </c>
      <c r="BJ774" s="18" t="s">
        <v>179</v>
      </c>
      <c r="BK774" s="174">
        <f>ROUND(I774*H774,3)</f>
        <v>0</v>
      </c>
      <c r="BL774" s="18" t="s">
        <v>283</v>
      </c>
      <c r="BM774" s="172" t="s">
        <v>883</v>
      </c>
    </row>
    <row r="775" spans="1:65" s="2" customFormat="1" ht="19.5" x14ac:dyDescent="0.2">
      <c r="A775" s="33"/>
      <c r="B775" s="34"/>
      <c r="C775" s="33"/>
      <c r="D775" s="175" t="s">
        <v>181</v>
      </c>
      <c r="E775" s="33"/>
      <c r="F775" s="176" t="s">
        <v>884</v>
      </c>
      <c r="G775" s="33"/>
      <c r="H775" s="33"/>
      <c r="I775" s="97"/>
      <c r="J775" s="33"/>
      <c r="K775" s="33"/>
      <c r="L775" s="34"/>
      <c r="M775" s="177"/>
      <c r="N775" s="178"/>
      <c r="O775" s="59"/>
      <c r="P775" s="59"/>
      <c r="Q775" s="59"/>
      <c r="R775" s="59"/>
      <c r="S775" s="59"/>
      <c r="T775" s="60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T775" s="18" t="s">
        <v>181</v>
      </c>
      <c r="AU775" s="18" t="s">
        <v>179</v>
      </c>
    </row>
    <row r="776" spans="1:65" s="14" customFormat="1" x14ac:dyDescent="0.2">
      <c r="B776" s="187"/>
      <c r="D776" s="175" t="s">
        <v>183</v>
      </c>
      <c r="E776" s="188" t="s">
        <v>1</v>
      </c>
      <c r="F776" s="189" t="s">
        <v>635</v>
      </c>
      <c r="H776" s="188" t="s">
        <v>1</v>
      </c>
      <c r="I776" s="190"/>
      <c r="L776" s="187"/>
      <c r="M776" s="191"/>
      <c r="N776" s="192"/>
      <c r="O776" s="192"/>
      <c r="P776" s="192"/>
      <c r="Q776" s="192"/>
      <c r="R776" s="192"/>
      <c r="S776" s="192"/>
      <c r="T776" s="193"/>
      <c r="AT776" s="188" t="s">
        <v>183</v>
      </c>
      <c r="AU776" s="188" t="s">
        <v>179</v>
      </c>
      <c r="AV776" s="14" t="s">
        <v>85</v>
      </c>
      <c r="AW776" s="14" t="s">
        <v>32</v>
      </c>
      <c r="AX776" s="14" t="s">
        <v>77</v>
      </c>
      <c r="AY776" s="188" t="s">
        <v>173</v>
      </c>
    </row>
    <row r="777" spans="1:65" s="14" customFormat="1" x14ac:dyDescent="0.2">
      <c r="B777" s="187"/>
      <c r="D777" s="175" t="s">
        <v>183</v>
      </c>
      <c r="E777" s="188" t="s">
        <v>1</v>
      </c>
      <c r="F777" s="189" t="s">
        <v>3277</v>
      </c>
      <c r="H777" s="188" t="s">
        <v>1</v>
      </c>
      <c r="I777" s="190"/>
      <c r="L777" s="187"/>
      <c r="M777" s="191"/>
      <c r="N777" s="192"/>
      <c r="O777" s="192"/>
      <c r="P777" s="192"/>
      <c r="Q777" s="192"/>
      <c r="R777" s="192"/>
      <c r="S777" s="192"/>
      <c r="T777" s="193"/>
      <c r="AT777" s="188" t="s">
        <v>183</v>
      </c>
      <c r="AU777" s="188" t="s">
        <v>179</v>
      </c>
      <c r="AV777" s="14" t="s">
        <v>85</v>
      </c>
      <c r="AW777" s="14" t="s">
        <v>32</v>
      </c>
      <c r="AX777" s="14" t="s">
        <v>77</v>
      </c>
      <c r="AY777" s="188" t="s">
        <v>173</v>
      </c>
    </row>
    <row r="778" spans="1:65" s="13" customFormat="1" x14ac:dyDescent="0.2">
      <c r="B778" s="179"/>
      <c r="D778" s="175" t="s">
        <v>183</v>
      </c>
      <c r="E778" s="180" t="s">
        <v>1</v>
      </c>
      <c r="F778" s="181" t="s">
        <v>789</v>
      </c>
      <c r="H778" s="182">
        <v>200.69499999999999</v>
      </c>
      <c r="I778" s="183"/>
      <c r="L778" s="179"/>
      <c r="M778" s="184"/>
      <c r="N778" s="185"/>
      <c r="O778" s="185"/>
      <c r="P778" s="185"/>
      <c r="Q778" s="185"/>
      <c r="R778" s="185"/>
      <c r="S778" s="185"/>
      <c r="T778" s="186"/>
      <c r="AT778" s="180" t="s">
        <v>183</v>
      </c>
      <c r="AU778" s="180" t="s">
        <v>179</v>
      </c>
      <c r="AV778" s="13" t="s">
        <v>179</v>
      </c>
      <c r="AW778" s="13" t="s">
        <v>32</v>
      </c>
      <c r="AX778" s="13" t="s">
        <v>77</v>
      </c>
      <c r="AY778" s="180" t="s">
        <v>173</v>
      </c>
    </row>
    <row r="779" spans="1:65" s="14" customFormat="1" x14ac:dyDescent="0.2">
      <c r="B779" s="187"/>
      <c r="D779" s="175" t="s">
        <v>183</v>
      </c>
      <c r="E779" s="188" t="s">
        <v>1</v>
      </c>
      <c r="F779" s="189" t="s">
        <v>3278</v>
      </c>
      <c r="H779" s="188" t="s">
        <v>1</v>
      </c>
      <c r="I779" s="190"/>
      <c r="L779" s="187"/>
      <c r="M779" s="191"/>
      <c r="N779" s="192"/>
      <c r="O779" s="192"/>
      <c r="P779" s="192"/>
      <c r="Q779" s="192"/>
      <c r="R779" s="192"/>
      <c r="S779" s="192"/>
      <c r="T779" s="193"/>
      <c r="AT779" s="188" t="s">
        <v>183</v>
      </c>
      <c r="AU779" s="188" t="s">
        <v>179</v>
      </c>
      <c r="AV779" s="14" t="s">
        <v>85</v>
      </c>
      <c r="AW779" s="14" t="s">
        <v>32</v>
      </c>
      <c r="AX779" s="14" t="s">
        <v>77</v>
      </c>
      <c r="AY779" s="188" t="s">
        <v>173</v>
      </c>
    </row>
    <row r="780" spans="1:65" s="13" customFormat="1" x14ac:dyDescent="0.2">
      <c r="B780" s="179"/>
      <c r="D780" s="175" t="s">
        <v>183</v>
      </c>
      <c r="E780" s="180" t="s">
        <v>1</v>
      </c>
      <c r="F780" s="181" t="s">
        <v>789</v>
      </c>
      <c r="H780" s="182">
        <v>200.69499999999999</v>
      </c>
      <c r="I780" s="183"/>
      <c r="L780" s="179"/>
      <c r="M780" s="184"/>
      <c r="N780" s="185"/>
      <c r="O780" s="185"/>
      <c r="P780" s="185"/>
      <c r="Q780" s="185"/>
      <c r="R780" s="185"/>
      <c r="S780" s="185"/>
      <c r="T780" s="186"/>
      <c r="AT780" s="180" t="s">
        <v>183</v>
      </c>
      <c r="AU780" s="180" t="s">
        <v>179</v>
      </c>
      <c r="AV780" s="13" t="s">
        <v>179</v>
      </c>
      <c r="AW780" s="13" t="s">
        <v>32</v>
      </c>
      <c r="AX780" s="13" t="s">
        <v>77</v>
      </c>
      <c r="AY780" s="180" t="s">
        <v>173</v>
      </c>
    </row>
    <row r="781" spans="1:65" s="16" customFormat="1" x14ac:dyDescent="0.2">
      <c r="B781" s="202"/>
      <c r="D781" s="175" t="s">
        <v>183</v>
      </c>
      <c r="E781" s="203" t="s">
        <v>1</v>
      </c>
      <c r="F781" s="204" t="s">
        <v>197</v>
      </c>
      <c r="H781" s="205">
        <v>401.39</v>
      </c>
      <c r="I781" s="206"/>
      <c r="L781" s="202"/>
      <c r="M781" s="207"/>
      <c r="N781" s="208"/>
      <c r="O781" s="208"/>
      <c r="P781" s="208"/>
      <c r="Q781" s="208"/>
      <c r="R781" s="208"/>
      <c r="S781" s="208"/>
      <c r="T781" s="209"/>
      <c r="AT781" s="203" t="s">
        <v>183</v>
      </c>
      <c r="AU781" s="203" t="s">
        <v>179</v>
      </c>
      <c r="AV781" s="16" t="s">
        <v>178</v>
      </c>
      <c r="AW781" s="16" t="s">
        <v>32</v>
      </c>
      <c r="AX781" s="16" t="s">
        <v>85</v>
      </c>
      <c r="AY781" s="203" t="s">
        <v>173</v>
      </c>
    </row>
    <row r="782" spans="1:65" s="2" customFormat="1" ht="36" customHeight="1" x14ac:dyDescent="0.2">
      <c r="A782" s="33"/>
      <c r="B782" s="162"/>
      <c r="C782" s="210" t="s">
        <v>885</v>
      </c>
      <c r="D782" s="267" t="s">
        <v>3206</v>
      </c>
      <c r="E782" s="268"/>
      <c r="F782" s="269"/>
      <c r="G782" s="211" t="s">
        <v>271</v>
      </c>
      <c r="H782" s="212">
        <v>204.709</v>
      </c>
      <c r="I782" s="213"/>
      <c r="J782" s="212">
        <f>ROUND(I782*H782,3)</f>
        <v>0</v>
      </c>
      <c r="K782" s="214"/>
      <c r="L782" s="215"/>
      <c r="M782" s="216" t="s">
        <v>1</v>
      </c>
      <c r="N782" s="217" t="s">
        <v>43</v>
      </c>
      <c r="O782" s="59"/>
      <c r="P782" s="170">
        <f>O782*H782</f>
        <v>0</v>
      </c>
      <c r="Q782" s="170">
        <v>2.0799999999999999E-2</v>
      </c>
      <c r="R782" s="170">
        <f>Q782*H782</f>
        <v>4.2579472000000003</v>
      </c>
      <c r="S782" s="170">
        <v>0</v>
      </c>
      <c r="T782" s="171">
        <f>S782*H782</f>
        <v>0</v>
      </c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R782" s="172" t="s">
        <v>368</v>
      </c>
      <c r="AT782" s="172" t="s">
        <v>335</v>
      </c>
      <c r="AU782" s="172" t="s">
        <v>179</v>
      </c>
      <c r="AY782" s="18" t="s">
        <v>173</v>
      </c>
      <c r="BE782" s="173">
        <f>IF(N782="základná",J782,0)</f>
        <v>0</v>
      </c>
      <c r="BF782" s="173">
        <f>IF(N782="znížená",J782,0)</f>
        <v>0</v>
      </c>
      <c r="BG782" s="173">
        <f>IF(N782="zákl. prenesená",J782,0)</f>
        <v>0</v>
      </c>
      <c r="BH782" s="173">
        <f>IF(N782="zníž. prenesená",J782,0)</f>
        <v>0</v>
      </c>
      <c r="BI782" s="173">
        <f>IF(N782="nulová",J782,0)</f>
        <v>0</v>
      </c>
      <c r="BJ782" s="18" t="s">
        <v>179</v>
      </c>
      <c r="BK782" s="174">
        <f>ROUND(I782*H782,3)</f>
        <v>0</v>
      </c>
      <c r="BL782" s="18" t="s">
        <v>283</v>
      </c>
      <c r="BM782" s="172" t="s">
        <v>886</v>
      </c>
    </row>
    <row r="783" spans="1:65" s="2" customFormat="1" ht="19.5" x14ac:dyDescent="0.2">
      <c r="A783" s="33"/>
      <c r="B783" s="34"/>
      <c r="C783" s="33"/>
      <c r="D783" s="175" t="s">
        <v>181</v>
      </c>
      <c r="E783" s="33"/>
      <c r="F783" s="176" t="s">
        <v>3206</v>
      </c>
      <c r="G783" s="33"/>
      <c r="H783" s="33"/>
      <c r="I783" s="97"/>
      <c r="J783" s="33"/>
      <c r="K783" s="33"/>
      <c r="L783" s="34"/>
      <c r="M783" s="177"/>
      <c r="N783" s="178"/>
      <c r="O783" s="59"/>
      <c r="P783" s="59"/>
      <c r="Q783" s="59"/>
      <c r="R783" s="59"/>
      <c r="S783" s="59"/>
      <c r="T783" s="60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T783" s="18" t="s">
        <v>181</v>
      </c>
      <c r="AU783" s="18" t="s">
        <v>179</v>
      </c>
    </row>
    <row r="784" spans="1:65" s="13" customFormat="1" x14ac:dyDescent="0.2">
      <c r="B784" s="179"/>
      <c r="D784" s="175" t="s">
        <v>183</v>
      </c>
      <c r="E784" s="180" t="s">
        <v>1</v>
      </c>
      <c r="F784" s="181" t="s">
        <v>887</v>
      </c>
      <c r="H784" s="182">
        <v>204.709</v>
      </c>
      <c r="I784" s="183"/>
      <c r="L784" s="179"/>
      <c r="M784" s="184"/>
      <c r="N784" s="185"/>
      <c r="O784" s="185"/>
      <c r="P784" s="185"/>
      <c r="Q784" s="185"/>
      <c r="R784" s="185"/>
      <c r="S784" s="185"/>
      <c r="T784" s="186"/>
      <c r="AT784" s="180" t="s">
        <v>183</v>
      </c>
      <c r="AU784" s="180" t="s">
        <v>179</v>
      </c>
      <c r="AV784" s="13" t="s">
        <v>179</v>
      </c>
      <c r="AW784" s="13" t="s">
        <v>32</v>
      </c>
      <c r="AX784" s="13" t="s">
        <v>85</v>
      </c>
      <c r="AY784" s="180" t="s">
        <v>173</v>
      </c>
    </row>
    <row r="785" spans="1:65" s="2" customFormat="1" ht="36" customHeight="1" x14ac:dyDescent="0.2">
      <c r="A785" s="33"/>
      <c r="B785" s="162"/>
      <c r="C785" s="210" t="s">
        <v>888</v>
      </c>
      <c r="D785" s="267" t="s">
        <v>3207</v>
      </c>
      <c r="E785" s="268"/>
      <c r="F785" s="269"/>
      <c r="G785" s="211" t="s">
        <v>271</v>
      </c>
      <c r="H785" s="212">
        <v>204.709</v>
      </c>
      <c r="I785" s="213"/>
      <c r="J785" s="212">
        <f>ROUND(I785*H785,3)</f>
        <v>0</v>
      </c>
      <c r="K785" s="214"/>
      <c r="L785" s="215"/>
      <c r="M785" s="216" t="s">
        <v>1</v>
      </c>
      <c r="N785" s="217" t="s">
        <v>43</v>
      </c>
      <c r="O785" s="59"/>
      <c r="P785" s="170">
        <f>O785*H785</f>
        <v>0</v>
      </c>
      <c r="Q785" s="170">
        <v>1.7999999999999999E-2</v>
      </c>
      <c r="R785" s="170">
        <f>Q785*H785</f>
        <v>3.6847619999999996</v>
      </c>
      <c r="S785" s="170">
        <v>0</v>
      </c>
      <c r="T785" s="171">
        <f>S785*H785</f>
        <v>0</v>
      </c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R785" s="172" t="s">
        <v>368</v>
      </c>
      <c r="AT785" s="172" t="s">
        <v>335</v>
      </c>
      <c r="AU785" s="172" t="s">
        <v>179</v>
      </c>
      <c r="AY785" s="18" t="s">
        <v>173</v>
      </c>
      <c r="BE785" s="173">
        <f>IF(N785="základná",J785,0)</f>
        <v>0</v>
      </c>
      <c r="BF785" s="173">
        <f>IF(N785="znížená",J785,0)</f>
        <v>0</v>
      </c>
      <c r="BG785" s="173">
        <f>IF(N785="zákl. prenesená",J785,0)</f>
        <v>0</v>
      </c>
      <c r="BH785" s="173">
        <f>IF(N785="zníž. prenesená",J785,0)</f>
        <v>0</v>
      </c>
      <c r="BI785" s="173">
        <f>IF(N785="nulová",J785,0)</f>
        <v>0</v>
      </c>
      <c r="BJ785" s="18" t="s">
        <v>179</v>
      </c>
      <c r="BK785" s="174">
        <f>ROUND(I785*H785,3)</f>
        <v>0</v>
      </c>
      <c r="BL785" s="18" t="s">
        <v>283</v>
      </c>
      <c r="BM785" s="172" t="s">
        <v>889</v>
      </c>
    </row>
    <row r="786" spans="1:65" s="2" customFormat="1" ht="19.5" x14ac:dyDescent="0.2">
      <c r="A786" s="33"/>
      <c r="B786" s="34"/>
      <c r="C786" s="33"/>
      <c r="D786" s="175" t="s">
        <v>181</v>
      </c>
      <c r="E786" s="33"/>
      <c r="F786" s="176" t="s">
        <v>3207</v>
      </c>
      <c r="G786" s="33"/>
      <c r="H786" s="33"/>
      <c r="I786" s="97"/>
      <c r="J786" s="33"/>
      <c r="K786" s="33"/>
      <c r="L786" s="34"/>
      <c r="M786" s="177"/>
      <c r="N786" s="178"/>
      <c r="O786" s="59"/>
      <c r="P786" s="59"/>
      <c r="Q786" s="59"/>
      <c r="R786" s="59"/>
      <c r="S786" s="59"/>
      <c r="T786" s="60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T786" s="18" t="s">
        <v>181</v>
      </c>
      <c r="AU786" s="18" t="s">
        <v>179</v>
      </c>
    </row>
    <row r="787" spans="1:65" s="13" customFormat="1" x14ac:dyDescent="0.2">
      <c r="B787" s="179"/>
      <c r="D787" s="175" t="s">
        <v>183</v>
      </c>
      <c r="E787" s="180" t="s">
        <v>1</v>
      </c>
      <c r="F787" s="181" t="s">
        <v>887</v>
      </c>
      <c r="H787" s="182">
        <v>204.709</v>
      </c>
      <c r="I787" s="183"/>
      <c r="L787" s="179"/>
      <c r="M787" s="184"/>
      <c r="N787" s="185"/>
      <c r="O787" s="185"/>
      <c r="P787" s="185"/>
      <c r="Q787" s="185"/>
      <c r="R787" s="185"/>
      <c r="S787" s="185"/>
      <c r="T787" s="186"/>
      <c r="AT787" s="180" t="s">
        <v>183</v>
      </c>
      <c r="AU787" s="180" t="s">
        <v>179</v>
      </c>
      <c r="AV787" s="13" t="s">
        <v>179</v>
      </c>
      <c r="AW787" s="13" t="s">
        <v>32</v>
      </c>
      <c r="AX787" s="13" t="s">
        <v>85</v>
      </c>
      <c r="AY787" s="180" t="s">
        <v>173</v>
      </c>
    </row>
    <row r="788" spans="1:65" s="2" customFormat="1" ht="24" customHeight="1" x14ac:dyDescent="0.2">
      <c r="A788" s="33"/>
      <c r="B788" s="162"/>
      <c r="C788" s="163" t="s">
        <v>890</v>
      </c>
      <c r="D788" s="264" t="s">
        <v>891</v>
      </c>
      <c r="E788" s="265"/>
      <c r="F788" s="266"/>
      <c r="G788" s="164" t="s">
        <v>271</v>
      </c>
      <c r="H788" s="165">
        <v>200.69499999999999</v>
      </c>
      <c r="I788" s="166"/>
      <c r="J788" s="165">
        <f>ROUND(I788*H788,3)</f>
        <v>0</v>
      </c>
      <c r="K788" s="167"/>
      <c r="L788" s="34"/>
      <c r="M788" s="168" t="s">
        <v>1</v>
      </c>
      <c r="N788" s="169" t="s">
        <v>43</v>
      </c>
      <c r="O788" s="59"/>
      <c r="P788" s="170">
        <f>O788*H788</f>
        <v>0</v>
      </c>
      <c r="Q788" s="170">
        <v>0</v>
      </c>
      <c r="R788" s="170">
        <f>Q788*H788</f>
        <v>0</v>
      </c>
      <c r="S788" s="170">
        <v>0</v>
      </c>
      <c r="T788" s="171">
        <f>S788*H788</f>
        <v>0</v>
      </c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R788" s="172" t="s">
        <v>283</v>
      </c>
      <c r="AT788" s="172" t="s">
        <v>175</v>
      </c>
      <c r="AU788" s="172" t="s">
        <v>179</v>
      </c>
      <c r="AY788" s="18" t="s">
        <v>173</v>
      </c>
      <c r="BE788" s="173">
        <f>IF(N788="základná",J788,0)</f>
        <v>0</v>
      </c>
      <c r="BF788" s="173">
        <f>IF(N788="znížená",J788,0)</f>
        <v>0</v>
      </c>
      <c r="BG788" s="173">
        <f>IF(N788="zákl. prenesená",J788,0)</f>
        <v>0</v>
      </c>
      <c r="BH788" s="173">
        <f>IF(N788="zníž. prenesená",J788,0)</f>
        <v>0</v>
      </c>
      <c r="BI788" s="173">
        <f>IF(N788="nulová",J788,0)</f>
        <v>0</v>
      </c>
      <c r="BJ788" s="18" t="s">
        <v>179</v>
      </c>
      <c r="BK788" s="174">
        <f>ROUND(I788*H788,3)</f>
        <v>0</v>
      </c>
      <c r="BL788" s="18" t="s">
        <v>283</v>
      </c>
      <c r="BM788" s="172" t="s">
        <v>892</v>
      </c>
    </row>
    <row r="789" spans="1:65" s="2" customFormat="1" ht="19.5" x14ac:dyDescent="0.2">
      <c r="A789" s="33"/>
      <c r="B789" s="34"/>
      <c r="C789" s="33"/>
      <c r="D789" s="175" t="s">
        <v>181</v>
      </c>
      <c r="E789" s="33"/>
      <c r="F789" s="176" t="s">
        <v>893</v>
      </c>
      <c r="G789" s="33"/>
      <c r="H789" s="33"/>
      <c r="I789" s="97"/>
      <c r="J789" s="33"/>
      <c r="K789" s="33"/>
      <c r="L789" s="34"/>
      <c r="M789" s="177"/>
      <c r="N789" s="178"/>
      <c r="O789" s="59"/>
      <c r="P789" s="59"/>
      <c r="Q789" s="59"/>
      <c r="R789" s="59"/>
      <c r="S789" s="59"/>
      <c r="T789" s="60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T789" s="18" t="s">
        <v>181</v>
      </c>
      <c r="AU789" s="18" t="s">
        <v>179</v>
      </c>
    </row>
    <row r="790" spans="1:65" s="14" customFormat="1" x14ac:dyDescent="0.2">
      <c r="B790" s="187"/>
      <c r="D790" s="175" t="s">
        <v>183</v>
      </c>
      <c r="E790" s="188" t="s">
        <v>1</v>
      </c>
      <c r="F790" s="189" t="s">
        <v>635</v>
      </c>
      <c r="H790" s="188" t="s">
        <v>1</v>
      </c>
      <c r="I790" s="190"/>
      <c r="L790" s="187"/>
      <c r="M790" s="191"/>
      <c r="N790" s="192"/>
      <c r="O790" s="192"/>
      <c r="P790" s="192"/>
      <c r="Q790" s="192"/>
      <c r="R790" s="192"/>
      <c r="S790" s="192"/>
      <c r="T790" s="193"/>
      <c r="AT790" s="188" t="s">
        <v>183</v>
      </c>
      <c r="AU790" s="188" t="s">
        <v>179</v>
      </c>
      <c r="AV790" s="14" t="s">
        <v>85</v>
      </c>
      <c r="AW790" s="14" t="s">
        <v>32</v>
      </c>
      <c r="AX790" s="14" t="s">
        <v>77</v>
      </c>
      <c r="AY790" s="188" t="s">
        <v>173</v>
      </c>
    </row>
    <row r="791" spans="1:65" s="13" customFormat="1" x14ac:dyDescent="0.2">
      <c r="B791" s="179"/>
      <c r="D791" s="175" t="s">
        <v>183</v>
      </c>
      <c r="E791" s="180" t="s">
        <v>1</v>
      </c>
      <c r="F791" s="181" t="s">
        <v>789</v>
      </c>
      <c r="H791" s="182">
        <v>200.69499999999999</v>
      </c>
      <c r="I791" s="183"/>
      <c r="L791" s="179"/>
      <c r="M791" s="184"/>
      <c r="N791" s="185"/>
      <c r="O791" s="185"/>
      <c r="P791" s="185"/>
      <c r="Q791" s="185"/>
      <c r="R791" s="185"/>
      <c r="S791" s="185"/>
      <c r="T791" s="186"/>
      <c r="AT791" s="180" t="s">
        <v>183</v>
      </c>
      <c r="AU791" s="180" t="s">
        <v>179</v>
      </c>
      <c r="AV791" s="13" t="s">
        <v>179</v>
      </c>
      <c r="AW791" s="13" t="s">
        <v>32</v>
      </c>
      <c r="AX791" s="13" t="s">
        <v>85</v>
      </c>
      <c r="AY791" s="180" t="s">
        <v>173</v>
      </c>
    </row>
    <row r="792" spans="1:65" s="2" customFormat="1" ht="24" customHeight="1" x14ac:dyDescent="0.2">
      <c r="A792" s="33"/>
      <c r="B792" s="162"/>
      <c r="C792" s="210" t="s">
        <v>894</v>
      </c>
      <c r="D792" s="267" t="s">
        <v>3348</v>
      </c>
      <c r="E792" s="268"/>
      <c r="F792" s="269"/>
      <c r="G792" s="211" t="s">
        <v>185</v>
      </c>
      <c r="H792" s="212">
        <v>10.035</v>
      </c>
      <c r="I792" s="213"/>
      <c r="J792" s="212">
        <f>ROUND(I792*H792,3)</f>
        <v>0</v>
      </c>
      <c r="K792" s="214"/>
      <c r="L792" s="215"/>
      <c r="M792" s="216" t="s">
        <v>1</v>
      </c>
      <c r="N792" s="217" t="s">
        <v>43</v>
      </c>
      <c r="O792" s="59"/>
      <c r="P792" s="170">
        <f>O792*H792</f>
        <v>0</v>
      </c>
      <c r="Q792" s="170">
        <v>1.9199999999999998E-2</v>
      </c>
      <c r="R792" s="170">
        <f>Q792*H792</f>
        <v>0.19267199999999998</v>
      </c>
      <c r="S792" s="170">
        <v>0</v>
      </c>
      <c r="T792" s="171">
        <f>S792*H792</f>
        <v>0</v>
      </c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R792" s="172" t="s">
        <v>368</v>
      </c>
      <c r="AT792" s="172" t="s">
        <v>335</v>
      </c>
      <c r="AU792" s="172" t="s">
        <v>179</v>
      </c>
      <c r="AY792" s="18" t="s">
        <v>173</v>
      </c>
      <c r="BE792" s="173">
        <f>IF(N792="základná",J792,0)</f>
        <v>0</v>
      </c>
      <c r="BF792" s="173">
        <f>IF(N792="znížená",J792,0)</f>
        <v>0</v>
      </c>
      <c r="BG792" s="173">
        <f>IF(N792="zákl. prenesená",J792,0)</f>
        <v>0</v>
      </c>
      <c r="BH792" s="173">
        <f>IF(N792="zníž. prenesená",J792,0)</f>
        <v>0</v>
      </c>
      <c r="BI792" s="173">
        <f>IF(N792="nulová",J792,0)</f>
        <v>0</v>
      </c>
      <c r="BJ792" s="18" t="s">
        <v>179</v>
      </c>
      <c r="BK792" s="174">
        <f>ROUND(I792*H792,3)</f>
        <v>0</v>
      </c>
      <c r="BL792" s="18" t="s">
        <v>283</v>
      </c>
      <c r="BM792" s="172" t="s">
        <v>895</v>
      </c>
    </row>
    <row r="793" spans="1:65" s="2" customFormat="1" ht="19.5" x14ac:dyDescent="0.2">
      <c r="A793" s="33"/>
      <c r="B793" s="34"/>
      <c r="C793" s="33"/>
      <c r="D793" s="175" t="s">
        <v>181</v>
      </c>
      <c r="E793" s="33"/>
      <c r="F793" s="176" t="s">
        <v>3206</v>
      </c>
      <c r="G793" s="33"/>
      <c r="H793" s="33"/>
      <c r="I793" s="97"/>
      <c r="J793" s="33"/>
      <c r="K793" s="33"/>
      <c r="L793" s="34"/>
      <c r="M793" s="177"/>
      <c r="N793" s="178"/>
      <c r="O793" s="59"/>
      <c r="P793" s="59"/>
      <c r="Q793" s="59"/>
      <c r="R793" s="59"/>
      <c r="S793" s="59"/>
      <c r="T793" s="60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T793" s="18" t="s">
        <v>181</v>
      </c>
      <c r="AU793" s="18" t="s">
        <v>179</v>
      </c>
    </row>
    <row r="794" spans="1:65" s="13" customFormat="1" x14ac:dyDescent="0.2">
      <c r="B794" s="179"/>
      <c r="D794" s="175" t="s">
        <v>183</v>
      </c>
      <c r="E794" s="180" t="s">
        <v>1</v>
      </c>
      <c r="F794" s="181" t="s">
        <v>896</v>
      </c>
      <c r="H794" s="182">
        <v>10.035</v>
      </c>
      <c r="I794" s="183"/>
      <c r="L794" s="179"/>
      <c r="M794" s="184"/>
      <c r="N794" s="185"/>
      <c r="O794" s="185"/>
      <c r="P794" s="185"/>
      <c r="Q794" s="185"/>
      <c r="R794" s="185"/>
      <c r="S794" s="185"/>
      <c r="T794" s="186"/>
      <c r="AT794" s="180" t="s">
        <v>183</v>
      </c>
      <c r="AU794" s="180" t="s">
        <v>179</v>
      </c>
      <c r="AV794" s="13" t="s">
        <v>179</v>
      </c>
      <c r="AW794" s="13" t="s">
        <v>32</v>
      </c>
      <c r="AX794" s="13" t="s">
        <v>77</v>
      </c>
      <c r="AY794" s="180" t="s">
        <v>173</v>
      </c>
    </row>
    <row r="795" spans="1:65" s="16" customFormat="1" x14ac:dyDescent="0.2">
      <c r="B795" s="202"/>
      <c r="D795" s="175" t="s">
        <v>183</v>
      </c>
      <c r="E795" s="203" t="s">
        <v>1</v>
      </c>
      <c r="F795" s="204" t="s">
        <v>197</v>
      </c>
      <c r="H795" s="205">
        <v>10.035</v>
      </c>
      <c r="I795" s="206"/>
      <c r="L795" s="202"/>
      <c r="M795" s="207"/>
      <c r="N795" s="208"/>
      <c r="O795" s="208"/>
      <c r="P795" s="208"/>
      <c r="Q795" s="208"/>
      <c r="R795" s="208"/>
      <c r="S795" s="208"/>
      <c r="T795" s="209"/>
      <c r="AT795" s="203" t="s">
        <v>183</v>
      </c>
      <c r="AU795" s="203" t="s">
        <v>179</v>
      </c>
      <c r="AV795" s="16" t="s">
        <v>178</v>
      </c>
      <c r="AW795" s="16" t="s">
        <v>32</v>
      </c>
      <c r="AX795" s="16" t="s">
        <v>85</v>
      </c>
      <c r="AY795" s="203" t="s">
        <v>173</v>
      </c>
    </row>
    <row r="796" spans="1:65" s="2" customFormat="1" ht="16.5" customHeight="1" x14ac:dyDescent="0.2">
      <c r="A796" s="33"/>
      <c r="B796" s="162"/>
      <c r="C796" s="163" t="s">
        <v>897</v>
      </c>
      <c r="D796" s="264" t="s">
        <v>898</v>
      </c>
      <c r="E796" s="265"/>
      <c r="F796" s="266"/>
      <c r="G796" s="164" t="s">
        <v>271</v>
      </c>
      <c r="H796" s="165">
        <v>60.63</v>
      </c>
      <c r="I796" s="166"/>
      <c r="J796" s="165">
        <f>ROUND(I796*H796,3)</f>
        <v>0</v>
      </c>
      <c r="K796" s="167"/>
      <c r="L796" s="34"/>
      <c r="M796" s="168" t="s">
        <v>1</v>
      </c>
      <c r="N796" s="169" t="s">
        <v>43</v>
      </c>
      <c r="O796" s="59"/>
      <c r="P796" s="170">
        <f>O796*H796</f>
        <v>0</v>
      </c>
      <c r="Q796" s="170">
        <v>6.0000000000000001E-3</v>
      </c>
      <c r="R796" s="170">
        <f>Q796*H796</f>
        <v>0.36378000000000005</v>
      </c>
      <c r="S796" s="170">
        <v>0</v>
      </c>
      <c r="T796" s="171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72" t="s">
        <v>283</v>
      </c>
      <c r="AT796" s="172" t="s">
        <v>175</v>
      </c>
      <c r="AU796" s="172" t="s">
        <v>179</v>
      </c>
      <c r="AY796" s="18" t="s">
        <v>173</v>
      </c>
      <c r="BE796" s="173">
        <f>IF(N796="základná",J796,0)</f>
        <v>0</v>
      </c>
      <c r="BF796" s="173">
        <f>IF(N796="znížená",J796,0)</f>
        <v>0</v>
      </c>
      <c r="BG796" s="173">
        <f>IF(N796="zákl. prenesená",J796,0)</f>
        <v>0</v>
      </c>
      <c r="BH796" s="173">
        <f>IF(N796="zníž. prenesená",J796,0)</f>
        <v>0</v>
      </c>
      <c r="BI796" s="173">
        <f>IF(N796="nulová",J796,0)</f>
        <v>0</v>
      </c>
      <c r="BJ796" s="18" t="s">
        <v>179</v>
      </c>
      <c r="BK796" s="174">
        <f>ROUND(I796*H796,3)</f>
        <v>0</v>
      </c>
      <c r="BL796" s="18" t="s">
        <v>283</v>
      </c>
      <c r="BM796" s="172" t="s">
        <v>899</v>
      </c>
    </row>
    <row r="797" spans="1:65" s="2" customFormat="1" x14ac:dyDescent="0.2">
      <c r="A797" s="33"/>
      <c r="B797" s="34"/>
      <c r="C797" s="33"/>
      <c r="D797" s="175" t="s">
        <v>181</v>
      </c>
      <c r="E797" s="33"/>
      <c r="F797" s="176" t="s">
        <v>900</v>
      </c>
      <c r="G797" s="33"/>
      <c r="H797" s="33"/>
      <c r="I797" s="97"/>
      <c r="J797" s="33"/>
      <c r="K797" s="33"/>
      <c r="L797" s="34"/>
      <c r="M797" s="177"/>
      <c r="N797" s="178"/>
      <c r="O797" s="59"/>
      <c r="P797" s="59"/>
      <c r="Q797" s="59"/>
      <c r="R797" s="59"/>
      <c r="S797" s="59"/>
      <c r="T797" s="60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T797" s="18" t="s">
        <v>181</v>
      </c>
      <c r="AU797" s="18" t="s">
        <v>179</v>
      </c>
    </row>
    <row r="798" spans="1:65" s="14" customFormat="1" x14ac:dyDescent="0.2">
      <c r="B798" s="187"/>
      <c r="D798" s="175" t="s">
        <v>183</v>
      </c>
      <c r="E798" s="188" t="s">
        <v>1</v>
      </c>
      <c r="F798" s="189" t="s">
        <v>635</v>
      </c>
      <c r="H798" s="188" t="s">
        <v>1</v>
      </c>
      <c r="I798" s="190"/>
      <c r="L798" s="187"/>
      <c r="M798" s="191"/>
      <c r="N798" s="192"/>
      <c r="O798" s="192"/>
      <c r="P798" s="192"/>
      <c r="Q798" s="192"/>
      <c r="R798" s="192"/>
      <c r="S798" s="192"/>
      <c r="T798" s="193"/>
      <c r="AT798" s="188" t="s">
        <v>183</v>
      </c>
      <c r="AU798" s="188" t="s">
        <v>179</v>
      </c>
      <c r="AV798" s="14" t="s">
        <v>85</v>
      </c>
      <c r="AW798" s="14" t="s">
        <v>32</v>
      </c>
      <c r="AX798" s="14" t="s">
        <v>77</v>
      </c>
      <c r="AY798" s="188" t="s">
        <v>173</v>
      </c>
    </row>
    <row r="799" spans="1:65" s="13" customFormat="1" x14ac:dyDescent="0.2">
      <c r="B799" s="179"/>
      <c r="D799" s="175" t="s">
        <v>183</v>
      </c>
      <c r="E799" s="180" t="s">
        <v>1</v>
      </c>
      <c r="F799" s="181" t="s">
        <v>901</v>
      </c>
      <c r="H799" s="182">
        <v>17.989999999999998</v>
      </c>
      <c r="I799" s="183"/>
      <c r="L799" s="179"/>
      <c r="M799" s="184"/>
      <c r="N799" s="185"/>
      <c r="O799" s="185"/>
      <c r="P799" s="185"/>
      <c r="Q799" s="185"/>
      <c r="R799" s="185"/>
      <c r="S799" s="185"/>
      <c r="T799" s="186"/>
      <c r="AT799" s="180" t="s">
        <v>183</v>
      </c>
      <c r="AU799" s="180" t="s">
        <v>179</v>
      </c>
      <c r="AV799" s="13" t="s">
        <v>179</v>
      </c>
      <c r="AW799" s="13" t="s">
        <v>32</v>
      </c>
      <c r="AX799" s="13" t="s">
        <v>77</v>
      </c>
      <c r="AY799" s="180" t="s">
        <v>173</v>
      </c>
    </row>
    <row r="800" spans="1:65" s="13" customFormat="1" x14ac:dyDescent="0.2">
      <c r="B800" s="179"/>
      <c r="D800" s="175" t="s">
        <v>183</v>
      </c>
      <c r="E800" s="180" t="s">
        <v>1</v>
      </c>
      <c r="F800" s="181" t="s">
        <v>902</v>
      </c>
      <c r="H800" s="182">
        <v>25.28</v>
      </c>
      <c r="I800" s="183"/>
      <c r="L800" s="179"/>
      <c r="M800" s="184"/>
      <c r="N800" s="185"/>
      <c r="O800" s="185"/>
      <c r="P800" s="185"/>
      <c r="Q800" s="185"/>
      <c r="R800" s="185"/>
      <c r="S800" s="185"/>
      <c r="T800" s="186"/>
      <c r="AT800" s="180" t="s">
        <v>183</v>
      </c>
      <c r="AU800" s="180" t="s">
        <v>179</v>
      </c>
      <c r="AV800" s="13" t="s">
        <v>179</v>
      </c>
      <c r="AW800" s="13" t="s">
        <v>32</v>
      </c>
      <c r="AX800" s="13" t="s">
        <v>77</v>
      </c>
      <c r="AY800" s="180" t="s">
        <v>173</v>
      </c>
    </row>
    <row r="801" spans="1:65" s="13" customFormat="1" x14ac:dyDescent="0.2">
      <c r="B801" s="179"/>
      <c r="D801" s="175" t="s">
        <v>183</v>
      </c>
      <c r="E801" s="180" t="s">
        <v>1</v>
      </c>
      <c r="F801" s="181" t="s">
        <v>903</v>
      </c>
      <c r="H801" s="182">
        <v>17.36</v>
      </c>
      <c r="I801" s="183"/>
      <c r="L801" s="179"/>
      <c r="M801" s="184"/>
      <c r="N801" s="185"/>
      <c r="O801" s="185"/>
      <c r="P801" s="185"/>
      <c r="Q801" s="185"/>
      <c r="R801" s="185"/>
      <c r="S801" s="185"/>
      <c r="T801" s="186"/>
      <c r="AT801" s="180" t="s">
        <v>183</v>
      </c>
      <c r="AU801" s="180" t="s">
        <v>179</v>
      </c>
      <c r="AV801" s="13" t="s">
        <v>179</v>
      </c>
      <c r="AW801" s="13" t="s">
        <v>32</v>
      </c>
      <c r="AX801" s="13" t="s">
        <v>77</v>
      </c>
      <c r="AY801" s="180" t="s">
        <v>173</v>
      </c>
    </row>
    <row r="802" spans="1:65" s="16" customFormat="1" x14ac:dyDescent="0.2">
      <c r="B802" s="202"/>
      <c r="D802" s="175" t="s">
        <v>183</v>
      </c>
      <c r="E802" s="203" t="s">
        <v>1</v>
      </c>
      <c r="F802" s="204" t="s">
        <v>197</v>
      </c>
      <c r="H802" s="205">
        <v>60.63</v>
      </c>
      <c r="I802" s="206"/>
      <c r="L802" s="202"/>
      <c r="M802" s="207"/>
      <c r="N802" s="208"/>
      <c r="O802" s="208"/>
      <c r="P802" s="208"/>
      <c r="Q802" s="208"/>
      <c r="R802" s="208"/>
      <c r="S802" s="208"/>
      <c r="T802" s="209"/>
      <c r="AT802" s="203" t="s">
        <v>183</v>
      </c>
      <c r="AU802" s="203" t="s">
        <v>179</v>
      </c>
      <c r="AV802" s="16" t="s">
        <v>178</v>
      </c>
      <c r="AW802" s="16" t="s">
        <v>32</v>
      </c>
      <c r="AX802" s="16" t="s">
        <v>85</v>
      </c>
      <c r="AY802" s="203" t="s">
        <v>173</v>
      </c>
    </row>
    <row r="803" spans="1:65" s="2" customFormat="1" ht="16.5" customHeight="1" x14ac:dyDescent="0.2">
      <c r="A803" s="33"/>
      <c r="B803" s="162"/>
      <c r="C803" s="210" t="s">
        <v>904</v>
      </c>
      <c r="D803" s="267" t="s">
        <v>905</v>
      </c>
      <c r="E803" s="268"/>
      <c r="F803" s="269"/>
      <c r="G803" s="211" t="s">
        <v>271</v>
      </c>
      <c r="H803" s="212">
        <v>61.843000000000004</v>
      </c>
      <c r="I803" s="213"/>
      <c r="J803" s="212">
        <f>ROUND(I803*H803,3)</f>
        <v>0</v>
      </c>
      <c r="K803" s="214"/>
      <c r="L803" s="215"/>
      <c r="M803" s="216" t="s">
        <v>1</v>
      </c>
      <c r="N803" s="217" t="s">
        <v>43</v>
      </c>
      <c r="O803" s="59"/>
      <c r="P803" s="170">
        <f>O803*H803</f>
        <v>0</v>
      </c>
      <c r="Q803" s="170">
        <v>1.5E-3</v>
      </c>
      <c r="R803" s="170">
        <f>Q803*H803</f>
        <v>9.2764500000000014E-2</v>
      </c>
      <c r="S803" s="170">
        <v>0</v>
      </c>
      <c r="T803" s="171">
        <f>S803*H803</f>
        <v>0</v>
      </c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R803" s="172" t="s">
        <v>368</v>
      </c>
      <c r="AT803" s="172" t="s">
        <v>335</v>
      </c>
      <c r="AU803" s="172" t="s">
        <v>179</v>
      </c>
      <c r="AY803" s="18" t="s">
        <v>173</v>
      </c>
      <c r="BE803" s="173">
        <f>IF(N803="základná",J803,0)</f>
        <v>0</v>
      </c>
      <c r="BF803" s="173">
        <f>IF(N803="znížená",J803,0)</f>
        <v>0</v>
      </c>
      <c r="BG803" s="173">
        <f>IF(N803="zákl. prenesená",J803,0)</f>
        <v>0</v>
      </c>
      <c r="BH803" s="173">
        <f>IF(N803="zníž. prenesená",J803,0)</f>
        <v>0</v>
      </c>
      <c r="BI803" s="173">
        <f>IF(N803="nulová",J803,0)</f>
        <v>0</v>
      </c>
      <c r="BJ803" s="18" t="s">
        <v>179</v>
      </c>
      <c r="BK803" s="174">
        <f>ROUND(I803*H803,3)</f>
        <v>0</v>
      </c>
      <c r="BL803" s="18" t="s">
        <v>283</v>
      </c>
      <c r="BM803" s="172" t="s">
        <v>906</v>
      </c>
    </row>
    <row r="804" spans="1:65" s="2" customFormat="1" x14ac:dyDescent="0.2">
      <c r="A804" s="33"/>
      <c r="B804" s="34"/>
      <c r="C804" s="33"/>
      <c r="D804" s="175" t="s">
        <v>181</v>
      </c>
      <c r="E804" s="33"/>
      <c r="F804" s="176" t="s">
        <v>905</v>
      </c>
      <c r="G804" s="33"/>
      <c r="H804" s="33"/>
      <c r="I804" s="97"/>
      <c r="J804" s="33"/>
      <c r="K804" s="33"/>
      <c r="L804" s="34"/>
      <c r="M804" s="177"/>
      <c r="N804" s="178"/>
      <c r="O804" s="59"/>
      <c r="P804" s="59"/>
      <c r="Q804" s="59"/>
      <c r="R804" s="59"/>
      <c r="S804" s="59"/>
      <c r="T804" s="60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T804" s="18" t="s">
        <v>181</v>
      </c>
      <c r="AU804" s="18" t="s">
        <v>179</v>
      </c>
    </row>
    <row r="805" spans="1:65" s="13" customFormat="1" x14ac:dyDescent="0.2">
      <c r="B805" s="179"/>
      <c r="D805" s="175" t="s">
        <v>183</v>
      </c>
      <c r="F805" s="181" t="s">
        <v>907</v>
      </c>
      <c r="H805" s="182">
        <v>61.843000000000004</v>
      </c>
      <c r="I805" s="183"/>
      <c r="L805" s="179"/>
      <c r="M805" s="184"/>
      <c r="N805" s="185"/>
      <c r="O805" s="185"/>
      <c r="P805" s="185"/>
      <c r="Q805" s="185"/>
      <c r="R805" s="185"/>
      <c r="S805" s="185"/>
      <c r="T805" s="186"/>
      <c r="AT805" s="180" t="s">
        <v>183</v>
      </c>
      <c r="AU805" s="180" t="s">
        <v>179</v>
      </c>
      <c r="AV805" s="13" t="s">
        <v>179</v>
      </c>
      <c r="AW805" s="13" t="s">
        <v>3</v>
      </c>
      <c r="AX805" s="13" t="s">
        <v>85</v>
      </c>
      <c r="AY805" s="180" t="s">
        <v>173</v>
      </c>
    </row>
    <row r="806" spans="1:65" s="2" customFormat="1" ht="24" customHeight="1" x14ac:dyDescent="0.2">
      <c r="A806" s="33"/>
      <c r="B806" s="162"/>
      <c r="C806" s="163" t="s">
        <v>908</v>
      </c>
      <c r="D806" s="264" t="s">
        <v>909</v>
      </c>
      <c r="E806" s="265"/>
      <c r="F806" s="266"/>
      <c r="G806" s="164" t="s">
        <v>643</v>
      </c>
      <c r="H806" s="165">
        <v>194.46</v>
      </c>
      <c r="I806" s="166"/>
      <c r="J806" s="165">
        <f>ROUND(I806*H806,3)</f>
        <v>0</v>
      </c>
      <c r="K806" s="167"/>
      <c r="L806" s="34"/>
      <c r="M806" s="168" t="s">
        <v>1</v>
      </c>
      <c r="N806" s="169" t="s">
        <v>43</v>
      </c>
      <c r="O806" s="59"/>
      <c r="P806" s="170">
        <f>O806*H806</f>
        <v>0</v>
      </c>
      <c r="Q806" s="170">
        <v>3.0000000000000001E-5</v>
      </c>
      <c r="R806" s="170">
        <f>Q806*H806</f>
        <v>5.8338000000000001E-3</v>
      </c>
      <c r="S806" s="170">
        <v>0</v>
      </c>
      <c r="T806" s="171">
        <f>S806*H806</f>
        <v>0</v>
      </c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R806" s="172" t="s">
        <v>283</v>
      </c>
      <c r="AT806" s="172" t="s">
        <v>175</v>
      </c>
      <c r="AU806" s="172" t="s">
        <v>179</v>
      </c>
      <c r="AY806" s="18" t="s">
        <v>173</v>
      </c>
      <c r="BE806" s="173">
        <f>IF(N806="základná",J806,0)</f>
        <v>0</v>
      </c>
      <c r="BF806" s="173">
        <f>IF(N806="znížená",J806,0)</f>
        <v>0</v>
      </c>
      <c r="BG806" s="173">
        <f>IF(N806="zákl. prenesená",J806,0)</f>
        <v>0</v>
      </c>
      <c r="BH806" s="173">
        <f>IF(N806="zníž. prenesená",J806,0)</f>
        <v>0</v>
      </c>
      <c r="BI806" s="173">
        <f>IF(N806="nulová",J806,0)</f>
        <v>0</v>
      </c>
      <c r="BJ806" s="18" t="s">
        <v>179</v>
      </c>
      <c r="BK806" s="174">
        <f>ROUND(I806*H806,3)</f>
        <v>0</v>
      </c>
      <c r="BL806" s="18" t="s">
        <v>283</v>
      </c>
      <c r="BM806" s="172" t="s">
        <v>910</v>
      </c>
    </row>
    <row r="807" spans="1:65" s="2" customFormat="1" ht="29.25" x14ac:dyDescent="0.2">
      <c r="A807" s="33"/>
      <c r="B807" s="34"/>
      <c r="C807" s="33"/>
      <c r="D807" s="175" t="s">
        <v>181</v>
      </c>
      <c r="E807" s="33"/>
      <c r="F807" s="176" t="s">
        <v>911</v>
      </c>
      <c r="G807" s="33"/>
      <c r="H807" s="33"/>
      <c r="I807" s="97"/>
      <c r="J807" s="33"/>
      <c r="K807" s="33"/>
      <c r="L807" s="34"/>
      <c r="M807" s="177"/>
      <c r="N807" s="178"/>
      <c r="O807" s="59"/>
      <c r="P807" s="59"/>
      <c r="Q807" s="59"/>
      <c r="R807" s="59"/>
      <c r="S807" s="59"/>
      <c r="T807" s="60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T807" s="18" t="s">
        <v>181</v>
      </c>
      <c r="AU807" s="18" t="s">
        <v>179</v>
      </c>
    </row>
    <row r="808" spans="1:65" s="14" customFormat="1" x14ac:dyDescent="0.2">
      <c r="B808" s="187"/>
      <c r="D808" s="175" t="s">
        <v>183</v>
      </c>
      <c r="E808" s="188" t="s">
        <v>1</v>
      </c>
      <c r="F808" s="189" t="s">
        <v>912</v>
      </c>
      <c r="H808" s="188" t="s">
        <v>1</v>
      </c>
      <c r="I808" s="190"/>
      <c r="L808" s="187"/>
      <c r="M808" s="191"/>
      <c r="N808" s="192"/>
      <c r="O808" s="192"/>
      <c r="P808" s="192"/>
      <c r="Q808" s="192"/>
      <c r="R808" s="192"/>
      <c r="S808" s="192"/>
      <c r="T808" s="193"/>
      <c r="AT808" s="188" t="s">
        <v>183</v>
      </c>
      <c r="AU808" s="188" t="s">
        <v>179</v>
      </c>
      <c r="AV808" s="14" t="s">
        <v>85</v>
      </c>
      <c r="AW808" s="14" t="s">
        <v>32</v>
      </c>
      <c r="AX808" s="14" t="s">
        <v>77</v>
      </c>
      <c r="AY808" s="188" t="s">
        <v>173</v>
      </c>
    </row>
    <row r="809" spans="1:65" s="13" customFormat="1" x14ac:dyDescent="0.2">
      <c r="B809" s="179"/>
      <c r="D809" s="175" t="s">
        <v>183</v>
      </c>
      <c r="E809" s="180" t="s">
        <v>1</v>
      </c>
      <c r="F809" s="181" t="s">
        <v>913</v>
      </c>
      <c r="H809" s="182">
        <v>194.46</v>
      </c>
      <c r="I809" s="183"/>
      <c r="L809" s="179"/>
      <c r="M809" s="184"/>
      <c r="N809" s="185"/>
      <c r="O809" s="185"/>
      <c r="P809" s="185"/>
      <c r="Q809" s="185"/>
      <c r="R809" s="185"/>
      <c r="S809" s="185"/>
      <c r="T809" s="186"/>
      <c r="AT809" s="180" t="s">
        <v>183</v>
      </c>
      <c r="AU809" s="180" t="s">
        <v>179</v>
      </c>
      <c r="AV809" s="13" t="s">
        <v>179</v>
      </c>
      <c r="AW809" s="13" t="s">
        <v>32</v>
      </c>
      <c r="AX809" s="13" t="s">
        <v>85</v>
      </c>
      <c r="AY809" s="180" t="s">
        <v>173</v>
      </c>
    </row>
    <row r="810" spans="1:65" s="2" customFormat="1" ht="24" customHeight="1" x14ac:dyDescent="0.2">
      <c r="A810" s="33"/>
      <c r="B810" s="162"/>
      <c r="C810" s="163" t="s">
        <v>914</v>
      </c>
      <c r="D810" s="264" t="s">
        <v>915</v>
      </c>
      <c r="E810" s="265"/>
      <c r="F810" s="266"/>
      <c r="G810" s="164" t="s">
        <v>780</v>
      </c>
      <c r="H810" s="166"/>
      <c r="I810" s="166"/>
      <c r="J810" s="165">
        <f>ROUND(I810*H810,3)</f>
        <v>0</v>
      </c>
      <c r="K810" s="167"/>
      <c r="L810" s="34"/>
      <c r="M810" s="168" t="s">
        <v>1</v>
      </c>
      <c r="N810" s="169" t="s">
        <v>43</v>
      </c>
      <c r="O810" s="59"/>
      <c r="P810" s="170">
        <f>O810*H810</f>
        <v>0</v>
      </c>
      <c r="Q810" s="170">
        <v>0</v>
      </c>
      <c r="R810" s="170">
        <f>Q810*H810</f>
        <v>0</v>
      </c>
      <c r="S810" s="170">
        <v>0</v>
      </c>
      <c r="T810" s="171">
        <f>S810*H810</f>
        <v>0</v>
      </c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R810" s="172" t="s">
        <v>283</v>
      </c>
      <c r="AT810" s="172" t="s">
        <v>175</v>
      </c>
      <c r="AU810" s="172" t="s">
        <v>179</v>
      </c>
      <c r="AY810" s="18" t="s">
        <v>173</v>
      </c>
      <c r="BE810" s="173">
        <f>IF(N810="základná",J810,0)</f>
        <v>0</v>
      </c>
      <c r="BF810" s="173">
        <f>IF(N810="znížená",J810,0)</f>
        <v>0</v>
      </c>
      <c r="BG810" s="173">
        <f>IF(N810="zákl. prenesená",J810,0)</f>
        <v>0</v>
      </c>
      <c r="BH810" s="173">
        <f>IF(N810="zníž. prenesená",J810,0)</f>
        <v>0</v>
      </c>
      <c r="BI810" s="173">
        <f>IF(N810="nulová",J810,0)</f>
        <v>0</v>
      </c>
      <c r="BJ810" s="18" t="s">
        <v>179</v>
      </c>
      <c r="BK810" s="174">
        <f>ROUND(I810*H810,3)</f>
        <v>0</v>
      </c>
      <c r="BL810" s="18" t="s">
        <v>283</v>
      </c>
      <c r="BM810" s="172" t="s">
        <v>916</v>
      </c>
    </row>
    <row r="811" spans="1:65" s="2" customFormat="1" x14ac:dyDescent="0.2">
      <c r="A811" s="33"/>
      <c r="B811" s="34"/>
      <c r="C811" s="33"/>
      <c r="D811" s="175" t="s">
        <v>181</v>
      </c>
      <c r="E811" s="33"/>
      <c r="F811" s="176" t="s">
        <v>915</v>
      </c>
      <c r="G811" s="33"/>
      <c r="H811" s="33"/>
      <c r="I811" s="97"/>
      <c r="J811" s="33"/>
      <c r="K811" s="33"/>
      <c r="L811" s="34"/>
      <c r="M811" s="177"/>
      <c r="N811" s="178"/>
      <c r="O811" s="59"/>
      <c r="P811" s="59"/>
      <c r="Q811" s="59"/>
      <c r="R811" s="59"/>
      <c r="S811" s="59"/>
      <c r="T811" s="60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T811" s="18" t="s">
        <v>181</v>
      </c>
      <c r="AU811" s="18" t="s">
        <v>179</v>
      </c>
    </row>
    <row r="812" spans="1:65" s="12" customFormat="1" ht="22.9" customHeight="1" x14ac:dyDescent="0.2">
      <c r="B812" s="149"/>
      <c r="D812" s="150" t="s">
        <v>76</v>
      </c>
      <c r="E812" s="160" t="s">
        <v>917</v>
      </c>
      <c r="F812" s="160" t="s">
        <v>918</v>
      </c>
      <c r="I812" s="152"/>
      <c r="J812" s="161">
        <f>BK812</f>
        <v>0</v>
      </c>
      <c r="L812" s="149"/>
      <c r="M812" s="154"/>
      <c r="N812" s="155"/>
      <c r="O812" s="155"/>
      <c r="P812" s="156">
        <f>P813</f>
        <v>0</v>
      </c>
      <c r="Q812" s="155"/>
      <c r="R812" s="156">
        <f>R813</f>
        <v>0</v>
      </c>
      <c r="S812" s="155"/>
      <c r="T812" s="157">
        <f>T813</f>
        <v>0</v>
      </c>
      <c r="AR812" s="150" t="s">
        <v>179</v>
      </c>
      <c r="AT812" s="158" t="s">
        <v>76</v>
      </c>
      <c r="AU812" s="158" t="s">
        <v>85</v>
      </c>
      <c r="AY812" s="150" t="s">
        <v>173</v>
      </c>
      <c r="BK812" s="159">
        <f>BK813</f>
        <v>0</v>
      </c>
    </row>
    <row r="813" spans="1:65" s="2" customFormat="1" ht="24" customHeight="1" x14ac:dyDescent="0.2">
      <c r="A813" s="33"/>
      <c r="B813" s="162"/>
      <c r="C813" s="163" t="s">
        <v>919</v>
      </c>
      <c r="D813" s="264" t="s">
        <v>920</v>
      </c>
      <c r="E813" s="265"/>
      <c r="F813" s="266"/>
      <c r="G813" s="164" t="s">
        <v>177</v>
      </c>
      <c r="H813" s="165">
        <v>1</v>
      </c>
      <c r="I813" s="166"/>
      <c r="J813" s="165">
        <f>ROUND(I813*H813,3)</f>
        <v>0</v>
      </c>
      <c r="K813" s="167"/>
      <c r="L813" s="34"/>
      <c r="M813" s="168" t="s">
        <v>1</v>
      </c>
      <c r="N813" s="169" t="s">
        <v>43</v>
      </c>
      <c r="O813" s="59"/>
      <c r="P813" s="170">
        <f>O813*H813</f>
        <v>0</v>
      </c>
      <c r="Q813" s="170">
        <v>0</v>
      </c>
      <c r="R813" s="170">
        <f>Q813*H813</f>
        <v>0</v>
      </c>
      <c r="S813" s="170">
        <v>0</v>
      </c>
      <c r="T813" s="171">
        <f>S813*H813</f>
        <v>0</v>
      </c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R813" s="172" t="s">
        <v>283</v>
      </c>
      <c r="AT813" s="172" t="s">
        <v>175</v>
      </c>
      <c r="AU813" s="172" t="s">
        <v>179</v>
      </c>
      <c r="AY813" s="18" t="s">
        <v>173</v>
      </c>
      <c r="BE813" s="173">
        <f>IF(N813="základná",J813,0)</f>
        <v>0</v>
      </c>
      <c r="BF813" s="173">
        <f>IF(N813="znížená",J813,0)</f>
        <v>0</v>
      </c>
      <c r="BG813" s="173">
        <f>IF(N813="zákl. prenesená",J813,0)</f>
        <v>0</v>
      </c>
      <c r="BH813" s="173">
        <f>IF(N813="zníž. prenesená",J813,0)</f>
        <v>0</v>
      </c>
      <c r="BI813" s="173">
        <f>IF(N813="nulová",J813,0)</f>
        <v>0</v>
      </c>
      <c r="BJ813" s="18" t="s">
        <v>179</v>
      </c>
      <c r="BK813" s="174">
        <f>ROUND(I813*H813,3)</f>
        <v>0</v>
      </c>
      <c r="BL813" s="18" t="s">
        <v>283</v>
      </c>
      <c r="BM813" s="172" t="s">
        <v>921</v>
      </c>
    </row>
    <row r="814" spans="1:65" s="12" customFormat="1" ht="22.9" customHeight="1" x14ac:dyDescent="0.2">
      <c r="B814" s="149"/>
      <c r="D814" s="150" t="s">
        <v>76</v>
      </c>
      <c r="E814" s="160" t="s">
        <v>922</v>
      </c>
      <c r="F814" s="160" t="s">
        <v>923</v>
      </c>
      <c r="I814" s="152"/>
      <c r="J814" s="161">
        <f>BK814</f>
        <v>0</v>
      </c>
      <c r="L814" s="149"/>
      <c r="M814" s="154"/>
      <c r="N814" s="155"/>
      <c r="O814" s="155"/>
      <c r="P814" s="156">
        <f>SUM(P815:P831)</f>
        <v>0</v>
      </c>
      <c r="Q814" s="155"/>
      <c r="R814" s="156">
        <f>SUM(R815:R831)</f>
        <v>3.4000000000000002E-2</v>
      </c>
      <c r="S814" s="155"/>
      <c r="T814" s="157">
        <f>SUM(T815:T831)</f>
        <v>0</v>
      </c>
      <c r="AR814" s="150" t="s">
        <v>179</v>
      </c>
      <c r="AT814" s="158" t="s">
        <v>76</v>
      </c>
      <c r="AU814" s="158" t="s">
        <v>85</v>
      </c>
      <c r="AY814" s="150" t="s">
        <v>173</v>
      </c>
      <c r="BK814" s="159">
        <f>SUM(BK815:BK831)</f>
        <v>0</v>
      </c>
    </row>
    <row r="815" spans="1:65" s="2" customFormat="1" ht="16.5" customHeight="1" x14ac:dyDescent="0.2">
      <c r="A815" s="33"/>
      <c r="B815" s="162"/>
      <c r="C815" s="163" t="s">
        <v>924</v>
      </c>
      <c r="D815" s="264" t="s">
        <v>925</v>
      </c>
      <c r="E815" s="265"/>
      <c r="F815" s="266"/>
      <c r="G815" s="164" t="s">
        <v>926</v>
      </c>
      <c r="H815" s="165">
        <v>14</v>
      </c>
      <c r="I815" s="166"/>
      <c r="J815" s="165">
        <f>ROUND(I815*H815,3)</f>
        <v>0</v>
      </c>
      <c r="K815" s="167"/>
      <c r="L815" s="34"/>
      <c r="M815" s="168" t="s">
        <v>1</v>
      </c>
      <c r="N815" s="169" t="s">
        <v>43</v>
      </c>
      <c r="O815" s="59"/>
      <c r="P815" s="170">
        <f>O815*H815</f>
        <v>0</v>
      </c>
      <c r="Q815" s="170">
        <v>0</v>
      </c>
      <c r="R815" s="170">
        <f>Q815*H815</f>
        <v>0</v>
      </c>
      <c r="S815" s="170">
        <v>0</v>
      </c>
      <c r="T815" s="171">
        <f>S815*H815</f>
        <v>0</v>
      </c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R815" s="172" t="s">
        <v>283</v>
      </c>
      <c r="AT815" s="172" t="s">
        <v>175</v>
      </c>
      <c r="AU815" s="172" t="s">
        <v>179</v>
      </c>
      <c r="AY815" s="18" t="s">
        <v>173</v>
      </c>
      <c r="BE815" s="173">
        <f>IF(N815="základná",J815,0)</f>
        <v>0</v>
      </c>
      <c r="BF815" s="173">
        <f>IF(N815="znížená",J815,0)</f>
        <v>0</v>
      </c>
      <c r="BG815" s="173">
        <f>IF(N815="zákl. prenesená",J815,0)</f>
        <v>0</v>
      </c>
      <c r="BH815" s="173">
        <f>IF(N815="zníž. prenesená",J815,0)</f>
        <v>0</v>
      </c>
      <c r="BI815" s="173">
        <f>IF(N815="nulová",J815,0)</f>
        <v>0</v>
      </c>
      <c r="BJ815" s="18" t="s">
        <v>179</v>
      </c>
      <c r="BK815" s="174">
        <f>ROUND(I815*H815,3)</f>
        <v>0</v>
      </c>
      <c r="BL815" s="18" t="s">
        <v>283</v>
      </c>
      <c r="BM815" s="172" t="s">
        <v>927</v>
      </c>
    </row>
    <row r="816" spans="1:65" s="2" customFormat="1" x14ac:dyDescent="0.2">
      <c r="A816" s="33"/>
      <c r="B816" s="34"/>
      <c r="C816" s="33"/>
      <c r="D816" s="175" t="s">
        <v>181</v>
      </c>
      <c r="E816" s="33"/>
      <c r="F816" s="176" t="s">
        <v>928</v>
      </c>
      <c r="G816" s="33"/>
      <c r="H816" s="33"/>
      <c r="I816" s="97"/>
      <c r="J816" s="33"/>
      <c r="K816" s="33"/>
      <c r="L816" s="34"/>
      <c r="M816" s="177"/>
      <c r="N816" s="178"/>
      <c r="O816" s="59"/>
      <c r="P816" s="59"/>
      <c r="Q816" s="59"/>
      <c r="R816" s="59"/>
      <c r="S816" s="59"/>
      <c r="T816" s="60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T816" s="18" t="s">
        <v>181</v>
      </c>
      <c r="AU816" s="18" t="s">
        <v>179</v>
      </c>
    </row>
    <row r="817" spans="1:65" s="14" customFormat="1" x14ac:dyDescent="0.2">
      <c r="B817" s="187"/>
      <c r="D817" s="175" t="s">
        <v>183</v>
      </c>
      <c r="E817" s="188" t="s">
        <v>1</v>
      </c>
      <c r="F817" s="189" t="s">
        <v>929</v>
      </c>
      <c r="H817" s="188" t="s">
        <v>1</v>
      </c>
      <c r="I817" s="190"/>
      <c r="L817" s="187"/>
      <c r="M817" s="191"/>
      <c r="N817" s="192"/>
      <c r="O817" s="192"/>
      <c r="P817" s="192"/>
      <c r="Q817" s="192"/>
      <c r="R817" s="192"/>
      <c r="S817" s="192"/>
      <c r="T817" s="193"/>
      <c r="AT817" s="188" t="s">
        <v>183</v>
      </c>
      <c r="AU817" s="188" t="s">
        <v>179</v>
      </c>
      <c r="AV817" s="14" t="s">
        <v>85</v>
      </c>
      <c r="AW817" s="14" t="s">
        <v>32</v>
      </c>
      <c r="AX817" s="14" t="s">
        <v>77</v>
      </c>
      <c r="AY817" s="188" t="s">
        <v>173</v>
      </c>
    </row>
    <row r="818" spans="1:65" s="13" customFormat="1" x14ac:dyDescent="0.2">
      <c r="B818" s="179"/>
      <c r="D818" s="175" t="s">
        <v>183</v>
      </c>
      <c r="E818" s="180" t="s">
        <v>1</v>
      </c>
      <c r="F818" s="181" t="s">
        <v>930</v>
      </c>
      <c r="H818" s="182">
        <v>14</v>
      </c>
      <c r="I818" s="183"/>
      <c r="L818" s="179"/>
      <c r="M818" s="184"/>
      <c r="N818" s="185"/>
      <c r="O818" s="185"/>
      <c r="P818" s="185"/>
      <c r="Q818" s="185"/>
      <c r="R818" s="185"/>
      <c r="S818" s="185"/>
      <c r="T818" s="186"/>
      <c r="AT818" s="180" t="s">
        <v>183</v>
      </c>
      <c r="AU818" s="180" t="s">
        <v>179</v>
      </c>
      <c r="AV818" s="13" t="s">
        <v>179</v>
      </c>
      <c r="AW818" s="13" t="s">
        <v>32</v>
      </c>
      <c r="AX818" s="13" t="s">
        <v>77</v>
      </c>
      <c r="AY818" s="180" t="s">
        <v>173</v>
      </c>
    </row>
    <row r="819" spans="1:65" s="16" customFormat="1" x14ac:dyDescent="0.2">
      <c r="B819" s="202"/>
      <c r="D819" s="175" t="s">
        <v>183</v>
      </c>
      <c r="E819" s="203" t="s">
        <v>1</v>
      </c>
      <c r="F819" s="204" t="s">
        <v>197</v>
      </c>
      <c r="H819" s="205">
        <v>14</v>
      </c>
      <c r="I819" s="206"/>
      <c r="L819" s="202"/>
      <c r="M819" s="207"/>
      <c r="N819" s="208"/>
      <c r="O819" s="208"/>
      <c r="P819" s="208"/>
      <c r="Q819" s="208"/>
      <c r="R819" s="208"/>
      <c r="S819" s="208"/>
      <c r="T819" s="209"/>
      <c r="AT819" s="203" t="s">
        <v>183</v>
      </c>
      <c r="AU819" s="203" t="s">
        <v>179</v>
      </c>
      <c r="AV819" s="16" t="s">
        <v>178</v>
      </c>
      <c r="AW819" s="16" t="s">
        <v>32</v>
      </c>
      <c r="AX819" s="16" t="s">
        <v>85</v>
      </c>
      <c r="AY819" s="203" t="s">
        <v>173</v>
      </c>
    </row>
    <row r="820" spans="1:65" s="2" customFormat="1" ht="24" customHeight="1" x14ac:dyDescent="0.2">
      <c r="A820" s="33"/>
      <c r="B820" s="162"/>
      <c r="C820" s="210" t="s">
        <v>931</v>
      </c>
      <c r="D820" s="267" t="s">
        <v>932</v>
      </c>
      <c r="E820" s="268"/>
      <c r="F820" s="269"/>
      <c r="G820" s="211" t="s">
        <v>370</v>
      </c>
      <c r="H820" s="212">
        <v>6</v>
      </c>
      <c r="I820" s="213"/>
      <c r="J820" s="212">
        <f>ROUND(I820*H820,3)</f>
        <v>0</v>
      </c>
      <c r="K820" s="214"/>
      <c r="L820" s="215"/>
      <c r="M820" s="216" t="s">
        <v>1</v>
      </c>
      <c r="N820" s="217" t="s">
        <v>43</v>
      </c>
      <c r="O820" s="59"/>
      <c r="P820" s="170">
        <f>O820*H820</f>
        <v>0</v>
      </c>
      <c r="Q820" s="170">
        <v>2E-3</v>
      </c>
      <c r="R820" s="170">
        <f>Q820*H820</f>
        <v>1.2E-2</v>
      </c>
      <c r="S820" s="170">
        <v>0</v>
      </c>
      <c r="T820" s="171">
        <f>S820*H820</f>
        <v>0</v>
      </c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R820" s="172" t="s">
        <v>368</v>
      </c>
      <c r="AT820" s="172" t="s">
        <v>335</v>
      </c>
      <c r="AU820" s="172" t="s">
        <v>179</v>
      </c>
      <c r="AY820" s="18" t="s">
        <v>173</v>
      </c>
      <c r="BE820" s="173">
        <f>IF(N820="základná",J820,0)</f>
        <v>0</v>
      </c>
      <c r="BF820" s="173">
        <f>IF(N820="znížená",J820,0)</f>
        <v>0</v>
      </c>
      <c r="BG820" s="173">
        <f>IF(N820="zákl. prenesená",J820,0)</f>
        <v>0</v>
      </c>
      <c r="BH820" s="173">
        <f>IF(N820="zníž. prenesená",J820,0)</f>
        <v>0</v>
      </c>
      <c r="BI820" s="173">
        <f>IF(N820="nulová",J820,0)</f>
        <v>0</v>
      </c>
      <c r="BJ820" s="18" t="s">
        <v>179</v>
      </c>
      <c r="BK820" s="174">
        <f>ROUND(I820*H820,3)</f>
        <v>0</v>
      </c>
      <c r="BL820" s="18" t="s">
        <v>283</v>
      </c>
      <c r="BM820" s="172" t="s">
        <v>933</v>
      </c>
    </row>
    <row r="821" spans="1:65" s="2" customFormat="1" ht="19.5" x14ac:dyDescent="0.2">
      <c r="A821" s="33"/>
      <c r="B821" s="34"/>
      <c r="C821" s="33"/>
      <c r="D821" s="175" t="s">
        <v>181</v>
      </c>
      <c r="E821" s="33"/>
      <c r="F821" s="176" t="s">
        <v>3208</v>
      </c>
      <c r="G821" s="33"/>
      <c r="H821" s="33"/>
      <c r="I821" s="97"/>
      <c r="J821" s="33"/>
      <c r="K821" s="33"/>
      <c r="L821" s="34"/>
      <c r="M821" s="177"/>
      <c r="N821" s="178"/>
      <c r="O821" s="59"/>
      <c r="P821" s="59"/>
      <c r="Q821" s="59"/>
      <c r="R821" s="59"/>
      <c r="S821" s="59"/>
      <c r="T821" s="60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T821" s="18" t="s">
        <v>181</v>
      </c>
      <c r="AU821" s="18" t="s">
        <v>179</v>
      </c>
    </row>
    <row r="822" spans="1:65" s="2" customFormat="1" ht="24" customHeight="1" x14ac:dyDescent="0.2">
      <c r="A822" s="33"/>
      <c r="B822" s="162"/>
      <c r="C822" s="210" t="s">
        <v>934</v>
      </c>
      <c r="D822" s="267" t="s">
        <v>935</v>
      </c>
      <c r="E822" s="268"/>
      <c r="F822" s="269"/>
      <c r="G822" s="211" t="s">
        <v>370</v>
      </c>
      <c r="H822" s="212">
        <v>6</v>
      </c>
      <c r="I822" s="213"/>
      <c r="J822" s="212">
        <f>ROUND(I822*H822,3)</f>
        <v>0</v>
      </c>
      <c r="K822" s="214"/>
      <c r="L822" s="215"/>
      <c r="M822" s="216" t="s">
        <v>1</v>
      </c>
      <c r="N822" s="217" t="s">
        <v>43</v>
      </c>
      <c r="O822" s="59"/>
      <c r="P822" s="170">
        <f>O822*H822</f>
        <v>0</v>
      </c>
      <c r="Q822" s="170">
        <v>2E-3</v>
      </c>
      <c r="R822" s="170">
        <f>Q822*H822</f>
        <v>1.2E-2</v>
      </c>
      <c r="S822" s="170">
        <v>0</v>
      </c>
      <c r="T822" s="171">
        <f>S822*H822</f>
        <v>0</v>
      </c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R822" s="172" t="s">
        <v>368</v>
      </c>
      <c r="AT822" s="172" t="s">
        <v>335</v>
      </c>
      <c r="AU822" s="172" t="s">
        <v>179</v>
      </c>
      <c r="AY822" s="18" t="s">
        <v>173</v>
      </c>
      <c r="BE822" s="173">
        <f>IF(N822="základná",J822,0)</f>
        <v>0</v>
      </c>
      <c r="BF822" s="173">
        <f>IF(N822="znížená",J822,0)</f>
        <v>0</v>
      </c>
      <c r="BG822" s="173">
        <f>IF(N822="zákl. prenesená",J822,0)</f>
        <v>0</v>
      </c>
      <c r="BH822" s="173">
        <f>IF(N822="zníž. prenesená",J822,0)</f>
        <v>0</v>
      </c>
      <c r="BI822" s="173">
        <f>IF(N822="nulová",J822,0)</f>
        <v>0</v>
      </c>
      <c r="BJ822" s="18" t="s">
        <v>179</v>
      </c>
      <c r="BK822" s="174">
        <f>ROUND(I822*H822,3)</f>
        <v>0</v>
      </c>
      <c r="BL822" s="18" t="s">
        <v>283</v>
      </c>
      <c r="BM822" s="172" t="s">
        <v>936</v>
      </c>
    </row>
    <row r="823" spans="1:65" s="2" customFormat="1" ht="19.5" x14ac:dyDescent="0.2">
      <c r="A823" s="33"/>
      <c r="B823" s="34"/>
      <c r="C823" s="33"/>
      <c r="D823" s="175" t="s">
        <v>181</v>
      </c>
      <c r="E823" s="33"/>
      <c r="F823" s="176" t="s">
        <v>3208</v>
      </c>
      <c r="G823" s="33"/>
      <c r="H823" s="33"/>
      <c r="I823" s="97"/>
      <c r="J823" s="33"/>
      <c r="K823" s="33"/>
      <c r="L823" s="34"/>
      <c r="M823" s="177"/>
      <c r="N823" s="178"/>
      <c r="O823" s="59"/>
      <c r="P823" s="59"/>
      <c r="Q823" s="59"/>
      <c r="R823" s="59"/>
      <c r="S823" s="59"/>
      <c r="T823" s="60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T823" s="18" t="s">
        <v>181</v>
      </c>
      <c r="AU823" s="18" t="s">
        <v>179</v>
      </c>
    </row>
    <row r="824" spans="1:65" s="2" customFormat="1" ht="24" customHeight="1" x14ac:dyDescent="0.2">
      <c r="A824" s="33"/>
      <c r="B824" s="162"/>
      <c r="C824" s="210" t="s">
        <v>937</v>
      </c>
      <c r="D824" s="267" t="s">
        <v>938</v>
      </c>
      <c r="E824" s="268"/>
      <c r="F824" s="269"/>
      <c r="G824" s="211" t="s">
        <v>370</v>
      </c>
      <c r="H824" s="212">
        <v>2</v>
      </c>
      <c r="I824" s="213"/>
      <c r="J824" s="212">
        <f>ROUND(I824*H824,3)</f>
        <v>0</v>
      </c>
      <c r="K824" s="214"/>
      <c r="L824" s="215"/>
      <c r="M824" s="216" t="s">
        <v>1</v>
      </c>
      <c r="N824" s="217" t="s">
        <v>43</v>
      </c>
      <c r="O824" s="59"/>
      <c r="P824" s="170">
        <f>O824*H824</f>
        <v>0</v>
      </c>
      <c r="Q824" s="170">
        <v>2E-3</v>
      </c>
      <c r="R824" s="170">
        <f>Q824*H824</f>
        <v>4.0000000000000001E-3</v>
      </c>
      <c r="S824" s="170">
        <v>0</v>
      </c>
      <c r="T824" s="171">
        <f>S824*H824</f>
        <v>0</v>
      </c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R824" s="172" t="s">
        <v>368</v>
      </c>
      <c r="AT824" s="172" t="s">
        <v>335</v>
      </c>
      <c r="AU824" s="172" t="s">
        <v>179</v>
      </c>
      <c r="AY824" s="18" t="s">
        <v>173</v>
      </c>
      <c r="BE824" s="173">
        <f>IF(N824="základná",J824,0)</f>
        <v>0</v>
      </c>
      <c r="BF824" s="173">
        <f>IF(N824="znížená",J824,0)</f>
        <v>0</v>
      </c>
      <c r="BG824" s="173">
        <f>IF(N824="zákl. prenesená",J824,0)</f>
        <v>0</v>
      </c>
      <c r="BH824" s="173">
        <f>IF(N824="zníž. prenesená",J824,0)</f>
        <v>0</v>
      </c>
      <c r="BI824" s="173">
        <f>IF(N824="nulová",J824,0)</f>
        <v>0</v>
      </c>
      <c r="BJ824" s="18" t="s">
        <v>179</v>
      </c>
      <c r="BK824" s="174">
        <f>ROUND(I824*H824,3)</f>
        <v>0</v>
      </c>
      <c r="BL824" s="18" t="s">
        <v>283</v>
      </c>
      <c r="BM824" s="172" t="s">
        <v>939</v>
      </c>
    </row>
    <row r="825" spans="1:65" s="2" customFormat="1" ht="19.5" x14ac:dyDescent="0.2">
      <c r="A825" s="33"/>
      <c r="B825" s="34"/>
      <c r="C825" s="33"/>
      <c r="D825" s="175" t="s">
        <v>181</v>
      </c>
      <c r="E825" s="33"/>
      <c r="F825" s="176" t="s">
        <v>3209</v>
      </c>
      <c r="G825" s="33"/>
      <c r="H825" s="33"/>
      <c r="I825" s="97"/>
      <c r="J825" s="33"/>
      <c r="K825" s="33"/>
      <c r="L825" s="34"/>
      <c r="M825" s="177"/>
      <c r="N825" s="178"/>
      <c r="O825" s="59"/>
      <c r="P825" s="59"/>
      <c r="Q825" s="59"/>
      <c r="R825" s="59"/>
      <c r="S825" s="59"/>
      <c r="T825" s="60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T825" s="18" t="s">
        <v>181</v>
      </c>
      <c r="AU825" s="18" t="s">
        <v>179</v>
      </c>
    </row>
    <row r="826" spans="1:65" s="2" customFormat="1" ht="24" customHeight="1" x14ac:dyDescent="0.2">
      <c r="A826" s="33"/>
      <c r="B826" s="162"/>
      <c r="C826" s="163" t="s">
        <v>940</v>
      </c>
      <c r="D826" s="264" t="s">
        <v>941</v>
      </c>
      <c r="E826" s="265"/>
      <c r="F826" s="266"/>
      <c r="G826" s="164" t="s">
        <v>926</v>
      </c>
      <c r="H826" s="165">
        <v>2</v>
      </c>
      <c r="I826" s="166"/>
      <c r="J826" s="165">
        <f>ROUND(I826*H826,3)</f>
        <v>0</v>
      </c>
      <c r="K826" s="167"/>
      <c r="L826" s="34"/>
      <c r="M826" s="168" t="s">
        <v>1</v>
      </c>
      <c r="N826" s="169" t="s">
        <v>43</v>
      </c>
      <c r="O826" s="59"/>
      <c r="P826" s="170">
        <f>O826*H826</f>
        <v>0</v>
      </c>
      <c r="Q826" s="170">
        <v>0</v>
      </c>
      <c r="R826" s="170">
        <f>Q826*H826</f>
        <v>0</v>
      </c>
      <c r="S826" s="170">
        <v>0</v>
      </c>
      <c r="T826" s="171">
        <f>S826*H826</f>
        <v>0</v>
      </c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R826" s="172" t="s">
        <v>283</v>
      </c>
      <c r="AT826" s="172" t="s">
        <v>175</v>
      </c>
      <c r="AU826" s="172" t="s">
        <v>179</v>
      </c>
      <c r="AY826" s="18" t="s">
        <v>173</v>
      </c>
      <c r="BE826" s="173">
        <f>IF(N826="základná",J826,0)</f>
        <v>0</v>
      </c>
      <c r="BF826" s="173">
        <f>IF(N826="znížená",J826,0)</f>
        <v>0</v>
      </c>
      <c r="BG826" s="173">
        <f>IF(N826="zákl. prenesená",J826,0)</f>
        <v>0</v>
      </c>
      <c r="BH826" s="173">
        <f>IF(N826="zníž. prenesená",J826,0)</f>
        <v>0</v>
      </c>
      <c r="BI826" s="173">
        <f>IF(N826="nulová",J826,0)</f>
        <v>0</v>
      </c>
      <c r="BJ826" s="18" t="s">
        <v>179</v>
      </c>
      <c r="BK826" s="174">
        <f>ROUND(I826*H826,3)</f>
        <v>0</v>
      </c>
      <c r="BL826" s="18" t="s">
        <v>283</v>
      </c>
      <c r="BM826" s="172" t="s">
        <v>942</v>
      </c>
    </row>
    <row r="827" spans="1:65" s="2" customFormat="1" ht="19.5" x14ac:dyDescent="0.2">
      <c r="A827" s="33"/>
      <c r="B827" s="34"/>
      <c r="C827" s="33"/>
      <c r="D827" s="175" t="s">
        <v>181</v>
      </c>
      <c r="E827" s="33"/>
      <c r="F827" s="176" t="s">
        <v>943</v>
      </c>
      <c r="G827" s="33"/>
      <c r="H827" s="33"/>
      <c r="I827" s="97"/>
      <c r="J827" s="33"/>
      <c r="K827" s="33"/>
      <c r="L827" s="34"/>
      <c r="M827" s="177"/>
      <c r="N827" s="178"/>
      <c r="O827" s="59"/>
      <c r="P827" s="59"/>
      <c r="Q827" s="59"/>
      <c r="R827" s="59"/>
      <c r="S827" s="59"/>
      <c r="T827" s="60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T827" s="18" t="s">
        <v>181</v>
      </c>
      <c r="AU827" s="18" t="s">
        <v>179</v>
      </c>
    </row>
    <row r="828" spans="1:65" s="2" customFormat="1" ht="24" customHeight="1" x14ac:dyDescent="0.2">
      <c r="A828" s="33"/>
      <c r="B828" s="162"/>
      <c r="C828" s="210" t="s">
        <v>944</v>
      </c>
      <c r="D828" s="267" t="s">
        <v>945</v>
      </c>
      <c r="E828" s="268"/>
      <c r="F828" s="269"/>
      <c r="G828" s="211" t="s">
        <v>370</v>
      </c>
      <c r="H828" s="212">
        <v>2</v>
      </c>
      <c r="I828" s="213"/>
      <c r="J828" s="212">
        <f>ROUND(I828*H828,3)</f>
        <v>0</v>
      </c>
      <c r="K828" s="214"/>
      <c r="L828" s="215"/>
      <c r="M828" s="216" t="s">
        <v>1</v>
      </c>
      <c r="N828" s="217" t="s">
        <v>43</v>
      </c>
      <c r="O828" s="59"/>
      <c r="P828" s="170">
        <f>O828*H828</f>
        <v>0</v>
      </c>
      <c r="Q828" s="170">
        <v>3.0000000000000001E-3</v>
      </c>
      <c r="R828" s="170">
        <f>Q828*H828</f>
        <v>6.0000000000000001E-3</v>
      </c>
      <c r="S828" s="170">
        <v>0</v>
      </c>
      <c r="T828" s="171">
        <f>S828*H828</f>
        <v>0</v>
      </c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R828" s="172" t="s">
        <v>368</v>
      </c>
      <c r="AT828" s="172" t="s">
        <v>335</v>
      </c>
      <c r="AU828" s="172" t="s">
        <v>179</v>
      </c>
      <c r="AY828" s="18" t="s">
        <v>173</v>
      </c>
      <c r="BE828" s="173">
        <f>IF(N828="základná",J828,0)</f>
        <v>0</v>
      </c>
      <c r="BF828" s="173">
        <f>IF(N828="znížená",J828,0)</f>
        <v>0</v>
      </c>
      <c r="BG828" s="173">
        <f>IF(N828="zákl. prenesená",J828,0)</f>
        <v>0</v>
      </c>
      <c r="BH828" s="173">
        <f>IF(N828="zníž. prenesená",J828,0)</f>
        <v>0</v>
      </c>
      <c r="BI828" s="173">
        <f>IF(N828="nulová",J828,0)</f>
        <v>0</v>
      </c>
      <c r="BJ828" s="18" t="s">
        <v>179</v>
      </c>
      <c r="BK828" s="174">
        <f>ROUND(I828*H828,3)</f>
        <v>0</v>
      </c>
      <c r="BL828" s="18" t="s">
        <v>283</v>
      </c>
      <c r="BM828" s="172" t="s">
        <v>946</v>
      </c>
    </row>
    <row r="829" spans="1:65" s="2" customFormat="1" ht="19.5" x14ac:dyDescent="0.2">
      <c r="A829" s="33"/>
      <c r="B829" s="34"/>
      <c r="C829" s="33"/>
      <c r="D829" s="175" t="s">
        <v>181</v>
      </c>
      <c r="E829" s="33"/>
      <c r="F829" s="176" t="s">
        <v>3210</v>
      </c>
      <c r="G829" s="33"/>
      <c r="H829" s="33"/>
      <c r="I829" s="97"/>
      <c r="J829" s="33"/>
      <c r="K829" s="33"/>
      <c r="L829" s="34"/>
      <c r="M829" s="177"/>
      <c r="N829" s="178"/>
      <c r="O829" s="59"/>
      <c r="P829" s="59"/>
      <c r="Q829" s="59"/>
      <c r="R829" s="59"/>
      <c r="S829" s="59"/>
      <c r="T829" s="60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T829" s="18" t="s">
        <v>181</v>
      </c>
      <c r="AU829" s="18" t="s">
        <v>179</v>
      </c>
    </row>
    <row r="830" spans="1:65" s="2" customFormat="1" ht="24" customHeight="1" x14ac:dyDescent="0.2">
      <c r="A830" s="33"/>
      <c r="B830" s="162"/>
      <c r="C830" s="163" t="s">
        <v>948</v>
      </c>
      <c r="D830" s="264" t="s">
        <v>949</v>
      </c>
      <c r="E830" s="265"/>
      <c r="F830" s="266"/>
      <c r="G830" s="164" t="s">
        <v>780</v>
      </c>
      <c r="H830" s="166"/>
      <c r="I830" s="166"/>
      <c r="J830" s="165">
        <f>ROUND(I830*H830,3)</f>
        <v>0</v>
      </c>
      <c r="K830" s="167"/>
      <c r="L830" s="34"/>
      <c r="M830" s="168" t="s">
        <v>1</v>
      </c>
      <c r="N830" s="169" t="s">
        <v>43</v>
      </c>
      <c r="O830" s="59"/>
      <c r="P830" s="170">
        <f>O830*H830</f>
        <v>0</v>
      </c>
      <c r="Q830" s="170">
        <v>0</v>
      </c>
      <c r="R830" s="170">
        <f>Q830*H830</f>
        <v>0</v>
      </c>
      <c r="S830" s="170">
        <v>0</v>
      </c>
      <c r="T830" s="171">
        <f>S830*H830</f>
        <v>0</v>
      </c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R830" s="172" t="s">
        <v>283</v>
      </c>
      <c r="AT830" s="172" t="s">
        <v>175</v>
      </c>
      <c r="AU830" s="172" t="s">
        <v>179</v>
      </c>
      <c r="AY830" s="18" t="s">
        <v>173</v>
      </c>
      <c r="BE830" s="173">
        <f>IF(N830="základná",J830,0)</f>
        <v>0</v>
      </c>
      <c r="BF830" s="173">
        <f>IF(N830="znížená",J830,0)</f>
        <v>0</v>
      </c>
      <c r="BG830" s="173">
        <f>IF(N830="zákl. prenesená",J830,0)</f>
        <v>0</v>
      </c>
      <c r="BH830" s="173">
        <f>IF(N830="zníž. prenesená",J830,0)</f>
        <v>0</v>
      </c>
      <c r="BI830" s="173">
        <f>IF(N830="nulová",J830,0)</f>
        <v>0</v>
      </c>
      <c r="BJ830" s="18" t="s">
        <v>179</v>
      </c>
      <c r="BK830" s="174">
        <f>ROUND(I830*H830,3)</f>
        <v>0</v>
      </c>
      <c r="BL830" s="18" t="s">
        <v>283</v>
      </c>
      <c r="BM830" s="172" t="s">
        <v>950</v>
      </c>
    </row>
    <row r="831" spans="1:65" s="2" customFormat="1" x14ac:dyDescent="0.2">
      <c r="A831" s="33"/>
      <c r="B831" s="34"/>
      <c r="C831" s="33"/>
      <c r="D831" s="175" t="s">
        <v>181</v>
      </c>
      <c r="E831" s="33"/>
      <c r="F831" s="176" t="s">
        <v>949</v>
      </c>
      <c r="G831" s="33"/>
      <c r="H831" s="33"/>
      <c r="I831" s="97"/>
      <c r="J831" s="33"/>
      <c r="K831" s="33"/>
      <c r="L831" s="34"/>
      <c r="M831" s="177"/>
      <c r="N831" s="178"/>
      <c r="O831" s="59"/>
      <c r="P831" s="59"/>
      <c r="Q831" s="59"/>
      <c r="R831" s="59"/>
      <c r="S831" s="59"/>
      <c r="T831" s="60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T831" s="18" t="s">
        <v>181</v>
      </c>
      <c r="AU831" s="18" t="s">
        <v>179</v>
      </c>
    </row>
    <row r="832" spans="1:65" s="12" customFormat="1" ht="22.9" customHeight="1" x14ac:dyDescent="0.2">
      <c r="B832" s="149"/>
      <c r="D832" s="150" t="s">
        <v>76</v>
      </c>
      <c r="E832" s="160" t="s">
        <v>951</v>
      </c>
      <c r="F832" s="160" t="s">
        <v>952</v>
      </c>
      <c r="I832" s="152"/>
      <c r="J832" s="161">
        <f>BK832</f>
        <v>0</v>
      </c>
      <c r="L832" s="149"/>
      <c r="M832" s="154"/>
      <c r="N832" s="155"/>
      <c r="O832" s="155"/>
      <c r="P832" s="156">
        <f>P833</f>
        <v>0</v>
      </c>
      <c r="Q832" s="155"/>
      <c r="R832" s="156">
        <f>R833</f>
        <v>0</v>
      </c>
      <c r="S832" s="155"/>
      <c r="T832" s="157">
        <f>T833</f>
        <v>0</v>
      </c>
      <c r="AR832" s="150" t="s">
        <v>179</v>
      </c>
      <c r="AT832" s="158" t="s">
        <v>76</v>
      </c>
      <c r="AU832" s="158" t="s">
        <v>85</v>
      </c>
      <c r="AY832" s="150" t="s">
        <v>173</v>
      </c>
      <c r="BK832" s="159">
        <f>BK833</f>
        <v>0</v>
      </c>
    </row>
    <row r="833" spans="1:65" s="2" customFormat="1" ht="24" customHeight="1" x14ac:dyDescent="0.2">
      <c r="A833" s="33"/>
      <c r="B833" s="162"/>
      <c r="C833" s="163" t="s">
        <v>953</v>
      </c>
      <c r="D833" s="264" t="s">
        <v>954</v>
      </c>
      <c r="E833" s="265"/>
      <c r="F833" s="266"/>
      <c r="G833" s="164" t="s">
        <v>177</v>
      </c>
      <c r="H833" s="165">
        <v>1</v>
      </c>
      <c r="I833" s="166"/>
      <c r="J833" s="165">
        <f>ROUND(I833*H833,3)</f>
        <v>0</v>
      </c>
      <c r="K833" s="167"/>
      <c r="L833" s="34"/>
      <c r="M833" s="168" t="s">
        <v>1</v>
      </c>
      <c r="N833" s="169" t="s">
        <v>43</v>
      </c>
      <c r="O833" s="59"/>
      <c r="P833" s="170">
        <f>O833*H833</f>
        <v>0</v>
      </c>
      <c r="Q833" s="170">
        <v>0</v>
      </c>
      <c r="R833" s="170">
        <f>Q833*H833</f>
        <v>0</v>
      </c>
      <c r="S833" s="170">
        <v>0</v>
      </c>
      <c r="T833" s="171">
        <f>S833*H833</f>
        <v>0</v>
      </c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R833" s="172" t="s">
        <v>283</v>
      </c>
      <c r="AT833" s="172" t="s">
        <v>175</v>
      </c>
      <c r="AU833" s="172" t="s">
        <v>179</v>
      </c>
      <c r="AY833" s="18" t="s">
        <v>173</v>
      </c>
      <c r="BE833" s="173">
        <f>IF(N833="základná",J833,0)</f>
        <v>0</v>
      </c>
      <c r="BF833" s="173">
        <f>IF(N833="znížená",J833,0)</f>
        <v>0</v>
      </c>
      <c r="BG833" s="173">
        <f>IF(N833="zákl. prenesená",J833,0)</f>
        <v>0</v>
      </c>
      <c r="BH833" s="173">
        <f>IF(N833="zníž. prenesená",J833,0)</f>
        <v>0</v>
      </c>
      <c r="BI833" s="173">
        <f>IF(N833="nulová",J833,0)</f>
        <v>0</v>
      </c>
      <c r="BJ833" s="18" t="s">
        <v>179</v>
      </c>
      <c r="BK833" s="174">
        <f>ROUND(I833*H833,3)</f>
        <v>0</v>
      </c>
      <c r="BL833" s="18" t="s">
        <v>283</v>
      </c>
      <c r="BM833" s="172" t="s">
        <v>955</v>
      </c>
    </row>
    <row r="834" spans="1:65" s="12" customFormat="1" ht="22.9" customHeight="1" x14ac:dyDescent="0.2">
      <c r="B834" s="149"/>
      <c r="D834" s="150" t="s">
        <v>76</v>
      </c>
      <c r="E834" s="160" t="s">
        <v>956</v>
      </c>
      <c r="F834" s="160" t="s">
        <v>957</v>
      </c>
      <c r="I834" s="152"/>
      <c r="J834" s="161">
        <f>BK834</f>
        <v>0</v>
      </c>
      <c r="L834" s="149"/>
      <c r="M834" s="154"/>
      <c r="N834" s="155"/>
      <c r="O834" s="155"/>
      <c r="P834" s="156">
        <f>SUM(P835:P901)</f>
        <v>0</v>
      </c>
      <c r="Q834" s="155"/>
      <c r="R834" s="156">
        <f>SUM(R835:R901)</f>
        <v>4.6761430200000014</v>
      </c>
      <c r="S834" s="155"/>
      <c r="T834" s="157">
        <f>SUM(T835:T901)</f>
        <v>0</v>
      </c>
      <c r="AR834" s="150" t="s">
        <v>179</v>
      </c>
      <c r="AT834" s="158" t="s">
        <v>76</v>
      </c>
      <c r="AU834" s="158" t="s">
        <v>85</v>
      </c>
      <c r="AY834" s="150" t="s">
        <v>173</v>
      </c>
      <c r="BK834" s="159">
        <f>SUM(BK835:BK901)</f>
        <v>0</v>
      </c>
    </row>
    <row r="835" spans="1:65" s="2" customFormat="1" ht="48" customHeight="1" x14ac:dyDescent="0.2">
      <c r="A835" s="33"/>
      <c r="B835" s="162"/>
      <c r="C835" s="163" t="s">
        <v>958</v>
      </c>
      <c r="D835" s="264" t="s">
        <v>3211</v>
      </c>
      <c r="E835" s="265"/>
      <c r="F835" s="266"/>
      <c r="G835" s="164" t="s">
        <v>271</v>
      </c>
      <c r="H835" s="165">
        <v>146.02199999999999</v>
      </c>
      <c r="I835" s="166"/>
      <c r="J835" s="165">
        <f>ROUND(I835*H835,3)</f>
        <v>0</v>
      </c>
      <c r="K835" s="167"/>
      <c r="L835" s="34"/>
      <c r="M835" s="168" t="s">
        <v>1</v>
      </c>
      <c r="N835" s="169" t="s">
        <v>43</v>
      </c>
      <c r="O835" s="59"/>
      <c r="P835" s="170">
        <f>O835*H835</f>
        <v>0</v>
      </c>
      <c r="Q835" s="170">
        <v>2.8080000000000001E-2</v>
      </c>
      <c r="R835" s="170">
        <f>Q835*H835</f>
        <v>4.1002977600000001</v>
      </c>
      <c r="S835" s="170">
        <v>0</v>
      </c>
      <c r="T835" s="171">
        <f>S835*H835</f>
        <v>0</v>
      </c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R835" s="172" t="s">
        <v>283</v>
      </c>
      <c r="AT835" s="172" t="s">
        <v>175</v>
      </c>
      <c r="AU835" s="172" t="s">
        <v>179</v>
      </c>
      <c r="AY835" s="18" t="s">
        <v>173</v>
      </c>
      <c r="BE835" s="173">
        <f>IF(N835="základná",J835,0)</f>
        <v>0</v>
      </c>
      <c r="BF835" s="173">
        <f>IF(N835="znížená",J835,0)</f>
        <v>0</v>
      </c>
      <c r="BG835" s="173">
        <f>IF(N835="zákl. prenesená",J835,0)</f>
        <v>0</v>
      </c>
      <c r="BH835" s="173">
        <f>IF(N835="zníž. prenesená",J835,0)</f>
        <v>0</v>
      </c>
      <c r="BI835" s="173">
        <f>IF(N835="nulová",J835,0)</f>
        <v>0</v>
      </c>
      <c r="BJ835" s="18" t="s">
        <v>179</v>
      </c>
      <c r="BK835" s="174">
        <f>ROUND(I835*H835,3)</f>
        <v>0</v>
      </c>
      <c r="BL835" s="18" t="s">
        <v>283</v>
      </c>
      <c r="BM835" s="172" t="s">
        <v>959</v>
      </c>
    </row>
    <row r="836" spans="1:65" s="2" customFormat="1" ht="29.25" x14ac:dyDescent="0.2">
      <c r="A836" s="33"/>
      <c r="B836" s="34"/>
      <c r="C836" s="33"/>
      <c r="D836" s="175" t="s">
        <v>181</v>
      </c>
      <c r="E836" s="33"/>
      <c r="F836" s="176" t="s">
        <v>960</v>
      </c>
      <c r="G836" s="33"/>
      <c r="H836" s="33"/>
      <c r="I836" s="97"/>
      <c r="J836" s="33"/>
      <c r="K836" s="33"/>
      <c r="L836" s="34"/>
      <c r="M836" s="177"/>
      <c r="N836" s="178"/>
      <c r="O836" s="59"/>
      <c r="P836" s="59"/>
      <c r="Q836" s="59"/>
      <c r="R836" s="59"/>
      <c r="S836" s="59"/>
      <c r="T836" s="60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T836" s="18" t="s">
        <v>181</v>
      </c>
      <c r="AU836" s="18" t="s">
        <v>179</v>
      </c>
    </row>
    <row r="837" spans="1:65" s="14" customFormat="1" ht="22.5" x14ac:dyDescent="0.2">
      <c r="B837" s="187"/>
      <c r="D837" s="175" t="s">
        <v>183</v>
      </c>
      <c r="E837" s="188" t="s">
        <v>1</v>
      </c>
      <c r="F837" s="189" t="s">
        <v>961</v>
      </c>
      <c r="H837" s="188" t="s">
        <v>1</v>
      </c>
      <c r="I837" s="190"/>
      <c r="L837" s="187"/>
      <c r="M837" s="191"/>
      <c r="N837" s="192"/>
      <c r="O837" s="192"/>
      <c r="P837" s="192"/>
      <c r="Q837" s="192"/>
      <c r="R837" s="192"/>
      <c r="S837" s="192"/>
      <c r="T837" s="193"/>
      <c r="AT837" s="188" t="s">
        <v>183</v>
      </c>
      <c r="AU837" s="188" t="s">
        <v>179</v>
      </c>
      <c r="AV837" s="14" t="s">
        <v>85</v>
      </c>
      <c r="AW837" s="14" t="s">
        <v>32</v>
      </c>
      <c r="AX837" s="14" t="s">
        <v>77</v>
      </c>
      <c r="AY837" s="188" t="s">
        <v>173</v>
      </c>
    </row>
    <row r="838" spans="1:65" s="14" customFormat="1" x14ac:dyDescent="0.2">
      <c r="B838" s="187"/>
      <c r="D838" s="175" t="s">
        <v>183</v>
      </c>
      <c r="E838" s="188" t="s">
        <v>1</v>
      </c>
      <c r="F838" s="189" t="s">
        <v>554</v>
      </c>
      <c r="H838" s="188" t="s">
        <v>1</v>
      </c>
      <c r="I838" s="190"/>
      <c r="L838" s="187"/>
      <c r="M838" s="191"/>
      <c r="N838" s="192"/>
      <c r="O838" s="192"/>
      <c r="P838" s="192"/>
      <c r="Q838" s="192"/>
      <c r="R838" s="192"/>
      <c r="S838" s="192"/>
      <c r="T838" s="193"/>
      <c r="AT838" s="188" t="s">
        <v>183</v>
      </c>
      <c r="AU838" s="188" t="s">
        <v>179</v>
      </c>
      <c r="AV838" s="14" t="s">
        <v>85</v>
      </c>
      <c r="AW838" s="14" t="s">
        <v>32</v>
      </c>
      <c r="AX838" s="14" t="s">
        <v>77</v>
      </c>
      <c r="AY838" s="188" t="s">
        <v>173</v>
      </c>
    </row>
    <row r="839" spans="1:65" s="14" customFormat="1" x14ac:dyDescent="0.2">
      <c r="B839" s="187"/>
      <c r="D839" s="175" t="s">
        <v>183</v>
      </c>
      <c r="E839" s="188" t="s">
        <v>1</v>
      </c>
      <c r="F839" s="189" t="s">
        <v>962</v>
      </c>
      <c r="H839" s="188" t="s">
        <v>1</v>
      </c>
      <c r="I839" s="190"/>
      <c r="L839" s="187"/>
      <c r="M839" s="191"/>
      <c r="N839" s="192"/>
      <c r="O839" s="192"/>
      <c r="P839" s="192"/>
      <c r="Q839" s="192"/>
      <c r="R839" s="192"/>
      <c r="S839" s="192"/>
      <c r="T839" s="193"/>
      <c r="AT839" s="188" t="s">
        <v>183</v>
      </c>
      <c r="AU839" s="188" t="s">
        <v>179</v>
      </c>
      <c r="AV839" s="14" t="s">
        <v>85</v>
      </c>
      <c r="AW839" s="14" t="s">
        <v>32</v>
      </c>
      <c r="AX839" s="14" t="s">
        <v>77</v>
      </c>
      <c r="AY839" s="188" t="s">
        <v>173</v>
      </c>
    </row>
    <row r="840" spans="1:65" s="14" customFormat="1" x14ac:dyDescent="0.2">
      <c r="B840" s="187"/>
      <c r="D840" s="175" t="s">
        <v>183</v>
      </c>
      <c r="E840" s="188" t="s">
        <v>1</v>
      </c>
      <c r="F840" s="189" t="s">
        <v>963</v>
      </c>
      <c r="H840" s="188" t="s">
        <v>1</v>
      </c>
      <c r="I840" s="190"/>
      <c r="L840" s="187"/>
      <c r="M840" s="191"/>
      <c r="N840" s="192"/>
      <c r="O840" s="192"/>
      <c r="P840" s="192"/>
      <c r="Q840" s="192"/>
      <c r="R840" s="192"/>
      <c r="S840" s="192"/>
      <c r="T840" s="193"/>
      <c r="AT840" s="188" t="s">
        <v>183</v>
      </c>
      <c r="AU840" s="188" t="s">
        <v>179</v>
      </c>
      <c r="AV840" s="14" t="s">
        <v>85</v>
      </c>
      <c r="AW840" s="14" t="s">
        <v>32</v>
      </c>
      <c r="AX840" s="14" t="s">
        <v>77</v>
      </c>
      <c r="AY840" s="188" t="s">
        <v>173</v>
      </c>
    </row>
    <row r="841" spans="1:65" s="13" customFormat="1" ht="22.5" x14ac:dyDescent="0.2">
      <c r="B841" s="179"/>
      <c r="D841" s="175" t="s">
        <v>183</v>
      </c>
      <c r="E841" s="180" t="s">
        <v>1</v>
      </c>
      <c r="F841" s="181" t="s">
        <v>964</v>
      </c>
      <c r="H841" s="182">
        <v>73.421000000000006</v>
      </c>
      <c r="I841" s="183"/>
      <c r="L841" s="179"/>
      <c r="M841" s="184"/>
      <c r="N841" s="185"/>
      <c r="O841" s="185"/>
      <c r="P841" s="185"/>
      <c r="Q841" s="185"/>
      <c r="R841" s="185"/>
      <c r="S841" s="185"/>
      <c r="T841" s="186"/>
      <c r="AT841" s="180" t="s">
        <v>183</v>
      </c>
      <c r="AU841" s="180" t="s">
        <v>179</v>
      </c>
      <c r="AV841" s="13" t="s">
        <v>179</v>
      </c>
      <c r="AW841" s="13" t="s">
        <v>32</v>
      </c>
      <c r="AX841" s="13" t="s">
        <v>77</v>
      </c>
      <c r="AY841" s="180" t="s">
        <v>173</v>
      </c>
    </row>
    <row r="842" spans="1:65" s="13" customFormat="1" x14ac:dyDescent="0.2">
      <c r="B842" s="179"/>
      <c r="D842" s="175" t="s">
        <v>183</v>
      </c>
      <c r="E842" s="180" t="s">
        <v>1</v>
      </c>
      <c r="F842" s="181" t="s">
        <v>965</v>
      </c>
      <c r="H842" s="182">
        <v>-11.819000000000001</v>
      </c>
      <c r="I842" s="183"/>
      <c r="L842" s="179"/>
      <c r="M842" s="184"/>
      <c r="N842" s="185"/>
      <c r="O842" s="185"/>
      <c r="P842" s="185"/>
      <c r="Q842" s="185"/>
      <c r="R842" s="185"/>
      <c r="S842" s="185"/>
      <c r="T842" s="186"/>
      <c r="AT842" s="180" t="s">
        <v>183</v>
      </c>
      <c r="AU842" s="180" t="s">
        <v>179</v>
      </c>
      <c r="AV842" s="13" t="s">
        <v>179</v>
      </c>
      <c r="AW842" s="13" t="s">
        <v>32</v>
      </c>
      <c r="AX842" s="13" t="s">
        <v>77</v>
      </c>
      <c r="AY842" s="180" t="s">
        <v>173</v>
      </c>
    </row>
    <row r="843" spans="1:65" s="13" customFormat="1" x14ac:dyDescent="0.2">
      <c r="B843" s="179"/>
      <c r="D843" s="175" t="s">
        <v>183</v>
      </c>
      <c r="E843" s="180" t="s">
        <v>1</v>
      </c>
      <c r="F843" s="181" t="s">
        <v>966</v>
      </c>
      <c r="H843" s="182">
        <v>0.375</v>
      </c>
      <c r="I843" s="183"/>
      <c r="L843" s="179"/>
      <c r="M843" s="184"/>
      <c r="N843" s="185"/>
      <c r="O843" s="185"/>
      <c r="P843" s="185"/>
      <c r="Q843" s="185"/>
      <c r="R843" s="185"/>
      <c r="S843" s="185"/>
      <c r="T843" s="186"/>
      <c r="AT843" s="180" t="s">
        <v>183</v>
      </c>
      <c r="AU843" s="180" t="s">
        <v>179</v>
      </c>
      <c r="AV843" s="13" t="s">
        <v>179</v>
      </c>
      <c r="AW843" s="13" t="s">
        <v>32</v>
      </c>
      <c r="AX843" s="13" t="s">
        <v>77</v>
      </c>
      <c r="AY843" s="180" t="s">
        <v>173</v>
      </c>
    </row>
    <row r="844" spans="1:65" s="14" customFormat="1" x14ac:dyDescent="0.2">
      <c r="B844" s="187"/>
      <c r="D844" s="175" t="s">
        <v>183</v>
      </c>
      <c r="E844" s="188" t="s">
        <v>1</v>
      </c>
      <c r="F844" s="189" t="s">
        <v>967</v>
      </c>
      <c r="H844" s="188" t="s">
        <v>1</v>
      </c>
      <c r="I844" s="190"/>
      <c r="L844" s="187"/>
      <c r="M844" s="191"/>
      <c r="N844" s="192"/>
      <c r="O844" s="192"/>
      <c r="P844" s="192"/>
      <c r="Q844" s="192"/>
      <c r="R844" s="192"/>
      <c r="S844" s="192"/>
      <c r="T844" s="193"/>
      <c r="AT844" s="188" t="s">
        <v>183</v>
      </c>
      <c r="AU844" s="188" t="s">
        <v>179</v>
      </c>
      <c r="AV844" s="14" t="s">
        <v>85</v>
      </c>
      <c r="AW844" s="14" t="s">
        <v>32</v>
      </c>
      <c r="AX844" s="14" t="s">
        <v>77</v>
      </c>
      <c r="AY844" s="188" t="s">
        <v>173</v>
      </c>
    </row>
    <row r="845" spans="1:65" s="13" customFormat="1" x14ac:dyDescent="0.2">
      <c r="B845" s="179"/>
      <c r="D845" s="175" t="s">
        <v>183</v>
      </c>
      <c r="E845" s="180" t="s">
        <v>1</v>
      </c>
      <c r="F845" s="181" t="s">
        <v>968</v>
      </c>
      <c r="H845" s="182">
        <v>22.15</v>
      </c>
      <c r="I845" s="183"/>
      <c r="L845" s="179"/>
      <c r="M845" s="184"/>
      <c r="N845" s="185"/>
      <c r="O845" s="185"/>
      <c r="P845" s="185"/>
      <c r="Q845" s="185"/>
      <c r="R845" s="185"/>
      <c r="S845" s="185"/>
      <c r="T845" s="186"/>
      <c r="AT845" s="180" t="s">
        <v>183</v>
      </c>
      <c r="AU845" s="180" t="s">
        <v>179</v>
      </c>
      <c r="AV845" s="13" t="s">
        <v>179</v>
      </c>
      <c r="AW845" s="13" t="s">
        <v>32</v>
      </c>
      <c r="AX845" s="13" t="s">
        <v>77</v>
      </c>
      <c r="AY845" s="180" t="s">
        <v>173</v>
      </c>
    </row>
    <row r="846" spans="1:65" s="13" customFormat="1" x14ac:dyDescent="0.2">
      <c r="B846" s="179"/>
      <c r="D846" s="175" t="s">
        <v>183</v>
      </c>
      <c r="E846" s="180" t="s">
        <v>1</v>
      </c>
      <c r="F846" s="181" t="s">
        <v>969</v>
      </c>
      <c r="H846" s="182">
        <v>4.9050000000000002</v>
      </c>
      <c r="I846" s="183"/>
      <c r="L846" s="179"/>
      <c r="M846" s="184"/>
      <c r="N846" s="185"/>
      <c r="O846" s="185"/>
      <c r="P846" s="185"/>
      <c r="Q846" s="185"/>
      <c r="R846" s="185"/>
      <c r="S846" s="185"/>
      <c r="T846" s="186"/>
      <c r="AT846" s="180" t="s">
        <v>183</v>
      </c>
      <c r="AU846" s="180" t="s">
        <v>179</v>
      </c>
      <c r="AV846" s="13" t="s">
        <v>179</v>
      </c>
      <c r="AW846" s="13" t="s">
        <v>32</v>
      </c>
      <c r="AX846" s="13" t="s">
        <v>77</v>
      </c>
      <c r="AY846" s="180" t="s">
        <v>173</v>
      </c>
    </row>
    <row r="847" spans="1:65" s="15" customFormat="1" x14ac:dyDescent="0.2">
      <c r="B847" s="194"/>
      <c r="D847" s="175" t="s">
        <v>183</v>
      </c>
      <c r="E847" s="195" t="s">
        <v>1</v>
      </c>
      <c r="F847" s="196" t="s">
        <v>190</v>
      </c>
      <c r="H847" s="197">
        <v>89.031999999999996</v>
      </c>
      <c r="I847" s="198"/>
      <c r="L847" s="194"/>
      <c r="M847" s="199"/>
      <c r="N847" s="200"/>
      <c r="O847" s="200"/>
      <c r="P847" s="200"/>
      <c r="Q847" s="200"/>
      <c r="R847" s="200"/>
      <c r="S847" s="200"/>
      <c r="T847" s="201"/>
      <c r="AT847" s="195" t="s">
        <v>183</v>
      </c>
      <c r="AU847" s="195" t="s">
        <v>179</v>
      </c>
      <c r="AV847" s="15" t="s">
        <v>191</v>
      </c>
      <c r="AW847" s="15" t="s">
        <v>32</v>
      </c>
      <c r="AX847" s="15" t="s">
        <v>77</v>
      </c>
      <c r="AY847" s="195" t="s">
        <v>173</v>
      </c>
    </row>
    <row r="848" spans="1:65" s="14" customFormat="1" x14ac:dyDescent="0.2">
      <c r="B848" s="187"/>
      <c r="D848" s="175" t="s">
        <v>183</v>
      </c>
      <c r="E848" s="188" t="s">
        <v>1</v>
      </c>
      <c r="F848" s="189" t="s">
        <v>558</v>
      </c>
      <c r="H848" s="188" t="s">
        <v>1</v>
      </c>
      <c r="I848" s="190"/>
      <c r="L848" s="187"/>
      <c r="M848" s="191"/>
      <c r="N848" s="192"/>
      <c r="O848" s="192"/>
      <c r="P848" s="192"/>
      <c r="Q848" s="192"/>
      <c r="R848" s="192"/>
      <c r="S848" s="192"/>
      <c r="T848" s="193"/>
      <c r="AT848" s="188" t="s">
        <v>183</v>
      </c>
      <c r="AU848" s="188" t="s">
        <v>179</v>
      </c>
      <c r="AV848" s="14" t="s">
        <v>85</v>
      </c>
      <c r="AW848" s="14" t="s">
        <v>32</v>
      </c>
      <c r="AX848" s="14" t="s">
        <v>77</v>
      </c>
      <c r="AY848" s="188" t="s">
        <v>173</v>
      </c>
    </row>
    <row r="849" spans="2:51" s="14" customFormat="1" x14ac:dyDescent="0.2">
      <c r="B849" s="187"/>
      <c r="D849" s="175" t="s">
        <v>183</v>
      </c>
      <c r="E849" s="188" t="s">
        <v>1</v>
      </c>
      <c r="F849" s="189" t="s">
        <v>970</v>
      </c>
      <c r="H849" s="188" t="s">
        <v>1</v>
      </c>
      <c r="I849" s="190"/>
      <c r="L849" s="187"/>
      <c r="M849" s="191"/>
      <c r="N849" s="192"/>
      <c r="O849" s="192"/>
      <c r="P849" s="192"/>
      <c r="Q849" s="192"/>
      <c r="R849" s="192"/>
      <c r="S849" s="192"/>
      <c r="T849" s="193"/>
      <c r="AT849" s="188" t="s">
        <v>183</v>
      </c>
      <c r="AU849" s="188" t="s">
        <v>179</v>
      </c>
      <c r="AV849" s="14" t="s">
        <v>85</v>
      </c>
      <c r="AW849" s="14" t="s">
        <v>32</v>
      </c>
      <c r="AX849" s="14" t="s">
        <v>77</v>
      </c>
      <c r="AY849" s="188" t="s">
        <v>173</v>
      </c>
    </row>
    <row r="850" spans="2:51" s="13" customFormat="1" x14ac:dyDescent="0.2">
      <c r="B850" s="179"/>
      <c r="D850" s="175" t="s">
        <v>183</v>
      </c>
      <c r="E850" s="180" t="s">
        <v>1</v>
      </c>
      <c r="F850" s="181" t="s">
        <v>971</v>
      </c>
      <c r="H850" s="182">
        <v>2.3519999999999999</v>
      </c>
      <c r="I850" s="183"/>
      <c r="L850" s="179"/>
      <c r="M850" s="184"/>
      <c r="N850" s="185"/>
      <c r="O850" s="185"/>
      <c r="P850" s="185"/>
      <c r="Q850" s="185"/>
      <c r="R850" s="185"/>
      <c r="S850" s="185"/>
      <c r="T850" s="186"/>
      <c r="AT850" s="180" t="s">
        <v>183</v>
      </c>
      <c r="AU850" s="180" t="s">
        <v>179</v>
      </c>
      <c r="AV850" s="13" t="s">
        <v>179</v>
      </c>
      <c r="AW850" s="13" t="s">
        <v>32</v>
      </c>
      <c r="AX850" s="13" t="s">
        <v>77</v>
      </c>
      <c r="AY850" s="180" t="s">
        <v>173</v>
      </c>
    </row>
    <row r="851" spans="2:51" s="15" customFormat="1" x14ac:dyDescent="0.2">
      <c r="B851" s="194"/>
      <c r="D851" s="175" t="s">
        <v>183</v>
      </c>
      <c r="E851" s="195" t="s">
        <v>1</v>
      </c>
      <c r="F851" s="196" t="s">
        <v>190</v>
      </c>
      <c r="H851" s="197">
        <v>2.3519999999999999</v>
      </c>
      <c r="I851" s="198"/>
      <c r="L851" s="194"/>
      <c r="M851" s="199"/>
      <c r="N851" s="200"/>
      <c r="O851" s="200"/>
      <c r="P851" s="200"/>
      <c r="Q851" s="200"/>
      <c r="R851" s="200"/>
      <c r="S851" s="200"/>
      <c r="T851" s="201"/>
      <c r="AT851" s="195" t="s">
        <v>183</v>
      </c>
      <c r="AU851" s="195" t="s">
        <v>179</v>
      </c>
      <c r="AV851" s="15" t="s">
        <v>191</v>
      </c>
      <c r="AW851" s="15" t="s">
        <v>32</v>
      </c>
      <c r="AX851" s="15" t="s">
        <v>77</v>
      </c>
      <c r="AY851" s="195" t="s">
        <v>173</v>
      </c>
    </row>
    <row r="852" spans="2:51" s="14" customFormat="1" x14ac:dyDescent="0.2">
      <c r="B852" s="187"/>
      <c r="D852" s="175" t="s">
        <v>183</v>
      </c>
      <c r="E852" s="188" t="s">
        <v>1</v>
      </c>
      <c r="F852" s="189" t="s">
        <v>554</v>
      </c>
      <c r="H852" s="188" t="s">
        <v>1</v>
      </c>
      <c r="I852" s="190"/>
      <c r="L852" s="187"/>
      <c r="M852" s="191"/>
      <c r="N852" s="192"/>
      <c r="O852" s="192"/>
      <c r="P852" s="192"/>
      <c r="Q852" s="192"/>
      <c r="R852" s="192"/>
      <c r="S852" s="192"/>
      <c r="T852" s="193"/>
      <c r="AT852" s="188" t="s">
        <v>183</v>
      </c>
      <c r="AU852" s="188" t="s">
        <v>179</v>
      </c>
      <c r="AV852" s="14" t="s">
        <v>85</v>
      </c>
      <c r="AW852" s="14" t="s">
        <v>32</v>
      </c>
      <c r="AX852" s="14" t="s">
        <v>77</v>
      </c>
      <c r="AY852" s="188" t="s">
        <v>173</v>
      </c>
    </row>
    <row r="853" spans="2:51" s="14" customFormat="1" x14ac:dyDescent="0.2">
      <c r="B853" s="187"/>
      <c r="D853" s="175" t="s">
        <v>183</v>
      </c>
      <c r="E853" s="188" t="s">
        <v>1</v>
      </c>
      <c r="F853" s="189" t="s">
        <v>972</v>
      </c>
      <c r="H853" s="188" t="s">
        <v>1</v>
      </c>
      <c r="I853" s="190"/>
      <c r="L853" s="187"/>
      <c r="M853" s="191"/>
      <c r="N853" s="192"/>
      <c r="O853" s="192"/>
      <c r="P853" s="192"/>
      <c r="Q853" s="192"/>
      <c r="R853" s="192"/>
      <c r="S853" s="192"/>
      <c r="T853" s="193"/>
      <c r="AT853" s="188" t="s">
        <v>183</v>
      </c>
      <c r="AU853" s="188" t="s">
        <v>179</v>
      </c>
      <c r="AV853" s="14" t="s">
        <v>85</v>
      </c>
      <c r="AW853" s="14" t="s">
        <v>32</v>
      </c>
      <c r="AX853" s="14" t="s">
        <v>77</v>
      </c>
      <c r="AY853" s="188" t="s">
        <v>173</v>
      </c>
    </row>
    <row r="854" spans="2:51" s="13" customFormat="1" x14ac:dyDescent="0.2">
      <c r="B854" s="179"/>
      <c r="D854" s="175" t="s">
        <v>183</v>
      </c>
      <c r="E854" s="180" t="s">
        <v>1</v>
      </c>
      <c r="F854" s="181" t="s">
        <v>973</v>
      </c>
      <c r="H854" s="182">
        <v>14.574999999999999</v>
      </c>
      <c r="I854" s="183"/>
      <c r="L854" s="179"/>
      <c r="M854" s="184"/>
      <c r="N854" s="185"/>
      <c r="O854" s="185"/>
      <c r="P854" s="185"/>
      <c r="Q854" s="185"/>
      <c r="R854" s="185"/>
      <c r="S854" s="185"/>
      <c r="T854" s="186"/>
      <c r="AT854" s="180" t="s">
        <v>183</v>
      </c>
      <c r="AU854" s="180" t="s">
        <v>179</v>
      </c>
      <c r="AV854" s="13" t="s">
        <v>179</v>
      </c>
      <c r="AW854" s="13" t="s">
        <v>32</v>
      </c>
      <c r="AX854" s="13" t="s">
        <v>77</v>
      </c>
      <c r="AY854" s="180" t="s">
        <v>173</v>
      </c>
    </row>
    <row r="855" spans="2:51" s="13" customFormat="1" x14ac:dyDescent="0.2">
      <c r="B855" s="179"/>
      <c r="D855" s="175" t="s">
        <v>183</v>
      </c>
      <c r="E855" s="180" t="s">
        <v>1</v>
      </c>
      <c r="F855" s="181" t="s">
        <v>974</v>
      </c>
      <c r="H855" s="182">
        <v>-1.97</v>
      </c>
      <c r="I855" s="183"/>
      <c r="L855" s="179"/>
      <c r="M855" s="184"/>
      <c r="N855" s="185"/>
      <c r="O855" s="185"/>
      <c r="P855" s="185"/>
      <c r="Q855" s="185"/>
      <c r="R855" s="185"/>
      <c r="S855" s="185"/>
      <c r="T855" s="186"/>
      <c r="AT855" s="180" t="s">
        <v>183</v>
      </c>
      <c r="AU855" s="180" t="s">
        <v>179</v>
      </c>
      <c r="AV855" s="13" t="s">
        <v>179</v>
      </c>
      <c r="AW855" s="13" t="s">
        <v>32</v>
      </c>
      <c r="AX855" s="13" t="s">
        <v>77</v>
      </c>
      <c r="AY855" s="180" t="s">
        <v>173</v>
      </c>
    </row>
    <row r="856" spans="2:51" s="14" customFormat="1" x14ac:dyDescent="0.2">
      <c r="B856" s="187"/>
      <c r="D856" s="175" t="s">
        <v>183</v>
      </c>
      <c r="E856" s="188" t="s">
        <v>1</v>
      </c>
      <c r="F856" s="189" t="s">
        <v>975</v>
      </c>
      <c r="H856" s="188" t="s">
        <v>1</v>
      </c>
      <c r="I856" s="190"/>
      <c r="L856" s="187"/>
      <c r="M856" s="191"/>
      <c r="N856" s="192"/>
      <c r="O856" s="192"/>
      <c r="P856" s="192"/>
      <c r="Q856" s="192"/>
      <c r="R856" s="192"/>
      <c r="S856" s="192"/>
      <c r="T856" s="193"/>
      <c r="AT856" s="188" t="s">
        <v>183</v>
      </c>
      <c r="AU856" s="188" t="s">
        <v>179</v>
      </c>
      <c r="AV856" s="14" t="s">
        <v>85</v>
      </c>
      <c r="AW856" s="14" t="s">
        <v>32</v>
      </c>
      <c r="AX856" s="14" t="s">
        <v>77</v>
      </c>
      <c r="AY856" s="188" t="s">
        <v>173</v>
      </c>
    </row>
    <row r="857" spans="2:51" s="13" customFormat="1" x14ac:dyDescent="0.2">
      <c r="B857" s="179"/>
      <c r="D857" s="175" t="s">
        <v>183</v>
      </c>
      <c r="E857" s="180" t="s">
        <v>1</v>
      </c>
      <c r="F857" s="181" t="s">
        <v>976</v>
      </c>
      <c r="H857" s="182">
        <v>24.957999999999998</v>
      </c>
      <c r="I857" s="183"/>
      <c r="L857" s="179"/>
      <c r="M857" s="184"/>
      <c r="N857" s="185"/>
      <c r="O857" s="185"/>
      <c r="P857" s="185"/>
      <c r="Q857" s="185"/>
      <c r="R857" s="185"/>
      <c r="S857" s="185"/>
      <c r="T857" s="186"/>
      <c r="AT857" s="180" t="s">
        <v>183</v>
      </c>
      <c r="AU857" s="180" t="s">
        <v>179</v>
      </c>
      <c r="AV857" s="13" t="s">
        <v>179</v>
      </c>
      <c r="AW857" s="13" t="s">
        <v>32</v>
      </c>
      <c r="AX857" s="13" t="s">
        <v>77</v>
      </c>
      <c r="AY857" s="180" t="s">
        <v>173</v>
      </c>
    </row>
    <row r="858" spans="2:51" s="13" customFormat="1" x14ac:dyDescent="0.2">
      <c r="B858" s="179"/>
      <c r="D858" s="175" t="s">
        <v>183</v>
      </c>
      <c r="E858" s="180" t="s">
        <v>1</v>
      </c>
      <c r="F858" s="181" t="s">
        <v>977</v>
      </c>
      <c r="H858" s="182">
        <v>-1.7729999999999999</v>
      </c>
      <c r="I858" s="183"/>
      <c r="L858" s="179"/>
      <c r="M858" s="184"/>
      <c r="N858" s="185"/>
      <c r="O858" s="185"/>
      <c r="P858" s="185"/>
      <c r="Q858" s="185"/>
      <c r="R858" s="185"/>
      <c r="S858" s="185"/>
      <c r="T858" s="186"/>
      <c r="AT858" s="180" t="s">
        <v>183</v>
      </c>
      <c r="AU858" s="180" t="s">
        <v>179</v>
      </c>
      <c r="AV858" s="13" t="s">
        <v>179</v>
      </c>
      <c r="AW858" s="13" t="s">
        <v>32</v>
      </c>
      <c r="AX858" s="13" t="s">
        <v>77</v>
      </c>
      <c r="AY858" s="180" t="s">
        <v>173</v>
      </c>
    </row>
    <row r="859" spans="2:51" s="15" customFormat="1" x14ac:dyDescent="0.2">
      <c r="B859" s="194"/>
      <c r="D859" s="175" t="s">
        <v>183</v>
      </c>
      <c r="E859" s="195" t="s">
        <v>1</v>
      </c>
      <c r="F859" s="196" t="s">
        <v>190</v>
      </c>
      <c r="H859" s="197">
        <v>35.79</v>
      </c>
      <c r="I859" s="198"/>
      <c r="L859" s="194"/>
      <c r="M859" s="199"/>
      <c r="N859" s="200"/>
      <c r="O859" s="200"/>
      <c r="P859" s="200"/>
      <c r="Q859" s="200"/>
      <c r="R859" s="200"/>
      <c r="S859" s="200"/>
      <c r="T859" s="201"/>
      <c r="AT859" s="195" t="s">
        <v>183</v>
      </c>
      <c r="AU859" s="195" t="s">
        <v>179</v>
      </c>
      <c r="AV859" s="15" t="s">
        <v>191</v>
      </c>
      <c r="AW859" s="15" t="s">
        <v>32</v>
      </c>
      <c r="AX859" s="15" t="s">
        <v>77</v>
      </c>
      <c r="AY859" s="195" t="s">
        <v>173</v>
      </c>
    </row>
    <row r="860" spans="2:51" s="14" customFormat="1" x14ac:dyDescent="0.2">
      <c r="B860" s="187"/>
      <c r="D860" s="175" t="s">
        <v>183</v>
      </c>
      <c r="E860" s="188" t="s">
        <v>1</v>
      </c>
      <c r="F860" s="189" t="s">
        <v>558</v>
      </c>
      <c r="H860" s="188" t="s">
        <v>1</v>
      </c>
      <c r="I860" s="190"/>
      <c r="L860" s="187"/>
      <c r="M860" s="191"/>
      <c r="N860" s="192"/>
      <c r="O860" s="192"/>
      <c r="P860" s="192"/>
      <c r="Q860" s="192"/>
      <c r="R860" s="192"/>
      <c r="S860" s="192"/>
      <c r="T860" s="193"/>
      <c r="AT860" s="188" t="s">
        <v>183</v>
      </c>
      <c r="AU860" s="188" t="s">
        <v>179</v>
      </c>
      <c r="AV860" s="14" t="s">
        <v>85</v>
      </c>
      <c r="AW860" s="14" t="s">
        <v>32</v>
      </c>
      <c r="AX860" s="14" t="s">
        <v>77</v>
      </c>
      <c r="AY860" s="188" t="s">
        <v>173</v>
      </c>
    </row>
    <row r="861" spans="2:51" s="14" customFormat="1" x14ac:dyDescent="0.2">
      <c r="B861" s="187"/>
      <c r="D861" s="175" t="s">
        <v>183</v>
      </c>
      <c r="E861" s="188" t="s">
        <v>1</v>
      </c>
      <c r="F861" s="189" t="s">
        <v>978</v>
      </c>
      <c r="H861" s="188" t="s">
        <v>1</v>
      </c>
      <c r="I861" s="190"/>
      <c r="L861" s="187"/>
      <c r="M861" s="191"/>
      <c r="N861" s="192"/>
      <c r="O861" s="192"/>
      <c r="P861" s="192"/>
      <c r="Q861" s="192"/>
      <c r="R861" s="192"/>
      <c r="S861" s="192"/>
      <c r="T861" s="193"/>
      <c r="AT861" s="188" t="s">
        <v>183</v>
      </c>
      <c r="AU861" s="188" t="s">
        <v>179</v>
      </c>
      <c r="AV861" s="14" t="s">
        <v>85</v>
      </c>
      <c r="AW861" s="14" t="s">
        <v>32</v>
      </c>
      <c r="AX861" s="14" t="s">
        <v>77</v>
      </c>
      <c r="AY861" s="188" t="s">
        <v>173</v>
      </c>
    </row>
    <row r="862" spans="2:51" s="13" customFormat="1" x14ac:dyDescent="0.2">
      <c r="B862" s="179"/>
      <c r="D862" s="175" t="s">
        <v>183</v>
      </c>
      <c r="E862" s="180" t="s">
        <v>1</v>
      </c>
      <c r="F862" s="181" t="s">
        <v>979</v>
      </c>
      <c r="H862" s="182">
        <v>9.2959999999999994</v>
      </c>
      <c r="I862" s="183"/>
      <c r="L862" s="179"/>
      <c r="M862" s="184"/>
      <c r="N862" s="185"/>
      <c r="O862" s="185"/>
      <c r="P862" s="185"/>
      <c r="Q862" s="185"/>
      <c r="R862" s="185"/>
      <c r="S862" s="185"/>
      <c r="T862" s="186"/>
      <c r="AT862" s="180" t="s">
        <v>183</v>
      </c>
      <c r="AU862" s="180" t="s">
        <v>179</v>
      </c>
      <c r="AV862" s="13" t="s">
        <v>179</v>
      </c>
      <c r="AW862" s="13" t="s">
        <v>32</v>
      </c>
      <c r="AX862" s="13" t="s">
        <v>77</v>
      </c>
      <c r="AY862" s="180" t="s">
        <v>173</v>
      </c>
    </row>
    <row r="863" spans="2:51" s="14" customFormat="1" x14ac:dyDescent="0.2">
      <c r="B863" s="187"/>
      <c r="D863" s="175" t="s">
        <v>183</v>
      </c>
      <c r="E863" s="188" t="s">
        <v>1</v>
      </c>
      <c r="F863" s="189" t="s">
        <v>980</v>
      </c>
      <c r="H863" s="188" t="s">
        <v>1</v>
      </c>
      <c r="I863" s="190"/>
      <c r="L863" s="187"/>
      <c r="M863" s="191"/>
      <c r="N863" s="192"/>
      <c r="O863" s="192"/>
      <c r="P863" s="192"/>
      <c r="Q863" s="192"/>
      <c r="R863" s="192"/>
      <c r="S863" s="192"/>
      <c r="T863" s="193"/>
      <c r="AT863" s="188" t="s">
        <v>183</v>
      </c>
      <c r="AU863" s="188" t="s">
        <v>179</v>
      </c>
      <c r="AV863" s="14" t="s">
        <v>85</v>
      </c>
      <c r="AW863" s="14" t="s">
        <v>32</v>
      </c>
      <c r="AX863" s="14" t="s">
        <v>77</v>
      </c>
      <c r="AY863" s="188" t="s">
        <v>173</v>
      </c>
    </row>
    <row r="864" spans="2:51" s="13" customFormat="1" x14ac:dyDescent="0.2">
      <c r="B864" s="179"/>
      <c r="D864" s="175" t="s">
        <v>183</v>
      </c>
      <c r="E864" s="180" t="s">
        <v>1</v>
      </c>
      <c r="F864" s="181" t="s">
        <v>981</v>
      </c>
      <c r="H864" s="182">
        <v>9.5519999999999996</v>
      </c>
      <c r="I864" s="183"/>
      <c r="L864" s="179"/>
      <c r="M864" s="184"/>
      <c r="N864" s="185"/>
      <c r="O864" s="185"/>
      <c r="P864" s="185"/>
      <c r="Q864" s="185"/>
      <c r="R864" s="185"/>
      <c r="S864" s="185"/>
      <c r="T864" s="186"/>
      <c r="AT864" s="180" t="s">
        <v>183</v>
      </c>
      <c r="AU864" s="180" t="s">
        <v>179</v>
      </c>
      <c r="AV864" s="13" t="s">
        <v>179</v>
      </c>
      <c r="AW864" s="13" t="s">
        <v>32</v>
      </c>
      <c r="AX864" s="13" t="s">
        <v>77</v>
      </c>
      <c r="AY864" s="180" t="s">
        <v>173</v>
      </c>
    </row>
    <row r="865" spans="1:65" s="15" customFormat="1" x14ac:dyDescent="0.2">
      <c r="B865" s="194"/>
      <c r="D865" s="175" t="s">
        <v>183</v>
      </c>
      <c r="E865" s="195" t="s">
        <v>1</v>
      </c>
      <c r="F865" s="196" t="s">
        <v>190</v>
      </c>
      <c r="H865" s="197">
        <v>18.847999999999999</v>
      </c>
      <c r="I865" s="198"/>
      <c r="L865" s="194"/>
      <c r="M865" s="199"/>
      <c r="N865" s="200"/>
      <c r="O865" s="200"/>
      <c r="P865" s="200"/>
      <c r="Q865" s="200"/>
      <c r="R865" s="200"/>
      <c r="S865" s="200"/>
      <c r="T865" s="201"/>
      <c r="AT865" s="195" t="s">
        <v>183</v>
      </c>
      <c r="AU865" s="195" t="s">
        <v>179</v>
      </c>
      <c r="AV865" s="15" t="s">
        <v>191</v>
      </c>
      <c r="AW865" s="15" t="s">
        <v>32</v>
      </c>
      <c r="AX865" s="15" t="s">
        <v>77</v>
      </c>
      <c r="AY865" s="195" t="s">
        <v>173</v>
      </c>
    </row>
    <row r="866" spans="1:65" s="16" customFormat="1" x14ac:dyDescent="0.2">
      <c r="B866" s="202"/>
      <c r="D866" s="175" t="s">
        <v>183</v>
      </c>
      <c r="E866" s="203" t="s">
        <v>1</v>
      </c>
      <c r="F866" s="204" t="s">
        <v>197</v>
      </c>
      <c r="H866" s="205">
        <v>146.02199999999999</v>
      </c>
      <c r="I866" s="206"/>
      <c r="L866" s="202"/>
      <c r="M866" s="207"/>
      <c r="N866" s="208"/>
      <c r="O866" s="208"/>
      <c r="P866" s="208"/>
      <c r="Q866" s="208"/>
      <c r="R866" s="208"/>
      <c r="S866" s="208"/>
      <c r="T866" s="209"/>
      <c r="AT866" s="203" t="s">
        <v>183</v>
      </c>
      <c r="AU866" s="203" t="s">
        <v>179</v>
      </c>
      <c r="AV866" s="16" t="s">
        <v>178</v>
      </c>
      <c r="AW866" s="16" t="s">
        <v>32</v>
      </c>
      <c r="AX866" s="16" t="s">
        <v>85</v>
      </c>
      <c r="AY866" s="203" t="s">
        <v>173</v>
      </c>
    </row>
    <row r="867" spans="1:65" s="2" customFormat="1" ht="24" customHeight="1" x14ac:dyDescent="0.2">
      <c r="A867" s="33"/>
      <c r="B867" s="162"/>
      <c r="C867" s="163" t="s">
        <v>982</v>
      </c>
      <c r="D867" s="264" t="s">
        <v>983</v>
      </c>
      <c r="E867" s="265"/>
      <c r="F867" s="266"/>
      <c r="G867" s="164" t="s">
        <v>643</v>
      </c>
      <c r="H867" s="165">
        <v>28.35</v>
      </c>
      <c r="I867" s="166"/>
      <c r="J867" s="165">
        <f>ROUND(I867*H867,3)</f>
        <v>0</v>
      </c>
      <c r="K867" s="167"/>
      <c r="L867" s="34"/>
      <c r="M867" s="168" t="s">
        <v>1</v>
      </c>
      <c r="N867" s="169" t="s">
        <v>43</v>
      </c>
      <c r="O867" s="59"/>
      <c r="P867" s="170">
        <f>O867*H867</f>
        <v>0</v>
      </c>
      <c r="Q867" s="170">
        <v>1.4999999999999999E-4</v>
      </c>
      <c r="R867" s="170">
        <f>Q867*H867</f>
        <v>4.2525000000000002E-3</v>
      </c>
      <c r="S867" s="170">
        <v>0</v>
      </c>
      <c r="T867" s="171">
        <f>S867*H867</f>
        <v>0</v>
      </c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R867" s="172" t="s">
        <v>283</v>
      </c>
      <c r="AT867" s="172" t="s">
        <v>175</v>
      </c>
      <c r="AU867" s="172" t="s">
        <v>179</v>
      </c>
      <c r="AY867" s="18" t="s">
        <v>173</v>
      </c>
      <c r="BE867" s="173">
        <f>IF(N867="základná",J867,0)</f>
        <v>0</v>
      </c>
      <c r="BF867" s="173">
        <f>IF(N867="znížená",J867,0)</f>
        <v>0</v>
      </c>
      <c r="BG867" s="173">
        <f>IF(N867="zákl. prenesená",J867,0)</f>
        <v>0</v>
      </c>
      <c r="BH867" s="173">
        <f>IF(N867="zníž. prenesená",J867,0)</f>
        <v>0</v>
      </c>
      <c r="BI867" s="173">
        <f>IF(N867="nulová",J867,0)</f>
        <v>0</v>
      </c>
      <c r="BJ867" s="18" t="s">
        <v>179</v>
      </c>
      <c r="BK867" s="174">
        <f>ROUND(I867*H867,3)</f>
        <v>0</v>
      </c>
      <c r="BL867" s="18" t="s">
        <v>283</v>
      </c>
      <c r="BM867" s="172" t="s">
        <v>984</v>
      </c>
    </row>
    <row r="868" spans="1:65" s="2" customFormat="1" ht="19.5" x14ac:dyDescent="0.2">
      <c r="A868" s="33"/>
      <c r="B868" s="34"/>
      <c r="C868" s="33"/>
      <c r="D868" s="175" t="s">
        <v>181</v>
      </c>
      <c r="E868" s="33"/>
      <c r="F868" s="176" t="s">
        <v>985</v>
      </c>
      <c r="G868" s="33"/>
      <c r="H868" s="33"/>
      <c r="I868" s="97"/>
      <c r="J868" s="33"/>
      <c r="K868" s="33"/>
      <c r="L868" s="34"/>
      <c r="M868" s="177"/>
      <c r="N868" s="178"/>
      <c r="O868" s="59"/>
      <c r="P868" s="59"/>
      <c r="Q868" s="59"/>
      <c r="R868" s="59"/>
      <c r="S868" s="59"/>
      <c r="T868" s="60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T868" s="18" t="s">
        <v>181</v>
      </c>
      <c r="AU868" s="18" t="s">
        <v>179</v>
      </c>
    </row>
    <row r="869" spans="1:65" s="13" customFormat="1" x14ac:dyDescent="0.2">
      <c r="B869" s="179"/>
      <c r="D869" s="175" t="s">
        <v>183</v>
      </c>
      <c r="E869" s="180" t="s">
        <v>1</v>
      </c>
      <c r="F869" s="181" t="s">
        <v>986</v>
      </c>
      <c r="H869" s="182">
        <v>17.350000000000001</v>
      </c>
      <c r="I869" s="183"/>
      <c r="L869" s="179"/>
      <c r="M869" s="184"/>
      <c r="N869" s="185"/>
      <c r="O869" s="185"/>
      <c r="P869" s="185"/>
      <c r="Q869" s="185"/>
      <c r="R869" s="185"/>
      <c r="S869" s="185"/>
      <c r="T869" s="186"/>
      <c r="AT869" s="180" t="s">
        <v>183</v>
      </c>
      <c r="AU869" s="180" t="s">
        <v>179</v>
      </c>
      <c r="AV869" s="13" t="s">
        <v>179</v>
      </c>
      <c r="AW869" s="13" t="s">
        <v>32</v>
      </c>
      <c r="AX869" s="13" t="s">
        <v>77</v>
      </c>
      <c r="AY869" s="180" t="s">
        <v>173</v>
      </c>
    </row>
    <row r="870" spans="1:65" s="13" customFormat="1" x14ac:dyDescent="0.2">
      <c r="B870" s="179"/>
      <c r="D870" s="175" t="s">
        <v>183</v>
      </c>
      <c r="E870" s="180" t="s">
        <v>1</v>
      </c>
      <c r="F870" s="181" t="s">
        <v>987</v>
      </c>
      <c r="H870" s="182">
        <v>11</v>
      </c>
      <c r="I870" s="183"/>
      <c r="L870" s="179"/>
      <c r="M870" s="184"/>
      <c r="N870" s="185"/>
      <c r="O870" s="185"/>
      <c r="P870" s="185"/>
      <c r="Q870" s="185"/>
      <c r="R870" s="185"/>
      <c r="S870" s="185"/>
      <c r="T870" s="186"/>
      <c r="AT870" s="180" t="s">
        <v>183</v>
      </c>
      <c r="AU870" s="180" t="s">
        <v>179</v>
      </c>
      <c r="AV870" s="13" t="s">
        <v>179</v>
      </c>
      <c r="AW870" s="13" t="s">
        <v>32</v>
      </c>
      <c r="AX870" s="13" t="s">
        <v>77</v>
      </c>
      <c r="AY870" s="180" t="s">
        <v>173</v>
      </c>
    </row>
    <row r="871" spans="1:65" s="16" customFormat="1" x14ac:dyDescent="0.2">
      <c r="B871" s="202"/>
      <c r="D871" s="175" t="s">
        <v>183</v>
      </c>
      <c r="E871" s="203" t="s">
        <v>1</v>
      </c>
      <c r="F871" s="204" t="s">
        <v>197</v>
      </c>
      <c r="H871" s="205">
        <v>28.35</v>
      </c>
      <c r="I871" s="206"/>
      <c r="L871" s="202"/>
      <c r="M871" s="207"/>
      <c r="N871" s="208"/>
      <c r="O871" s="208"/>
      <c r="P871" s="208"/>
      <c r="Q871" s="208"/>
      <c r="R871" s="208"/>
      <c r="S871" s="208"/>
      <c r="T871" s="209"/>
      <c r="AT871" s="203" t="s">
        <v>183</v>
      </c>
      <c r="AU871" s="203" t="s">
        <v>179</v>
      </c>
      <c r="AV871" s="16" t="s">
        <v>178</v>
      </c>
      <c r="AW871" s="16" t="s">
        <v>32</v>
      </c>
      <c r="AX871" s="16" t="s">
        <v>85</v>
      </c>
      <c r="AY871" s="203" t="s">
        <v>173</v>
      </c>
    </row>
    <row r="872" spans="1:65" s="2" customFormat="1" ht="36" customHeight="1" x14ac:dyDescent="0.2">
      <c r="A872" s="33"/>
      <c r="B872" s="162"/>
      <c r="C872" s="163" t="s">
        <v>988</v>
      </c>
      <c r="D872" s="264" t="s">
        <v>3212</v>
      </c>
      <c r="E872" s="265"/>
      <c r="F872" s="266"/>
      <c r="G872" s="164" t="s">
        <v>271</v>
      </c>
      <c r="H872" s="165">
        <v>3.6440000000000001</v>
      </c>
      <c r="I872" s="166"/>
      <c r="J872" s="165">
        <f>ROUND(I872*H872,3)</f>
        <v>0</v>
      </c>
      <c r="K872" s="167"/>
      <c r="L872" s="34"/>
      <c r="M872" s="168" t="s">
        <v>1</v>
      </c>
      <c r="N872" s="169" t="s">
        <v>43</v>
      </c>
      <c r="O872" s="59"/>
      <c r="P872" s="170">
        <f>O872*H872</f>
        <v>0</v>
      </c>
      <c r="Q872" s="170">
        <v>1.5339999999999999E-2</v>
      </c>
      <c r="R872" s="170">
        <f>Q872*H872</f>
        <v>5.5898959999999998E-2</v>
      </c>
      <c r="S872" s="170">
        <v>0</v>
      </c>
      <c r="T872" s="171">
        <f>S872*H872</f>
        <v>0</v>
      </c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R872" s="172" t="s">
        <v>283</v>
      </c>
      <c r="AT872" s="172" t="s">
        <v>175</v>
      </c>
      <c r="AU872" s="172" t="s">
        <v>179</v>
      </c>
      <c r="AY872" s="18" t="s">
        <v>173</v>
      </c>
      <c r="BE872" s="173">
        <f>IF(N872="základná",J872,0)</f>
        <v>0</v>
      </c>
      <c r="BF872" s="173">
        <f>IF(N872="znížená",J872,0)</f>
        <v>0</v>
      </c>
      <c r="BG872" s="173">
        <f>IF(N872="zákl. prenesená",J872,0)</f>
        <v>0</v>
      </c>
      <c r="BH872" s="173">
        <f>IF(N872="zníž. prenesená",J872,0)</f>
        <v>0</v>
      </c>
      <c r="BI872" s="173">
        <f>IF(N872="nulová",J872,0)</f>
        <v>0</v>
      </c>
      <c r="BJ872" s="18" t="s">
        <v>179</v>
      </c>
      <c r="BK872" s="174">
        <f>ROUND(I872*H872,3)</f>
        <v>0</v>
      </c>
      <c r="BL872" s="18" t="s">
        <v>283</v>
      </c>
      <c r="BM872" s="172" t="s">
        <v>989</v>
      </c>
    </row>
    <row r="873" spans="1:65" s="2" customFormat="1" ht="29.25" x14ac:dyDescent="0.2">
      <c r="A873" s="33"/>
      <c r="B873" s="34"/>
      <c r="C873" s="33"/>
      <c r="D873" s="175" t="s">
        <v>181</v>
      </c>
      <c r="E873" s="33"/>
      <c r="F873" s="176" t="s">
        <v>3213</v>
      </c>
      <c r="G873" s="33"/>
      <c r="H873" s="33"/>
      <c r="I873" s="97"/>
      <c r="J873" s="33"/>
      <c r="K873" s="33"/>
      <c r="L873" s="34"/>
      <c r="M873" s="177"/>
      <c r="N873" s="178"/>
      <c r="O873" s="59"/>
      <c r="P873" s="59"/>
      <c r="Q873" s="59"/>
      <c r="R873" s="59"/>
      <c r="S873" s="59"/>
      <c r="T873" s="60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T873" s="18" t="s">
        <v>181</v>
      </c>
      <c r="AU873" s="18" t="s">
        <v>179</v>
      </c>
    </row>
    <row r="874" spans="1:65" s="14" customFormat="1" x14ac:dyDescent="0.2">
      <c r="B874" s="187"/>
      <c r="D874" s="175" t="s">
        <v>183</v>
      </c>
      <c r="E874" s="188" t="s">
        <v>1</v>
      </c>
      <c r="F874" s="189" t="s">
        <v>975</v>
      </c>
      <c r="H874" s="188" t="s">
        <v>1</v>
      </c>
      <c r="I874" s="190"/>
      <c r="L874" s="187"/>
      <c r="M874" s="191"/>
      <c r="N874" s="192"/>
      <c r="O874" s="192"/>
      <c r="P874" s="192"/>
      <c r="Q874" s="192"/>
      <c r="R874" s="192"/>
      <c r="S874" s="192"/>
      <c r="T874" s="193"/>
      <c r="AT874" s="188" t="s">
        <v>183</v>
      </c>
      <c r="AU874" s="188" t="s">
        <v>179</v>
      </c>
      <c r="AV874" s="14" t="s">
        <v>85</v>
      </c>
      <c r="AW874" s="14" t="s">
        <v>32</v>
      </c>
      <c r="AX874" s="14" t="s">
        <v>77</v>
      </c>
      <c r="AY874" s="188" t="s">
        <v>173</v>
      </c>
    </row>
    <row r="875" spans="1:65" s="14" customFormat="1" ht="22.5" x14ac:dyDescent="0.2">
      <c r="B875" s="187"/>
      <c r="D875" s="175" t="s">
        <v>183</v>
      </c>
      <c r="E875" s="188" t="s">
        <v>1</v>
      </c>
      <c r="F875" s="189" t="s">
        <v>990</v>
      </c>
      <c r="H875" s="188" t="s">
        <v>1</v>
      </c>
      <c r="I875" s="190"/>
      <c r="L875" s="187"/>
      <c r="M875" s="191"/>
      <c r="N875" s="192"/>
      <c r="O875" s="192"/>
      <c r="P875" s="192"/>
      <c r="Q875" s="192"/>
      <c r="R875" s="192"/>
      <c r="S875" s="192"/>
      <c r="T875" s="193"/>
      <c r="AT875" s="188" t="s">
        <v>183</v>
      </c>
      <c r="AU875" s="188" t="s">
        <v>179</v>
      </c>
      <c r="AV875" s="14" t="s">
        <v>85</v>
      </c>
      <c r="AW875" s="14" t="s">
        <v>32</v>
      </c>
      <c r="AX875" s="14" t="s">
        <v>77</v>
      </c>
      <c r="AY875" s="188" t="s">
        <v>173</v>
      </c>
    </row>
    <row r="876" spans="1:65" s="14" customFormat="1" x14ac:dyDescent="0.2">
      <c r="B876" s="187"/>
      <c r="D876" s="175" t="s">
        <v>183</v>
      </c>
      <c r="E876" s="188" t="s">
        <v>1</v>
      </c>
      <c r="F876" s="189" t="s">
        <v>991</v>
      </c>
      <c r="H876" s="188" t="s">
        <v>1</v>
      </c>
      <c r="I876" s="190"/>
      <c r="L876" s="187"/>
      <c r="M876" s="191"/>
      <c r="N876" s="192"/>
      <c r="O876" s="192"/>
      <c r="P876" s="192"/>
      <c r="Q876" s="192"/>
      <c r="R876" s="192"/>
      <c r="S876" s="192"/>
      <c r="T876" s="193"/>
      <c r="AT876" s="188" t="s">
        <v>183</v>
      </c>
      <c r="AU876" s="188" t="s">
        <v>179</v>
      </c>
      <c r="AV876" s="14" t="s">
        <v>85</v>
      </c>
      <c r="AW876" s="14" t="s">
        <v>32</v>
      </c>
      <c r="AX876" s="14" t="s">
        <v>77</v>
      </c>
      <c r="AY876" s="188" t="s">
        <v>173</v>
      </c>
    </row>
    <row r="877" spans="1:65" s="13" customFormat="1" x14ac:dyDescent="0.2">
      <c r="B877" s="179"/>
      <c r="D877" s="175" t="s">
        <v>183</v>
      </c>
      <c r="E877" s="180" t="s">
        <v>1</v>
      </c>
      <c r="F877" s="181" t="s">
        <v>992</v>
      </c>
      <c r="H877" s="182">
        <v>3.6440000000000001</v>
      </c>
      <c r="I877" s="183"/>
      <c r="L877" s="179"/>
      <c r="M877" s="184"/>
      <c r="N877" s="185"/>
      <c r="O877" s="185"/>
      <c r="P877" s="185"/>
      <c r="Q877" s="185"/>
      <c r="R877" s="185"/>
      <c r="S877" s="185"/>
      <c r="T877" s="186"/>
      <c r="AT877" s="180" t="s">
        <v>183</v>
      </c>
      <c r="AU877" s="180" t="s">
        <v>179</v>
      </c>
      <c r="AV877" s="13" t="s">
        <v>179</v>
      </c>
      <c r="AW877" s="13" t="s">
        <v>32</v>
      </c>
      <c r="AX877" s="13" t="s">
        <v>85</v>
      </c>
      <c r="AY877" s="180" t="s">
        <v>173</v>
      </c>
    </row>
    <row r="878" spans="1:65" s="2" customFormat="1" ht="24" customHeight="1" x14ac:dyDescent="0.2">
      <c r="A878" s="33"/>
      <c r="B878" s="162"/>
      <c r="C878" s="163" t="s">
        <v>993</v>
      </c>
      <c r="D878" s="264" t="s">
        <v>994</v>
      </c>
      <c r="E878" s="265"/>
      <c r="F878" s="266"/>
      <c r="G878" s="164" t="s">
        <v>271</v>
      </c>
      <c r="H878" s="165">
        <v>21.38</v>
      </c>
      <c r="I878" s="166"/>
      <c r="J878" s="165">
        <f>ROUND(I878*H878,3)</f>
        <v>0</v>
      </c>
      <c r="K878" s="167"/>
      <c r="L878" s="34"/>
      <c r="M878" s="168" t="s">
        <v>1</v>
      </c>
      <c r="N878" s="169" t="s">
        <v>43</v>
      </c>
      <c r="O878" s="59"/>
      <c r="P878" s="170">
        <f>O878*H878</f>
        <v>0</v>
      </c>
      <c r="Q878" s="170">
        <v>1.601E-2</v>
      </c>
      <c r="R878" s="170">
        <f>Q878*H878</f>
        <v>0.34229379999999998</v>
      </c>
      <c r="S878" s="170">
        <v>0</v>
      </c>
      <c r="T878" s="171">
        <f>S878*H878</f>
        <v>0</v>
      </c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R878" s="172" t="s">
        <v>283</v>
      </c>
      <c r="AT878" s="172" t="s">
        <v>175</v>
      </c>
      <c r="AU878" s="172" t="s">
        <v>179</v>
      </c>
      <c r="AY878" s="18" t="s">
        <v>173</v>
      </c>
      <c r="BE878" s="173">
        <f>IF(N878="základná",J878,0)</f>
        <v>0</v>
      </c>
      <c r="BF878" s="173">
        <f>IF(N878="znížená",J878,0)</f>
        <v>0</v>
      </c>
      <c r="BG878" s="173">
        <f>IF(N878="zákl. prenesená",J878,0)</f>
        <v>0</v>
      </c>
      <c r="BH878" s="173">
        <f>IF(N878="zníž. prenesená",J878,0)</f>
        <v>0</v>
      </c>
      <c r="BI878" s="173">
        <f>IF(N878="nulová",J878,0)</f>
        <v>0</v>
      </c>
      <c r="BJ878" s="18" t="s">
        <v>179</v>
      </c>
      <c r="BK878" s="174">
        <f>ROUND(I878*H878,3)</f>
        <v>0</v>
      </c>
      <c r="BL878" s="18" t="s">
        <v>283</v>
      </c>
      <c r="BM878" s="172" t="s">
        <v>995</v>
      </c>
    </row>
    <row r="879" spans="1:65" s="2" customFormat="1" x14ac:dyDescent="0.2">
      <c r="A879" s="33"/>
      <c r="B879" s="34"/>
      <c r="C879" s="33"/>
      <c r="D879" s="175" t="s">
        <v>181</v>
      </c>
      <c r="E879" s="33"/>
      <c r="F879" s="176" t="s">
        <v>3214</v>
      </c>
      <c r="G879" s="33"/>
      <c r="H879" s="33"/>
      <c r="I879" s="97"/>
      <c r="J879" s="33"/>
      <c r="K879" s="33"/>
      <c r="L879" s="34"/>
      <c r="M879" s="177"/>
      <c r="N879" s="178"/>
      <c r="O879" s="59"/>
      <c r="P879" s="59"/>
      <c r="Q879" s="59"/>
      <c r="R879" s="59"/>
      <c r="S879" s="59"/>
      <c r="T879" s="60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T879" s="18" t="s">
        <v>181</v>
      </c>
      <c r="AU879" s="18" t="s">
        <v>179</v>
      </c>
    </row>
    <row r="880" spans="1:65" s="14" customFormat="1" x14ac:dyDescent="0.2">
      <c r="B880" s="187"/>
      <c r="D880" s="175" t="s">
        <v>183</v>
      </c>
      <c r="E880" s="188" t="s">
        <v>1</v>
      </c>
      <c r="F880" s="189" t="s">
        <v>996</v>
      </c>
      <c r="H880" s="188" t="s">
        <v>1</v>
      </c>
      <c r="I880" s="190"/>
      <c r="L880" s="187"/>
      <c r="M880" s="191"/>
      <c r="N880" s="192"/>
      <c r="O880" s="192"/>
      <c r="P880" s="192"/>
      <c r="Q880" s="192"/>
      <c r="R880" s="192"/>
      <c r="S880" s="192"/>
      <c r="T880" s="193"/>
      <c r="AT880" s="188" t="s">
        <v>183</v>
      </c>
      <c r="AU880" s="188" t="s">
        <v>179</v>
      </c>
      <c r="AV880" s="14" t="s">
        <v>85</v>
      </c>
      <c r="AW880" s="14" t="s">
        <v>32</v>
      </c>
      <c r="AX880" s="14" t="s">
        <v>77</v>
      </c>
      <c r="AY880" s="188" t="s">
        <v>173</v>
      </c>
    </row>
    <row r="881" spans="1:65" s="13" customFormat="1" x14ac:dyDescent="0.2">
      <c r="B881" s="179"/>
      <c r="D881" s="175" t="s">
        <v>183</v>
      </c>
      <c r="E881" s="180" t="s">
        <v>1</v>
      </c>
      <c r="F881" s="181" t="s">
        <v>997</v>
      </c>
      <c r="H881" s="182">
        <v>21.38</v>
      </c>
      <c r="I881" s="183"/>
      <c r="L881" s="179"/>
      <c r="M881" s="184"/>
      <c r="N881" s="185"/>
      <c r="O881" s="185"/>
      <c r="P881" s="185"/>
      <c r="Q881" s="185"/>
      <c r="R881" s="185"/>
      <c r="S881" s="185"/>
      <c r="T881" s="186"/>
      <c r="AT881" s="180" t="s">
        <v>183</v>
      </c>
      <c r="AU881" s="180" t="s">
        <v>179</v>
      </c>
      <c r="AV881" s="13" t="s">
        <v>179</v>
      </c>
      <c r="AW881" s="13" t="s">
        <v>32</v>
      </c>
      <c r="AX881" s="13" t="s">
        <v>77</v>
      </c>
      <c r="AY881" s="180" t="s">
        <v>173</v>
      </c>
    </row>
    <row r="882" spans="1:65" s="16" customFormat="1" x14ac:dyDescent="0.2">
      <c r="B882" s="202"/>
      <c r="D882" s="175" t="s">
        <v>183</v>
      </c>
      <c r="E882" s="203" t="s">
        <v>1</v>
      </c>
      <c r="F882" s="204" t="s">
        <v>197</v>
      </c>
      <c r="H882" s="205">
        <v>21.38</v>
      </c>
      <c r="I882" s="206"/>
      <c r="L882" s="202"/>
      <c r="M882" s="207"/>
      <c r="N882" s="208"/>
      <c r="O882" s="208"/>
      <c r="P882" s="208"/>
      <c r="Q882" s="208"/>
      <c r="R882" s="208"/>
      <c r="S882" s="208"/>
      <c r="T882" s="209"/>
      <c r="AT882" s="203" t="s">
        <v>183</v>
      </c>
      <c r="AU882" s="203" t="s">
        <v>179</v>
      </c>
      <c r="AV882" s="16" t="s">
        <v>178</v>
      </c>
      <c r="AW882" s="16" t="s">
        <v>32</v>
      </c>
      <c r="AX882" s="16" t="s">
        <v>85</v>
      </c>
      <c r="AY882" s="203" t="s">
        <v>173</v>
      </c>
    </row>
    <row r="883" spans="1:65" s="2" customFormat="1" ht="24" customHeight="1" x14ac:dyDescent="0.2">
      <c r="A883" s="33"/>
      <c r="B883" s="162"/>
      <c r="C883" s="163" t="s">
        <v>998</v>
      </c>
      <c r="D883" s="264" t="s">
        <v>999</v>
      </c>
      <c r="E883" s="265"/>
      <c r="F883" s="266"/>
      <c r="G883" s="164" t="s">
        <v>370</v>
      </c>
      <c r="H883" s="165">
        <v>10</v>
      </c>
      <c r="I883" s="166"/>
      <c r="J883" s="165">
        <f>ROUND(I883*H883,3)</f>
        <v>0</v>
      </c>
      <c r="K883" s="167"/>
      <c r="L883" s="34"/>
      <c r="M883" s="168" t="s">
        <v>1</v>
      </c>
      <c r="N883" s="169" t="s">
        <v>43</v>
      </c>
      <c r="O883" s="59"/>
      <c r="P883" s="170">
        <f>O883*H883</f>
        <v>0</v>
      </c>
      <c r="Q883" s="170">
        <v>2.0000000000000001E-4</v>
      </c>
      <c r="R883" s="170">
        <f>Q883*H883</f>
        <v>2E-3</v>
      </c>
      <c r="S883" s="170">
        <v>0</v>
      </c>
      <c r="T883" s="171">
        <f>S883*H883</f>
        <v>0</v>
      </c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R883" s="172" t="s">
        <v>283</v>
      </c>
      <c r="AT883" s="172" t="s">
        <v>175</v>
      </c>
      <c r="AU883" s="172" t="s">
        <v>179</v>
      </c>
      <c r="AY883" s="18" t="s">
        <v>173</v>
      </c>
      <c r="BE883" s="173">
        <f>IF(N883="základná",J883,0)</f>
        <v>0</v>
      </c>
      <c r="BF883" s="173">
        <f>IF(N883="znížená",J883,0)</f>
        <v>0</v>
      </c>
      <c r="BG883" s="173">
        <f>IF(N883="zákl. prenesená",J883,0)</f>
        <v>0</v>
      </c>
      <c r="BH883" s="173">
        <f>IF(N883="zníž. prenesená",J883,0)</f>
        <v>0</v>
      </c>
      <c r="BI883" s="173">
        <f>IF(N883="nulová",J883,0)</f>
        <v>0</v>
      </c>
      <c r="BJ883" s="18" t="s">
        <v>179</v>
      </c>
      <c r="BK883" s="174">
        <f>ROUND(I883*H883,3)</f>
        <v>0</v>
      </c>
      <c r="BL883" s="18" t="s">
        <v>283</v>
      </c>
      <c r="BM883" s="172" t="s">
        <v>1000</v>
      </c>
    </row>
    <row r="884" spans="1:65" s="2" customFormat="1" ht="19.5" x14ac:dyDescent="0.2">
      <c r="A884" s="33"/>
      <c r="B884" s="34"/>
      <c r="C884" s="33"/>
      <c r="D884" s="175" t="s">
        <v>181</v>
      </c>
      <c r="E884" s="33"/>
      <c r="F884" s="176" t="s">
        <v>3215</v>
      </c>
      <c r="G884" s="33"/>
      <c r="H884" s="33"/>
      <c r="I884" s="97"/>
      <c r="J884" s="33"/>
      <c r="K884" s="33"/>
      <c r="L884" s="34"/>
      <c r="M884" s="177"/>
      <c r="N884" s="178"/>
      <c r="O884" s="59"/>
      <c r="P884" s="59"/>
      <c r="Q884" s="59"/>
      <c r="R884" s="59"/>
      <c r="S884" s="59"/>
      <c r="T884" s="60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T884" s="18" t="s">
        <v>181</v>
      </c>
      <c r="AU884" s="18" t="s">
        <v>179</v>
      </c>
    </row>
    <row r="885" spans="1:65" s="14" customFormat="1" x14ac:dyDescent="0.2">
      <c r="B885" s="187"/>
      <c r="D885" s="175" t="s">
        <v>183</v>
      </c>
      <c r="E885" s="188" t="s">
        <v>1</v>
      </c>
      <c r="F885" s="189" t="s">
        <v>1001</v>
      </c>
      <c r="H885" s="188" t="s">
        <v>1</v>
      </c>
      <c r="I885" s="190"/>
      <c r="L885" s="187"/>
      <c r="M885" s="191"/>
      <c r="N885" s="192"/>
      <c r="O885" s="192"/>
      <c r="P885" s="192"/>
      <c r="Q885" s="192"/>
      <c r="R885" s="192"/>
      <c r="S885" s="192"/>
      <c r="T885" s="193"/>
      <c r="AT885" s="188" t="s">
        <v>183</v>
      </c>
      <c r="AU885" s="188" t="s">
        <v>179</v>
      </c>
      <c r="AV885" s="14" t="s">
        <v>85</v>
      </c>
      <c r="AW885" s="14" t="s">
        <v>32</v>
      </c>
      <c r="AX885" s="14" t="s">
        <v>77</v>
      </c>
      <c r="AY885" s="188" t="s">
        <v>173</v>
      </c>
    </row>
    <row r="886" spans="1:65" s="13" customFormat="1" x14ac:dyDescent="0.2">
      <c r="B886" s="179"/>
      <c r="D886" s="175" t="s">
        <v>183</v>
      </c>
      <c r="E886" s="180" t="s">
        <v>1</v>
      </c>
      <c r="F886" s="181" t="s">
        <v>1002</v>
      </c>
      <c r="H886" s="182">
        <v>10</v>
      </c>
      <c r="I886" s="183"/>
      <c r="L886" s="179"/>
      <c r="M886" s="184"/>
      <c r="N886" s="185"/>
      <c r="O886" s="185"/>
      <c r="P886" s="185"/>
      <c r="Q886" s="185"/>
      <c r="R886" s="185"/>
      <c r="S886" s="185"/>
      <c r="T886" s="186"/>
      <c r="AT886" s="180" t="s">
        <v>183</v>
      </c>
      <c r="AU886" s="180" t="s">
        <v>179</v>
      </c>
      <c r="AV886" s="13" t="s">
        <v>179</v>
      </c>
      <c r="AW886" s="13" t="s">
        <v>32</v>
      </c>
      <c r="AX886" s="13" t="s">
        <v>77</v>
      </c>
      <c r="AY886" s="180" t="s">
        <v>173</v>
      </c>
    </row>
    <row r="887" spans="1:65" s="16" customFormat="1" x14ac:dyDescent="0.2">
      <c r="B887" s="202"/>
      <c r="D887" s="175" t="s">
        <v>183</v>
      </c>
      <c r="E887" s="203" t="s">
        <v>1</v>
      </c>
      <c r="F887" s="204" t="s">
        <v>197</v>
      </c>
      <c r="H887" s="205">
        <v>10</v>
      </c>
      <c r="I887" s="206"/>
      <c r="L887" s="202"/>
      <c r="M887" s="207"/>
      <c r="N887" s="208"/>
      <c r="O887" s="208"/>
      <c r="P887" s="208"/>
      <c r="Q887" s="208"/>
      <c r="R887" s="208"/>
      <c r="S887" s="208"/>
      <c r="T887" s="209"/>
      <c r="AT887" s="203" t="s">
        <v>183</v>
      </c>
      <c r="AU887" s="203" t="s">
        <v>179</v>
      </c>
      <c r="AV887" s="16" t="s">
        <v>178</v>
      </c>
      <c r="AW887" s="16" t="s">
        <v>32</v>
      </c>
      <c r="AX887" s="16" t="s">
        <v>85</v>
      </c>
      <c r="AY887" s="203" t="s">
        <v>173</v>
      </c>
    </row>
    <row r="888" spans="1:65" s="2" customFormat="1" ht="60" customHeight="1" x14ac:dyDescent="0.2">
      <c r="A888" s="33"/>
      <c r="B888" s="162"/>
      <c r="C888" s="210" t="s">
        <v>1003</v>
      </c>
      <c r="D888" s="267" t="s">
        <v>3349</v>
      </c>
      <c r="E888" s="268"/>
      <c r="F888" s="269"/>
      <c r="G888" s="211" t="s">
        <v>370</v>
      </c>
      <c r="H888" s="212">
        <v>4</v>
      </c>
      <c r="I888" s="213"/>
      <c r="J888" s="212">
        <f>ROUND(I888*H888,3)</f>
        <v>0</v>
      </c>
      <c r="K888" s="214"/>
      <c r="L888" s="215"/>
      <c r="M888" s="216" t="s">
        <v>1</v>
      </c>
      <c r="N888" s="217" t="s">
        <v>43</v>
      </c>
      <c r="O888" s="59"/>
      <c r="P888" s="170">
        <f>O888*H888</f>
        <v>0</v>
      </c>
      <c r="Q888" s="170">
        <v>1.7139999999999999E-2</v>
      </c>
      <c r="R888" s="170">
        <f>Q888*H888</f>
        <v>6.8559999999999996E-2</v>
      </c>
      <c r="S888" s="170">
        <v>0</v>
      </c>
      <c r="T888" s="171">
        <f>S888*H888</f>
        <v>0</v>
      </c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R888" s="172" t="s">
        <v>368</v>
      </c>
      <c r="AT888" s="172" t="s">
        <v>335</v>
      </c>
      <c r="AU888" s="172" t="s">
        <v>179</v>
      </c>
      <c r="AY888" s="18" t="s">
        <v>173</v>
      </c>
      <c r="BE888" s="173">
        <f>IF(N888="základná",J888,0)</f>
        <v>0</v>
      </c>
      <c r="BF888" s="173">
        <f>IF(N888="znížená",J888,0)</f>
        <v>0</v>
      </c>
      <c r="BG888" s="173">
        <f>IF(N888="zákl. prenesená",J888,0)</f>
        <v>0</v>
      </c>
      <c r="BH888" s="173">
        <f>IF(N888="zníž. prenesená",J888,0)</f>
        <v>0</v>
      </c>
      <c r="BI888" s="173">
        <f>IF(N888="nulová",J888,0)</f>
        <v>0</v>
      </c>
      <c r="BJ888" s="18" t="s">
        <v>179</v>
      </c>
      <c r="BK888" s="174">
        <f>ROUND(I888*H888,3)</f>
        <v>0</v>
      </c>
      <c r="BL888" s="18" t="s">
        <v>283</v>
      </c>
      <c r="BM888" s="172" t="s">
        <v>1004</v>
      </c>
    </row>
    <row r="889" spans="1:65" s="2" customFormat="1" ht="29.25" x14ac:dyDescent="0.2">
      <c r="A889" s="33"/>
      <c r="B889" s="34"/>
      <c r="C889" s="33"/>
      <c r="D889" s="175" t="s">
        <v>181</v>
      </c>
      <c r="E889" s="33"/>
      <c r="F889" s="176" t="s">
        <v>1005</v>
      </c>
      <c r="G889" s="33"/>
      <c r="H889" s="33"/>
      <c r="I889" s="97"/>
      <c r="J889" s="33"/>
      <c r="K889" s="33"/>
      <c r="L889" s="34"/>
      <c r="M889" s="177"/>
      <c r="N889" s="178"/>
      <c r="O889" s="59"/>
      <c r="P889" s="59"/>
      <c r="Q889" s="59"/>
      <c r="R889" s="59"/>
      <c r="S889" s="59"/>
      <c r="T889" s="60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T889" s="18" t="s">
        <v>181</v>
      </c>
      <c r="AU889" s="18" t="s">
        <v>179</v>
      </c>
    </row>
    <row r="890" spans="1:65" s="2" customFormat="1" ht="60" customHeight="1" x14ac:dyDescent="0.2">
      <c r="A890" s="33"/>
      <c r="B890" s="162"/>
      <c r="C890" s="210" t="s">
        <v>1006</v>
      </c>
      <c r="D890" s="267" t="s">
        <v>3350</v>
      </c>
      <c r="E890" s="268"/>
      <c r="F890" s="269"/>
      <c r="G890" s="211" t="s">
        <v>370</v>
      </c>
      <c r="H890" s="212">
        <v>1</v>
      </c>
      <c r="I890" s="213"/>
      <c r="J890" s="212">
        <f>ROUND(I890*H890,3)</f>
        <v>0</v>
      </c>
      <c r="K890" s="214"/>
      <c r="L890" s="215"/>
      <c r="M890" s="216" t="s">
        <v>1</v>
      </c>
      <c r="N890" s="217" t="s">
        <v>43</v>
      </c>
      <c r="O890" s="59"/>
      <c r="P890" s="170">
        <f>O890*H890</f>
        <v>0</v>
      </c>
      <c r="Q890" s="170">
        <v>1.7139999999999999E-2</v>
      </c>
      <c r="R890" s="170">
        <f>Q890*H890</f>
        <v>1.7139999999999999E-2</v>
      </c>
      <c r="S890" s="170">
        <v>0</v>
      </c>
      <c r="T890" s="171">
        <f>S890*H890</f>
        <v>0</v>
      </c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R890" s="172" t="s">
        <v>368</v>
      </c>
      <c r="AT890" s="172" t="s">
        <v>335</v>
      </c>
      <c r="AU890" s="172" t="s">
        <v>179</v>
      </c>
      <c r="AY890" s="18" t="s">
        <v>173</v>
      </c>
      <c r="BE890" s="173">
        <f>IF(N890="základná",J890,0)</f>
        <v>0</v>
      </c>
      <c r="BF890" s="173">
        <f>IF(N890="znížená",J890,0)</f>
        <v>0</v>
      </c>
      <c r="BG890" s="173">
        <f>IF(N890="zákl. prenesená",J890,0)</f>
        <v>0</v>
      </c>
      <c r="BH890" s="173">
        <f>IF(N890="zníž. prenesená",J890,0)</f>
        <v>0</v>
      </c>
      <c r="BI890" s="173">
        <f>IF(N890="nulová",J890,0)</f>
        <v>0</v>
      </c>
      <c r="BJ890" s="18" t="s">
        <v>179</v>
      </c>
      <c r="BK890" s="174">
        <f>ROUND(I890*H890,3)</f>
        <v>0</v>
      </c>
      <c r="BL890" s="18" t="s">
        <v>283</v>
      </c>
      <c r="BM890" s="172" t="s">
        <v>1007</v>
      </c>
    </row>
    <row r="891" spans="1:65" s="2" customFormat="1" ht="29.25" x14ac:dyDescent="0.2">
      <c r="A891" s="33"/>
      <c r="B891" s="34"/>
      <c r="C891" s="33"/>
      <c r="D891" s="175" t="s">
        <v>181</v>
      </c>
      <c r="E891" s="33"/>
      <c r="F891" s="176" t="s">
        <v>1005</v>
      </c>
      <c r="G891" s="33"/>
      <c r="H891" s="33"/>
      <c r="I891" s="97"/>
      <c r="J891" s="33"/>
      <c r="K891" s="33"/>
      <c r="L891" s="34"/>
      <c r="M891" s="177"/>
      <c r="N891" s="178"/>
      <c r="O891" s="59"/>
      <c r="P891" s="59"/>
      <c r="Q891" s="59"/>
      <c r="R891" s="59"/>
      <c r="S891" s="59"/>
      <c r="T891" s="60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T891" s="18" t="s">
        <v>181</v>
      </c>
      <c r="AU891" s="18" t="s">
        <v>179</v>
      </c>
    </row>
    <row r="892" spans="1:65" s="2" customFormat="1" ht="60" customHeight="1" x14ac:dyDescent="0.2">
      <c r="A892" s="33"/>
      <c r="B892" s="162"/>
      <c r="C892" s="210" t="s">
        <v>1008</v>
      </c>
      <c r="D892" s="267" t="s">
        <v>3351</v>
      </c>
      <c r="E892" s="268"/>
      <c r="F892" s="269"/>
      <c r="G892" s="211" t="s">
        <v>370</v>
      </c>
      <c r="H892" s="212">
        <v>2</v>
      </c>
      <c r="I892" s="213"/>
      <c r="J892" s="212">
        <f>ROUND(I892*H892,3)</f>
        <v>0</v>
      </c>
      <c r="K892" s="214"/>
      <c r="L892" s="215"/>
      <c r="M892" s="216" t="s">
        <v>1</v>
      </c>
      <c r="N892" s="217" t="s">
        <v>43</v>
      </c>
      <c r="O892" s="59"/>
      <c r="P892" s="170">
        <f>O892*H892</f>
        <v>0</v>
      </c>
      <c r="Q892" s="170">
        <v>1.7139999999999999E-2</v>
      </c>
      <c r="R892" s="170">
        <f>Q892*H892</f>
        <v>3.4279999999999998E-2</v>
      </c>
      <c r="S892" s="170">
        <v>0</v>
      </c>
      <c r="T892" s="171">
        <f>S892*H892</f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72" t="s">
        <v>368</v>
      </c>
      <c r="AT892" s="172" t="s">
        <v>335</v>
      </c>
      <c r="AU892" s="172" t="s">
        <v>179</v>
      </c>
      <c r="AY892" s="18" t="s">
        <v>173</v>
      </c>
      <c r="BE892" s="173">
        <f>IF(N892="základná",J892,0)</f>
        <v>0</v>
      </c>
      <c r="BF892" s="173">
        <f>IF(N892="znížená",J892,0)</f>
        <v>0</v>
      </c>
      <c r="BG892" s="173">
        <f>IF(N892="zákl. prenesená",J892,0)</f>
        <v>0</v>
      </c>
      <c r="BH892" s="173">
        <f>IF(N892="zníž. prenesená",J892,0)</f>
        <v>0</v>
      </c>
      <c r="BI892" s="173">
        <f>IF(N892="nulová",J892,0)</f>
        <v>0</v>
      </c>
      <c r="BJ892" s="18" t="s">
        <v>179</v>
      </c>
      <c r="BK892" s="174">
        <f>ROUND(I892*H892,3)</f>
        <v>0</v>
      </c>
      <c r="BL892" s="18" t="s">
        <v>283</v>
      </c>
      <c r="BM892" s="172" t="s">
        <v>1009</v>
      </c>
    </row>
    <row r="893" spans="1:65" s="2" customFormat="1" ht="29.25" x14ac:dyDescent="0.2">
      <c r="A893" s="33"/>
      <c r="B893" s="34"/>
      <c r="C893" s="33"/>
      <c r="D893" s="175" t="s">
        <v>181</v>
      </c>
      <c r="E893" s="33"/>
      <c r="F893" s="176" t="s">
        <v>1005</v>
      </c>
      <c r="G893" s="33"/>
      <c r="H893" s="33"/>
      <c r="I893" s="97"/>
      <c r="J893" s="33"/>
      <c r="K893" s="33"/>
      <c r="L893" s="34"/>
      <c r="M893" s="177"/>
      <c r="N893" s="178"/>
      <c r="O893" s="59"/>
      <c r="P893" s="59"/>
      <c r="Q893" s="59"/>
      <c r="R893" s="59"/>
      <c r="S893" s="59"/>
      <c r="T893" s="60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T893" s="18" t="s">
        <v>181</v>
      </c>
      <c r="AU893" s="18" t="s">
        <v>179</v>
      </c>
    </row>
    <row r="894" spans="1:65" s="2" customFormat="1" ht="60" customHeight="1" x14ac:dyDescent="0.2">
      <c r="A894" s="33"/>
      <c r="B894" s="162"/>
      <c r="C894" s="210" t="s">
        <v>1010</v>
      </c>
      <c r="D894" s="267" t="s">
        <v>3352</v>
      </c>
      <c r="E894" s="268"/>
      <c r="F894" s="269"/>
      <c r="G894" s="211" t="s">
        <v>370</v>
      </c>
      <c r="H894" s="212">
        <v>1</v>
      </c>
      <c r="I894" s="213"/>
      <c r="J894" s="212">
        <f>ROUND(I894*H894,3)</f>
        <v>0</v>
      </c>
      <c r="K894" s="214"/>
      <c r="L894" s="215"/>
      <c r="M894" s="216" t="s">
        <v>1</v>
      </c>
      <c r="N894" s="217" t="s">
        <v>43</v>
      </c>
      <c r="O894" s="59"/>
      <c r="P894" s="170">
        <f>O894*H894</f>
        <v>0</v>
      </c>
      <c r="Q894" s="170">
        <v>1.7139999999999999E-2</v>
      </c>
      <c r="R894" s="170">
        <f>Q894*H894</f>
        <v>1.7139999999999999E-2</v>
      </c>
      <c r="S894" s="170">
        <v>0</v>
      </c>
      <c r="T894" s="171">
        <f>S894*H894</f>
        <v>0</v>
      </c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R894" s="172" t="s">
        <v>368</v>
      </c>
      <c r="AT894" s="172" t="s">
        <v>335</v>
      </c>
      <c r="AU894" s="172" t="s">
        <v>179</v>
      </c>
      <c r="AY894" s="18" t="s">
        <v>173</v>
      </c>
      <c r="BE894" s="173">
        <f>IF(N894="základná",J894,0)</f>
        <v>0</v>
      </c>
      <c r="BF894" s="173">
        <f>IF(N894="znížená",J894,0)</f>
        <v>0</v>
      </c>
      <c r="BG894" s="173">
        <f>IF(N894="zákl. prenesená",J894,0)</f>
        <v>0</v>
      </c>
      <c r="BH894" s="173">
        <f>IF(N894="zníž. prenesená",J894,0)</f>
        <v>0</v>
      </c>
      <c r="BI894" s="173">
        <f>IF(N894="nulová",J894,0)</f>
        <v>0</v>
      </c>
      <c r="BJ894" s="18" t="s">
        <v>179</v>
      </c>
      <c r="BK894" s="174">
        <f>ROUND(I894*H894,3)</f>
        <v>0</v>
      </c>
      <c r="BL894" s="18" t="s">
        <v>283</v>
      </c>
      <c r="BM894" s="172" t="s">
        <v>1011</v>
      </c>
    </row>
    <row r="895" spans="1:65" s="2" customFormat="1" ht="29.25" x14ac:dyDescent="0.2">
      <c r="A895" s="33"/>
      <c r="B895" s="34"/>
      <c r="C895" s="33"/>
      <c r="D895" s="175" t="s">
        <v>181</v>
      </c>
      <c r="E895" s="33"/>
      <c r="F895" s="176" t="s">
        <v>1005</v>
      </c>
      <c r="G895" s="33"/>
      <c r="H895" s="33"/>
      <c r="I895" s="97"/>
      <c r="J895" s="33"/>
      <c r="K895" s="33"/>
      <c r="L895" s="34"/>
      <c r="M895" s="177"/>
      <c r="N895" s="178"/>
      <c r="O895" s="59"/>
      <c r="P895" s="59"/>
      <c r="Q895" s="59"/>
      <c r="R895" s="59"/>
      <c r="S895" s="59"/>
      <c r="T895" s="60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T895" s="18" t="s">
        <v>181</v>
      </c>
      <c r="AU895" s="18" t="s">
        <v>179</v>
      </c>
    </row>
    <row r="896" spans="1:65" s="2" customFormat="1" ht="60" customHeight="1" x14ac:dyDescent="0.2">
      <c r="A896" s="33"/>
      <c r="B896" s="162"/>
      <c r="C896" s="210" t="s">
        <v>1012</v>
      </c>
      <c r="D896" s="267" t="s">
        <v>3353</v>
      </c>
      <c r="E896" s="268"/>
      <c r="F896" s="269"/>
      <c r="G896" s="211" t="s">
        <v>370</v>
      </c>
      <c r="H896" s="212">
        <v>1</v>
      </c>
      <c r="I896" s="213"/>
      <c r="J896" s="212">
        <f>ROUND(I896*H896,3)</f>
        <v>0</v>
      </c>
      <c r="K896" s="214"/>
      <c r="L896" s="215"/>
      <c r="M896" s="216" t="s">
        <v>1</v>
      </c>
      <c r="N896" s="217" t="s">
        <v>43</v>
      </c>
      <c r="O896" s="59"/>
      <c r="P896" s="170">
        <f>O896*H896</f>
        <v>0</v>
      </c>
      <c r="Q896" s="170">
        <v>1.7139999999999999E-2</v>
      </c>
      <c r="R896" s="170">
        <f>Q896*H896</f>
        <v>1.7139999999999999E-2</v>
      </c>
      <c r="S896" s="170">
        <v>0</v>
      </c>
      <c r="T896" s="171">
        <f>S896*H896</f>
        <v>0</v>
      </c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R896" s="172" t="s">
        <v>368</v>
      </c>
      <c r="AT896" s="172" t="s">
        <v>335</v>
      </c>
      <c r="AU896" s="172" t="s">
        <v>179</v>
      </c>
      <c r="AY896" s="18" t="s">
        <v>173</v>
      </c>
      <c r="BE896" s="173">
        <f>IF(N896="základná",J896,0)</f>
        <v>0</v>
      </c>
      <c r="BF896" s="173">
        <f>IF(N896="znížená",J896,0)</f>
        <v>0</v>
      </c>
      <c r="BG896" s="173">
        <f>IF(N896="zákl. prenesená",J896,0)</f>
        <v>0</v>
      </c>
      <c r="BH896" s="173">
        <f>IF(N896="zníž. prenesená",J896,0)</f>
        <v>0</v>
      </c>
      <c r="BI896" s="173">
        <f>IF(N896="nulová",J896,0)</f>
        <v>0</v>
      </c>
      <c r="BJ896" s="18" t="s">
        <v>179</v>
      </c>
      <c r="BK896" s="174">
        <f>ROUND(I896*H896,3)</f>
        <v>0</v>
      </c>
      <c r="BL896" s="18" t="s">
        <v>283</v>
      </c>
      <c r="BM896" s="172" t="s">
        <v>1013</v>
      </c>
    </row>
    <row r="897" spans="1:65" s="2" customFormat="1" ht="29.25" x14ac:dyDescent="0.2">
      <c r="A897" s="33"/>
      <c r="B897" s="34"/>
      <c r="C897" s="33"/>
      <c r="D897" s="175" t="s">
        <v>181</v>
      </c>
      <c r="E897" s="33"/>
      <c r="F897" s="176" t="s">
        <v>1005</v>
      </c>
      <c r="G897" s="33"/>
      <c r="H897" s="33"/>
      <c r="I897" s="97"/>
      <c r="J897" s="33"/>
      <c r="K897" s="33"/>
      <c r="L897" s="34"/>
      <c r="M897" s="177"/>
      <c r="N897" s="178"/>
      <c r="O897" s="59"/>
      <c r="P897" s="59"/>
      <c r="Q897" s="59"/>
      <c r="R897" s="59"/>
      <c r="S897" s="59"/>
      <c r="T897" s="60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T897" s="18" t="s">
        <v>181</v>
      </c>
      <c r="AU897" s="18" t="s">
        <v>179</v>
      </c>
    </row>
    <row r="898" spans="1:65" s="2" customFormat="1" ht="60" customHeight="1" x14ac:dyDescent="0.2">
      <c r="A898" s="33"/>
      <c r="B898" s="162"/>
      <c r="C898" s="210" t="s">
        <v>1014</v>
      </c>
      <c r="D898" s="267" t="s">
        <v>3354</v>
      </c>
      <c r="E898" s="268"/>
      <c r="F898" s="269"/>
      <c r="G898" s="211" t="s">
        <v>370</v>
      </c>
      <c r="H898" s="212">
        <v>1</v>
      </c>
      <c r="I898" s="213"/>
      <c r="J898" s="212">
        <f>ROUND(I898*H898,3)</f>
        <v>0</v>
      </c>
      <c r="K898" s="214"/>
      <c r="L898" s="215"/>
      <c r="M898" s="216" t="s">
        <v>1</v>
      </c>
      <c r="N898" s="217" t="s">
        <v>43</v>
      </c>
      <c r="O898" s="59"/>
      <c r="P898" s="170">
        <f>O898*H898</f>
        <v>0</v>
      </c>
      <c r="Q898" s="170">
        <v>1.7139999999999999E-2</v>
      </c>
      <c r="R898" s="170">
        <f>Q898*H898</f>
        <v>1.7139999999999999E-2</v>
      </c>
      <c r="S898" s="170">
        <v>0</v>
      </c>
      <c r="T898" s="171">
        <f>S898*H898</f>
        <v>0</v>
      </c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R898" s="172" t="s">
        <v>368</v>
      </c>
      <c r="AT898" s="172" t="s">
        <v>335</v>
      </c>
      <c r="AU898" s="172" t="s">
        <v>179</v>
      </c>
      <c r="AY898" s="18" t="s">
        <v>173</v>
      </c>
      <c r="BE898" s="173">
        <f>IF(N898="základná",J898,0)</f>
        <v>0</v>
      </c>
      <c r="BF898" s="173">
        <f>IF(N898="znížená",J898,0)</f>
        <v>0</v>
      </c>
      <c r="BG898" s="173">
        <f>IF(N898="zákl. prenesená",J898,0)</f>
        <v>0</v>
      </c>
      <c r="BH898" s="173">
        <f>IF(N898="zníž. prenesená",J898,0)</f>
        <v>0</v>
      </c>
      <c r="BI898" s="173">
        <f>IF(N898="nulová",J898,0)</f>
        <v>0</v>
      </c>
      <c r="BJ898" s="18" t="s">
        <v>179</v>
      </c>
      <c r="BK898" s="174">
        <f>ROUND(I898*H898,3)</f>
        <v>0</v>
      </c>
      <c r="BL898" s="18" t="s">
        <v>283</v>
      </c>
      <c r="BM898" s="172" t="s">
        <v>1015</v>
      </c>
    </row>
    <row r="899" spans="1:65" s="2" customFormat="1" ht="29.25" x14ac:dyDescent="0.2">
      <c r="A899" s="33"/>
      <c r="B899" s="34"/>
      <c r="C899" s="33"/>
      <c r="D899" s="175" t="s">
        <v>181</v>
      </c>
      <c r="E899" s="33"/>
      <c r="F899" s="176" t="s">
        <v>1005</v>
      </c>
      <c r="G899" s="33"/>
      <c r="H899" s="33"/>
      <c r="I899" s="97"/>
      <c r="J899" s="33"/>
      <c r="K899" s="33"/>
      <c r="L899" s="34"/>
      <c r="M899" s="177"/>
      <c r="N899" s="178"/>
      <c r="O899" s="59"/>
      <c r="P899" s="59"/>
      <c r="Q899" s="59"/>
      <c r="R899" s="59"/>
      <c r="S899" s="59"/>
      <c r="T899" s="60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T899" s="18" t="s">
        <v>181</v>
      </c>
      <c r="AU899" s="18" t="s">
        <v>179</v>
      </c>
    </row>
    <row r="900" spans="1:65" s="2" customFormat="1" ht="24" customHeight="1" x14ac:dyDescent="0.2">
      <c r="A900" s="33"/>
      <c r="B900" s="162"/>
      <c r="C900" s="163" t="s">
        <v>1016</v>
      </c>
      <c r="D900" s="264" t="s">
        <v>1017</v>
      </c>
      <c r="E900" s="265"/>
      <c r="F900" s="266"/>
      <c r="G900" s="164" t="s">
        <v>780</v>
      </c>
      <c r="H900" s="166"/>
      <c r="I900" s="166"/>
      <c r="J900" s="165">
        <f>ROUND(I900*H900,3)</f>
        <v>0</v>
      </c>
      <c r="K900" s="167"/>
      <c r="L900" s="34"/>
      <c r="M900" s="168" t="s">
        <v>1</v>
      </c>
      <c r="N900" s="169" t="s">
        <v>43</v>
      </c>
      <c r="O900" s="59"/>
      <c r="P900" s="170">
        <f>O900*H900</f>
        <v>0</v>
      </c>
      <c r="Q900" s="170">
        <v>0</v>
      </c>
      <c r="R900" s="170">
        <f>Q900*H900</f>
        <v>0</v>
      </c>
      <c r="S900" s="170">
        <v>0</v>
      </c>
      <c r="T900" s="171">
        <f>S900*H900</f>
        <v>0</v>
      </c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R900" s="172" t="s">
        <v>283</v>
      </c>
      <c r="AT900" s="172" t="s">
        <v>175</v>
      </c>
      <c r="AU900" s="172" t="s">
        <v>179</v>
      </c>
      <c r="AY900" s="18" t="s">
        <v>173</v>
      </c>
      <c r="BE900" s="173">
        <f>IF(N900="základná",J900,0)</f>
        <v>0</v>
      </c>
      <c r="BF900" s="173">
        <f>IF(N900="znížená",J900,0)</f>
        <v>0</v>
      </c>
      <c r="BG900" s="173">
        <f>IF(N900="zákl. prenesená",J900,0)</f>
        <v>0</v>
      </c>
      <c r="BH900" s="173">
        <f>IF(N900="zníž. prenesená",J900,0)</f>
        <v>0</v>
      </c>
      <c r="BI900" s="173">
        <f>IF(N900="nulová",J900,0)</f>
        <v>0</v>
      </c>
      <c r="BJ900" s="18" t="s">
        <v>179</v>
      </c>
      <c r="BK900" s="174">
        <f>ROUND(I900*H900,3)</f>
        <v>0</v>
      </c>
      <c r="BL900" s="18" t="s">
        <v>283</v>
      </c>
      <c r="BM900" s="172" t="s">
        <v>1018</v>
      </c>
    </row>
    <row r="901" spans="1:65" s="2" customFormat="1" x14ac:dyDescent="0.2">
      <c r="A901" s="33"/>
      <c r="B901" s="34"/>
      <c r="C901" s="33"/>
      <c r="D901" s="175" t="s">
        <v>181</v>
      </c>
      <c r="E901" s="33"/>
      <c r="F901" s="176" t="s">
        <v>1017</v>
      </c>
      <c r="G901" s="33"/>
      <c r="H901" s="33"/>
      <c r="I901" s="97"/>
      <c r="J901" s="33"/>
      <c r="K901" s="33"/>
      <c r="L901" s="34"/>
      <c r="M901" s="177"/>
      <c r="N901" s="178"/>
      <c r="O901" s="59"/>
      <c r="P901" s="59"/>
      <c r="Q901" s="59"/>
      <c r="R901" s="59"/>
      <c r="S901" s="59"/>
      <c r="T901" s="60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T901" s="18" t="s">
        <v>181</v>
      </c>
      <c r="AU901" s="18" t="s">
        <v>179</v>
      </c>
    </row>
    <row r="902" spans="1:65" s="12" customFormat="1" ht="22.9" customHeight="1" x14ac:dyDescent="0.2">
      <c r="B902" s="149"/>
      <c r="D902" s="150" t="s">
        <v>76</v>
      </c>
      <c r="E902" s="160" t="s">
        <v>1019</v>
      </c>
      <c r="F902" s="160" t="s">
        <v>1020</v>
      </c>
      <c r="I902" s="152"/>
      <c r="J902" s="161">
        <f>BK902</f>
        <v>0</v>
      </c>
      <c r="L902" s="149"/>
      <c r="M902" s="154"/>
      <c r="N902" s="155"/>
      <c r="O902" s="155"/>
      <c r="P902" s="156">
        <f>SUM(P903:P937)</f>
        <v>0</v>
      </c>
      <c r="Q902" s="155"/>
      <c r="R902" s="156">
        <f>SUM(R903:R937)</f>
        <v>0.39266999999999996</v>
      </c>
      <c r="S902" s="155"/>
      <c r="T902" s="157">
        <f>SUM(T903:T937)</f>
        <v>0</v>
      </c>
      <c r="AR902" s="150" t="s">
        <v>179</v>
      </c>
      <c r="AT902" s="158" t="s">
        <v>76</v>
      </c>
      <c r="AU902" s="158" t="s">
        <v>85</v>
      </c>
      <c r="AY902" s="150" t="s">
        <v>173</v>
      </c>
      <c r="BK902" s="159">
        <f>SUM(BK903:BK937)</f>
        <v>0</v>
      </c>
    </row>
    <row r="903" spans="1:65" s="2" customFormat="1" ht="36" customHeight="1" x14ac:dyDescent="0.2">
      <c r="A903" s="33"/>
      <c r="B903" s="162"/>
      <c r="C903" s="163" t="s">
        <v>1021</v>
      </c>
      <c r="D903" s="264" t="s">
        <v>1022</v>
      </c>
      <c r="E903" s="265"/>
      <c r="F903" s="266"/>
      <c r="G903" s="164" t="s">
        <v>643</v>
      </c>
      <c r="H903" s="165">
        <v>86.3</v>
      </c>
      <c r="I903" s="166"/>
      <c r="J903" s="165">
        <f>ROUND(I903*H903,3)</f>
        <v>0</v>
      </c>
      <c r="K903" s="167"/>
      <c r="L903" s="34"/>
      <c r="M903" s="168" t="s">
        <v>1</v>
      </c>
      <c r="N903" s="169" t="s">
        <v>43</v>
      </c>
      <c r="O903" s="59"/>
      <c r="P903" s="170">
        <f>O903*H903</f>
        <v>0</v>
      </c>
      <c r="Q903" s="170">
        <v>0</v>
      </c>
      <c r="R903" s="170">
        <f>Q903*H903</f>
        <v>0</v>
      </c>
      <c r="S903" s="170">
        <v>0</v>
      </c>
      <c r="T903" s="171">
        <f>S903*H903</f>
        <v>0</v>
      </c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R903" s="172" t="s">
        <v>283</v>
      </c>
      <c r="AT903" s="172" t="s">
        <v>175</v>
      </c>
      <c r="AU903" s="172" t="s">
        <v>179</v>
      </c>
      <c r="AY903" s="18" t="s">
        <v>173</v>
      </c>
      <c r="BE903" s="173">
        <f>IF(N903="základná",J903,0)</f>
        <v>0</v>
      </c>
      <c r="BF903" s="173">
        <f>IF(N903="znížená",J903,0)</f>
        <v>0</v>
      </c>
      <c r="BG903" s="173">
        <f>IF(N903="zákl. prenesená",J903,0)</f>
        <v>0</v>
      </c>
      <c r="BH903" s="173">
        <f>IF(N903="zníž. prenesená",J903,0)</f>
        <v>0</v>
      </c>
      <c r="BI903" s="173">
        <f>IF(N903="nulová",J903,0)</f>
        <v>0</v>
      </c>
      <c r="BJ903" s="18" t="s">
        <v>179</v>
      </c>
      <c r="BK903" s="174">
        <f>ROUND(I903*H903,3)</f>
        <v>0</v>
      </c>
      <c r="BL903" s="18" t="s">
        <v>283</v>
      </c>
      <c r="BM903" s="172" t="s">
        <v>1023</v>
      </c>
    </row>
    <row r="904" spans="1:65" s="2" customFormat="1" ht="19.5" x14ac:dyDescent="0.2">
      <c r="A904" s="33"/>
      <c r="B904" s="34"/>
      <c r="C904" s="33"/>
      <c r="D904" s="175" t="s">
        <v>181</v>
      </c>
      <c r="E904" s="33"/>
      <c r="F904" s="176" t="s">
        <v>1022</v>
      </c>
      <c r="G904" s="33"/>
      <c r="H904" s="33"/>
      <c r="I904" s="97"/>
      <c r="J904" s="33"/>
      <c r="K904" s="33"/>
      <c r="L904" s="34"/>
      <c r="M904" s="177"/>
      <c r="N904" s="178"/>
      <c r="O904" s="59"/>
      <c r="P904" s="59"/>
      <c r="Q904" s="59"/>
      <c r="R904" s="59"/>
      <c r="S904" s="59"/>
      <c r="T904" s="60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T904" s="18" t="s">
        <v>181</v>
      </c>
      <c r="AU904" s="18" t="s">
        <v>179</v>
      </c>
    </row>
    <row r="905" spans="1:65" s="2" customFormat="1" ht="36" customHeight="1" x14ac:dyDescent="0.2">
      <c r="A905" s="33"/>
      <c r="B905" s="162"/>
      <c r="C905" s="163" t="s">
        <v>1024</v>
      </c>
      <c r="D905" s="264" t="s">
        <v>1025</v>
      </c>
      <c r="E905" s="265"/>
      <c r="F905" s="266"/>
      <c r="G905" s="164" t="s">
        <v>643</v>
      </c>
      <c r="H905" s="165">
        <v>17.8</v>
      </c>
      <c r="I905" s="166"/>
      <c r="J905" s="165">
        <f>ROUND(I905*H905,3)</f>
        <v>0</v>
      </c>
      <c r="K905" s="167"/>
      <c r="L905" s="34"/>
      <c r="M905" s="168" t="s">
        <v>1</v>
      </c>
      <c r="N905" s="169" t="s">
        <v>43</v>
      </c>
      <c r="O905" s="59"/>
      <c r="P905" s="170">
        <f>O905*H905</f>
        <v>0</v>
      </c>
      <c r="Q905" s="170">
        <v>0</v>
      </c>
      <c r="R905" s="170">
        <f>Q905*H905</f>
        <v>0</v>
      </c>
      <c r="S905" s="170">
        <v>0</v>
      </c>
      <c r="T905" s="171">
        <f>S905*H905</f>
        <v>0</v>
      </c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R905" s="172" t="s">
        <v>283</v>
      </c>
      <c r="AT905" s="172" t="s">
        <v>175</v>
      </c>
      <c r="AU905" s="172" t="s">
        <v>179</v>
      </c>
      <c r="AY905" s="18" t="s">
        <v>173</v>
      </c>
      <c r="BE905" s="173">
        <f>IF(N905="základná",J905,0)</f>
        <v>0</v>
      </c>
      <c r="BF905" s="173">
        <f>IF(N905="znížená",J905,0)</f>
        <v>0</v>
      </c>
      <c r="BG905" s="173">
        <f>IF(N905="zákl. prenesená",J905,0)</f>
        <v>0</v>
      </c>
      <c r="BH905" s="173">
        <f>IF(N905="zníž. prenesená",J905,0)</f>
        <v>0</v>
      </c>
      <c r="BI905" s="173">
        <f>IF(N905="nulová",J905,0)</f>
        <v>0</v>
      </c>
      <c r="BJ905" s="18" t="s">
        <v>179</v>
      </c>
      <c r="BK905" s="174">
        <f>ROUND(I905*H905,3)</f>
        <v>0</v>
      </c>
      <c r="BL905" s="18" t="s">
        <v>283</v>
      </c>
      <c r="BM905" s="172" t="s">
        <v>1026</v>
      </c>
    </row>
    <row r="906" spans="1:65" s="2" customFormat="1" ht="19.5" x14ac:dyDescent="0.2">
      <c r="A906" s="33"/>
      <c r="B906" s="34"/>
      <c r="C906" s="33"/>
      <c r="D906" s="175" t="s">
        <v>181</v>
      </c>
      <c r="E906" s="33"/>
      <c r="F906" s="176" t="s">
        <v>1025</v>
      </c>
      <c r="G906" s="33"/>
      <c r="H906" s="33"/>
      <c r="I906" s="97"/>
      <c r="J906" s="33"/>
      <c r="K906" s="33"/>
      <c r="L906" s="34"/>
      <c r="M906" s="177"/>
      <c r="N906" s="178"/>
      <c r="O906" s="59"/>
      <c r="P906" s="59"/>
      <c r="Q906" s="59"/>
      <c r="R906" s="59"/>
      <c r="S906" s="59"/>
      <c r="T906" s="60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T906" s="18" t="s">
        <v>181</v>
      </c>
      <c r="AU906" s="18" t="s">
        <v>179</v>
      </c>
    </row>
    <row r="907" spans="1:65" s="2" customFormat="1" ht="24" customHeight="1" x14ac:dyDescent="0.2">
      <c r="A907" s="33"/>
      <c r="B907" s="162"/>
      <c r="C907" s="163" t="s">
        <v>1027</v>
      </c>
      <c r="D907" s="264" t="s">
        <v>1028</v>
      </c>
      <c r="E907" s="265"/>
      <c r="F907" s="266"/>
      <c r="G907" s="164" t="s">
        <v>370</v>
      </c>
      <c r="H907" s="165">
        <v>3</v>
      </c>
      <c r="I907" s="166"/>
      <c r="J907" s="165">
        <f>ROUND(I907*H907,3)</f>
        <v>0</v>
      </c>
      <c r="K907" s="167"/>
      <c r="L907" s="34"/>
      <c r="M907" s="168" t="s">
        <v>1</v>
      </c>
      <c r="N907" s="169" t="s">
        <v>43</v>
      </c>
      <c r="O907" s="59"/>
      <c r="P907" s="170">
        <f>O907*H907</f>
        <v>0</v>
      </c>
      <c r="Q907" s="170">
        <v>0</v>
      </c>
      <c r="R907" s="170">
        <f>Q907*H907</f>
        <v>0</v>
      </c>
      <c r="S907" s="170">
        <v>0</v>
      </c>
      <c r="T907" s="171">
        <f>S907*H907</f>
        <v>0</v>
      </c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R907" s="172" t="s">
        <v>283</v>
      </c>
      <c r="AT907" s="172" t="s">
        <v>175</v>
      </c>
      <c r="AU907" s="172" t="s">
        <v>179</v>
      </c>
      <c r="AY907" s="18" t="s">
        <v>173</v>
      </c>
      <c r="BE907" s="173">
        <f>IF(N907="základná",J907,0)</f>
        <v>0</v>
      </c>
      <c r="BF907" s="173">
        <f>IF(N907="znížená",J907,0)</f>
        <v>0</v>
      </c>
      <c r="BG907" s="173">
        <f>IF(N907="zákl. prenesená",J907,0)</f>
        <v>0</v>
      </c>
      <c r="BH907" s="173">
        <f>IF(N907="zníž. prenesená",J907,0)</f>
        <v>0</v>
      </c>
      <c r="BI907" s="173">
        <f>IF(N907="nulová",J907,0)</f>
        <v>0</v>
      </c>
      <c r="BJ907" s="18" t="s">
        <v>179</v>
      </c>
      <c r="BK907" s="174">
        <f>ROUND(I907*H907,3)</f>
        <v>0</v>
      </c>
      <c r="BL907" s="18" t="s">
        <v>283</v>
      </c>
      <c r="BM907" s="172" t="s">
        <v>1029</v>
      </c>
    </row>
    <row r="908" spans="1:65" s="2" customFormat="1" ht="19.5" x14ac:dyDescent="0.2">
      <c r="A908" s="33"/>
      <c r="B908" s="34"/>
      <c r="C908" s="33"/>
      <c r="D908" s="175" t="s">
        <v>181</v>
      </c>
      <c r="E908" s="33"/>
      <c r="F908" s="176" t="s">
        <v>1028</v>
      </c>
      <c r="G908" s="33"/>
      <c r="H908" s="33"/>
      <c r="I908" s="97"/>
      <c r="J908" s="33"/>
      <c r="K908" s="33"/>
      <c r="L908" s="34"/>
      <c r="M908" s="177"/>
      <c r="N908" s="178"/>
      <c r="O908" s="59"/>
      <c r="P908" s="59"/>
      <c r="Q908" s="59"/>
      <c r="R908" s="59"/>
      <c r="S908" s="59"/>
      <c r="T908" s="60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T908" s="18" t="s">
        <v>181</v>
      </c>
      <c r="AU908" s="18" t="s">
        <v>179</v>
      </c>
    </row>
    <row r="909" spans="1:65" s="2" customFormat="1" ht="36" customHeight="1" x14ac:dyDescent="0.2">
      <c r="A909" s="33"/>
      <c r="B909" s="162"/>
      <c r="C909" s="163" t="s">
        <v>1030</v>
      </c>
      <c r="D909" s="264" t="s">
        <v>1031</v>
      </c>
      <c r="E909" s="265"/>
      <c r="F909" s="266"/>
      <c r="G909" s="164" t="s">
        <v>643</v>
      </c>
      <c r="H909" s="165">
        <v>6.5</v>
      </c>
      <c r="I909" s="166"/>
      <c r="J909" s="165">
        <f>ROUND(I909*H909,3)</f>
        <v>0</v>
      </c>
      <c r="K909" s="167"/>
      <c r="L909" s="34"/>
      <c r="M909" s="168" t="s">
        <v>1</v>
      </c>
      <c r="N909" s="169" t="s">
        <v>43</v>
      </c>
      <c r="O909" s="59"/>
      <c r="P909" s="170">
        <f>O909*H909</f>
        <v>0</v>
      </c>
      <c r="Q909" s="170">
        <v>4.3099999999999996E-3</v>
      </c>
      <c r="R909" s="170">
        <f>Q909*H909</f>
        <v>2.8014999999999998E-2</v>
      </c>
      <c r="S909" s="170">
        <v>0</v>
      </c>
      <c r="T909" s="171">
        <f>S909*H909</f>
        <v>0</v>
      </c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R909" s="172" t="s">
        <v>283</v>
      </c>
      <c r="AT909" s="172" t="s">
        <v>175</v>
      </c>
      <c r="AU909" s="172" t="s">
        <v>179</v>
      </c>
      <c r="AY909" s="18" t="s">
        <v>173</v>
      </c>
      <c r="BE909" s="173">
        <f>IF(N909="základná",J909,0)</f>
        <v>0</v>
      </c>
      <c r="BF909" s="173">
        <f>IF(N909="znížená",J909,0)</f>
        <v>0</v>
      </c>
      <c r="BG909" s="173">
        <f>IF(N909="zákl. prenesená",J909,0)</f>
        <v>0</v>
      </c>
      <c r="BH909" s="173">
        <f>IF(N909="zníž. prenesená",J909,0)</f>
        <v>0</v>
      </c>
      <c r="BI909" s="173">
        <f>IF(N909="nulová",J909,0)</f>
        <v>0</v>
      </c>
      <c r="BJ909" s="18" t="s">
        <v>179</v>
      </c>
      <c r="BK909" s="174">
        <f>ROUND(I909*H909,3)</f>
        <v>0</v>
      </c>
      <c r="BL909" s="18" t="s">
        <v>283</v>
      </c>
      <c r="BM909" s="172" t="s">
        <v>1032</v>
      </c>
    </row>
    <row r="910" spans="1:65" s="2" customFormat="1" ht="29.25" x14ac:dyDescent="0.2">
      <c r="A910" s="33"/>
      <c r="B910" s="34"/>
      <c r="C910" s="33"/>
      <c r="D910" s="175" t="s">
        <v>181</v>
      </c>
      <c r="E910" s="33"/>
      <c r="F910" s="176" t="s">
        <v>1033</v>
      </c>
      <c r="G910" s="33"/>
      <c r="H910" s="33"/>
      <c r="I910" s="97"/>
      <c r="J910" s="33"/>
      <c r="K910" s="33"/>
      <c r="L910" s="34"/>
      <c r="M910" s="177"/>
      <c r="N910" s="178"/>
      <c r="O910" s="59"/>
      <c r="P910" s="59"/>
      <c r="Q910" s="59"/>
      <c r="R910" s="59"/>
      <c r="S910" s="59"/>
      <c r="T910" s="60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T910" s="18" t="s">
        <v>181</v>
      </c>
      <c r="AU910" s="18" t="s">
        <v>179</v>
      </c>
    </row>
    <row r="911" spans="1:65" s="2" customFormat="1" ht="36" customHeight="1" x14ac:dyDescent="0.2">
      <c r="A911" s="33"/>
      <c r="B911" s="162"/>
      <c r="C911" s="163" t="s">
        <v>1034</v>
      </c>
      <c r="D911" s="264" t="s">
        <v>1035</v>
      </c>
      <c r="E911" s="265"/>
      <c r="F911" s="266"/>
      <c r="G911" s="164" t="s">
        <v>370</v>
      </c>
      <c r="H911" s="165">
        <v>3</v>
      </c>
      <c r="I911" s="166"/>
      <c r="J911" s="165">
        <f>ROUND(I911*H911,3)</f>
        <v>0</v>
      </c>
      <c r="K911" s="167"/>
      <c r="L911" s="34"/>
      <c r="M911" s="168" t="s">
        <v>1</v>
      </c>
      <c r="N911" s="169" t="s">
        <v>43</v>
      </c>
      <c r="O911" s="59"/>
      <c r="P911" s="170">
        <f>O911*H911</f>
        <v>0</v>
      </c>
      <c r="Q911" s="170">
        <v>1.16E-3</v>
      </c>
      <c r="R911" s="170">
        <f>Q911*H911</f>
        <v>3.48E-3</v>
      </c>
      <c r="S911" s="170">
        <v>0</v>
      </c>
      <c r="T911" s="171">
        <f>S911*H911</f>
        <v>0</v>
      </c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R911" s="172" t="s">
        <v>283</v>
      </c>
      <c r="AT911" s="172" t="s">
        <v>175</v>
      </c>
      <c r="AU911" s="172" t="s">
        <v>179</v>
      </c>
      <c r="AY911" s="18" t="s">
        <v>173</v>
      </c>
      <c r="BE911" s="173">
        <f>IF(N911="základná",J911,0)</f>
        <v>0</v>
      </c>
      <c r="BF911" s="173">
        <f>IF(N911="znížená",J911,0)</f>
        <v>0</v>
      </c>
      <c r="BG911" s="173">
        <f>IF(N911="zákl. prenesená",J911,0)</f>
        <v>0</v>
      </c>
      <c r="BH911" s="173">
        <f>IF(N911="zníž. prenesená",J911,0)</f>
        <v>0</v>
      </c>
      <c r="BI911" s="173">
        <f>IF(N911="nulová",J911,0)</f>
        <v>0</v>
      </c>
      <c r="BJ911" s="18" t="s">
        <v>179</v>
      </c>
      <c r="BK911" s="174">
        <f>ROUND(I911*H911,3)</f>
        <v>0</v>
      </c>
      <c r="BL911" s="18" t="s">
        <v>283</v>
      </c>
      <c r="BM911" s="172" t="s">
        <v>1036</v>
      </c>
    </row>
    <row r="912" spans="1:65" s="2" customFormat="1" ht="19.5" x14ac:dyDescent="0.2">
      <c r="A912" s="33"/>
      <c r="B912" s="34"/>
      <c r="C912" s="33"/>
      <c r="D912" s="175" t="s">
        <v>181</v>
      </c>
      <c r="E912" s="33"/>
      <c r="F912" s="176" t="s">
        <v>1037</v>
      </c>
      <c r="G912" s="33"/>
      <c r="H912" s="33"/>
      <c r="I912" s="97"/>
      <c r="J912" s="33"/>
      <c r="K912" s="33"/>
      <c r="L912" s="34"/>
      <c r="M912" s="177"/>
      <c r="N912" s="178"/>
      <c r="O912" s="59"/>
      <c r="P912" s="59"/>
      <c r="Q912" s="59"/>
      <c r="R912" s="59"/>
      <c r="S912" s="59"/>
      <c r="T912" s="60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T912" s="18" t="s">
        <v>181</v>
      </c>
      <c r="AU912" s="18" t="s">
        <v>179</v>
      </c>
    </row>
    <row r="913" spans="1:65" s="2" customFormat="1" ht="36" customHeight="1" x14ac:dyDescent="0.2">
      <c r="A913" s="33"/>
      <c r="B913" s="162"/>
      <c r="C913" s="163" t="s">
        <v>1038</v>
      </c>
      <c r="D913" s="264" t="s">
        <v>1039</v>
      </c>
      <c r="E913" s="265"/>
      <c r="F913" s="266"/>
      <c r="G913" s="164" t="s">
        <v>370</v>
      </c>
      <c r="H913" s="165">
        <v>3</v>
      </c>
      <c r="I913" s="166"/>
      <c r="J913" s="165">
        <f>ROUND(I913*H913,3)</f>
        <v>0</v>
      </c>
      <c r="K913" s="167"/>
      <c r="L913" s="34"/>
      <c r="M913" s="168" t="s">
        <v>1</v>
      </c>
      <c r="N913" s="169" t="s">
        <v>43</v>
      </c>
      <c r="O913" s="59"/>
      <c r="P913" s="170">
        <f>O913*H913</f>
        <v>0</v>
      </c>
      <c r="Q913" s="170">
        <v>0</v>
      </c>
      <c r="R913" s="170">
        <f>Q913*H913</f>
        <v>0</v>
      </c>
      <c r="S913" s="170">
        <v>0</v>
      </c>
      <c r="T913" s="171">
        <f>S913*H913</f>
        <v>0</v>
      </c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R913" s="172" t="s">
        <v>283</v>
      </c>
      <c r="AT913" s="172" t="s">
        <v>175</v>
      </c>
      <c r="AU913" s="172" t="s">
        <v>179</v>
      </c>
      <c r="AY913" s="18" t="s">
        <v>173</v>
      </c>
      <c r="BE913" s="173">
        <f>IF(N913="základná",J913,0)</f>
        <v>0</v>
      </c>
      <c r="BF913" s="173">
        <f>IF(N913="znížená",J913,0)</f>
        <v>0</v>
      </c>
      <c r="BG913" s="173">
        <f>IF(N913="zákl. prenesená",J913,0)</f>
        <v>0</v>
      </c>
      <c r="BH913" s="173">
        <f>IF(N913="zníž. prenesená",J913,0)</f>
        <v>0</v>
      </c>
      <c r="BI913" s="173">
        <f>IF(N913="nulová",J913,0)</f>
        <v>0</v>
      </c>
      <c r="BJ913" s="18" t="s">
        <v>179</v>
      </c>
      <c r="BK913" s="174">
        <f>ROUND(I913*H913,3)</f>
        <v>0</v>
      </c>
      <c r="BL913" s="18" t="s">
        <v>283</v>
      </c>
      <c r="BM913" s="172" t="s">
        <v>1040</v>
      </c>
    </row>
    <row r="914" spans="1:65" s="2" customFormat="1" ht="19.5" x14ac:dyDescent="0.2">
      <c r="A914" s="33"/>
      <c r="B914" s="34"/>
      <c r="C914" s="33"/>
      <c r="D914" s="175" t="s">
        <v>181</v>
      </c>
      <c r="E914" s="33"/>
      <c r="F914" s="176" t="s">
        <v>1041</v>
      </c>
      <c r="G914" s="33"/>
      <c r="H914" s="33"/>
      <c r="I914" s="97"/>
      <c r="J914" s="33"/>
      <c r="K914" s="33"/>
      <c r="L914" s="34"/>
      <c r="M914" s="177"/>
      <c r="N914" s="178"/>
      <c r="O914" s="59"/>
      <c r="P914" s="59"/>
      <c r="Q914" s="59"/>
      <c r="R914" s="59"/>
      <c r="S914" s="59"/>
      <c r="T914" s="60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T914" s="18" t="s">
        <v>181</v>
      </c>
      <c r="AU914" s="18" t="s">
        <v>179</v>
      </c>
    </row>
    <row r="915" spans="1:65" s="2" customFormat="1" ht="36" customHeight="1" x14ac:dyDescent="0.2">
      <c r="A915" s="33"/>
      <c r="B915" s="162"/>
      <c r="C915" s="163" t="s">
        <v>1042</v>
      </c>
      <c r="D915" s="264" t="s">
        <v>1043</v>
      </c>
      <c r="E915" s="265"/>
      <c r="F915" s="266"/>
      <c r="G915" s="164" t="s">
        <v>643</v>
      </c>
      <c r="H915" s="165">
        <v>62.75</v>
      </c>
      <c r="I915" s="166"/>
      <c r="J915" s="165">
        <f>ROUND(I915*H915,3)</f>
        <v>0</v>
      </c>
      <c r="K915" s="167"/>
      <c r="L915" s="34"/>
      <c r="M915" s="168" t="s">
        <v>1</v>
      </c>
      <c r="N915" s="169" t="s">
        <v>43</v>
      </c>
      <c r="O915" s="59"/>
      <c r="P915" s="170">
        <f>O915*H915</f>
        <v>0</v>
      </c>
      <c r="Q915" s="170">
        <v>4.6299999999999996E-3</v>
      </c>
      <c r="R915" s="170">
        <f>Q915*H915</f>
        <v>0.29053249999999997</v>
      </c>
      <c r="S915" s="170">
        <v>0</v>
      </c>
      <c r="T915" s="171">
        <f>S915*H915</f>
        <v>0</v>
      </c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R915" s="172" t="s">
        <v>283</v>
      </c>
      <c r="AT915" s="172" t="s">
        <v>175</v>
      </c>
      <c r="AU915" s="172" t="s">
        <v>179</v>
      </c>
      <c r="AY915" s="18" t="s">
        <v>173</v>
      </c>
      <c r="BE915" s="173">
        <f>IF(N915="základná",J915,0)</f>
        <v>0</v>
      </c>
      <c r="BF915" s="173">
        <f>IF(N915="znížená",J915,0)</f>
        <v>0</v>
      </c>
      <c r="BG915" s="173">
        <f>IF(N915="zákl. prenesená",J915,0)</f>
        <v>0</v>
      </c>
      <c r="BH915" s="173">
        <f>IF(N915="zníž. prenesená",J915,0)</f>
        <v>0</v>
      </c>
      <c r="BI915" s="173">
        <f>IF(N915="nulová",J915,0)</f>
        <v>0</v>
      </c>
      <c r="BJ915" s="18" t="s">
        <v>179</v>
      </c>
      <c r="BK915" s="174">
        <f>ROUND(I915*H915,3)</f>
        <v>0</v>
      </c>
      <c r="BL915" s="18" t="s">
        <v>283</v>
      </c>
      <c r="BM915" s="172" t="s">
        <v>1044</v>
      </c>
    </row>
    <row r="916" spans="1:65" s="2" customFormat="1" ht="29.25" x14ac:dyDescent="0.2">
      <c r="A916" s="33"/>
      <c r="B916" s="34"/>
      <c r="C916" s="33"/>
      <c r="D916" s="175" t="s">
        <v>181</v>
      </c>
      <c r="E916" s="33"/>
      <c r="F916" s="176" t="s">
        <v>1045</v>
      </c>
      <c r="G916" s="33"/>
      <c r="H916" s="33"/>
      <c r="I916" s="97"/>
      <c r="J916" s="33"/>
      <c r="K916" s="33"/>
      <c r="L916" s="34"/>
      <c r="M916" s="177"/>
      <c r="N916" s="178"/>
      <c r="O916" s="59"/>
      <c r="P916" s="59"/>
      <c r="Q916" s="59"/>
      <c r="R916" s="59"/>
      <c r="S916" s="59"/>
      <c r="T916" s="60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T916" s="18" t="s">
        <v>181</v>
      </c>
      <c r="AU916" s="18" t="s">
        <v>179</v>
      </c>
    </row>
    <row r="917" spans="1:65" s="13" customFormat="1" x14ac:dyDescent="0.2">
      <c r="B917" s="179"/>
      <c r="D917" s="175" t="s">
        <v>183</v>
      </c>
      <c r="E917" s="180" t="s">
        <v>1</v>
      </c>
      <c r="F917" s="181" t="s">
        <v>1046</v>
      </c>
      <c r="H917" s="182">
        <v>62.75</v>
      </c>
      <c r="I917" s="183"/>
      <c r="L917" s="179"/>
      <c r="M917" s="184"/>
      <c r="N917" s="185"/>
      <c r="O917" s="185"/>
      <c r="P917" s="185"/>
      <c r="Q917" s="185"/>
      <c r="R917" s="185"/>
      <c r="S917" s="185"/>
      <c r="T917" s="186"/>
      <c r="AT917" s="180" t="s">
        <v>183</v>
      </c>
      <c r="AU917" s="180" t="s">
        <v>179</v>
      </c>
      <c r="AV917" s="13" t="s">
        <v>179</v>
      </c>
      <c r="AW917" s="13" t="s">
        <v>32</v>
      </c>
      <c r="AX917" s="13" t="s">
        <v>85</v>
      </c>
      <c r="AY917" s="180" t="s">
        <v>173</v>
      </c>
    </row>
    <row r="918" spans="1:65" s="2" customFormat="1" ht="36" customHeight="1" x14ac:dyDescent="0.2">
      <c r="A918" s="33"/>
      <c r="B918" s="162"/>
      <c r="C918" s="163" t="s">
        <v>1047</v>
      </c>
      <c r="D918" s="264" t="s">
        <v>1048</v>
      </c>
      <c r="E918" s="265"/>
      <c r="F918" s="266"/>
      <c r="G918" s="164" t="s">
        <v>643</v>
      </c>
      <c r="H918" s="165">
        <v>17.5</v>
      </c>
      <c r="I918" s="166"/>
      <c r="J918" s="165">
        <f>ROUND(I918*H918,3)</f>
        <v>0</v>
      </c>
      <c r="K918" s="167"/>
      <c r="L918" s="34"/>
      <c r="M918" s="168" t="s">
        <v>1</v>
      </c>
      <c r="N918" s="169" t="s">
        <v>43</v>
      </c>
      <c r="O918" s="59"/>
      <c r="P918" s="170">
        <f>O918*H918</f>
        <v>0</v>
      </c>
      <c r="Q918" s="170">
        <v>3.46E-3</v>
      </c>
      <c r="R918" s="170">
        <f>Q918*H918</f>
        <v>6.055E-2</v>
      </c>
      <c r="S918" s="170">
        <v>0</v>
      </c>
      <c r="T918" s="171">
        <f>S918*H918</f>
        <v>0</v>
      </c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R918" s="172" t="s">
        <v>283</v>
      </c>
      <c r="AT918" s="172" t="s">
        <v>175</v>
      </c>
      <c r="AU918" s="172" t="s">
        <v>179</v>
      </c>
      <c r="AY918" s="18" t="s">
        <v>173</v>
      </c>
      <c r="BE918" s="173">
        <f>IF(N918="základná",J918,0)</f>
        <v>0</v>
      </c>
      <c r="BF918" s="173">
        <f>IF(N918="znížená",J918,0)</f>
        <v>0</v>
      </c>
      <c r="BG918" s="173">
        <f>IF(N918="zákl. prenesená",J918,0)</f>
        <v>0</v>
      </c>
      <c r="BH918" s="173">
        <f>IF(N918="zníž. prenesená",J918,0)</f>
        <v>0</v>
      </c>
      <c r="BI918" s="173">
        <f>IF(N918="nulová",J918,0)</f>
        <v>0</v>
      </c>
      <c r="BJ918" s="18" t="s">
        <v>179</v>
      </c>
      <c r="BK918" s="174">
        <f>ROUND(I918*H918,3)</f>
        <v>0</v>
      </c>
      <c r="BL918" s="18" t="s">
        <v>283</v>
      </c>
      <c r="BM918" s="172" t="s">
        <v>1049</v>
      </c>
    </row>
    <row r="919" spans="1:65" s="2" customFormat="1" ht="29.25" x14ac:dyDescent="0.2">
      <c r="A919" s="33"/>
      <c r="B919" s="34"/>
      <c r="C919" s="33"/>
      <c r="D919" s="175" t="s">
        <v>181</v>
      </c>
      <c r="E919" s="33"/>
      <c r="F919" s="176" t="s">
        <v>1050</v>
      </c>
      <c r="G919" s="33"/>
      <c r="H919" s="33"/>
      <c r="I919" s="97"/>
      <c r="J919" s="33"/>
      <c r="K919" s="33"/>
      <c r="L919" s="34"/>
      <c r="M919" s="177"/>
      <c r="N919" s="178"/>
      <c r="O919" s="59"/>
      <c r="P919" s="59"/>
      <c r="Q919" s="59"/>
      <c r="R919" s="59"/>
      <c r="S919" s="59"/>
      <c r="T919" s="60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T919" s="18" t="s">
        <v>181</v>
      </c>
      <c r="AU919" s="18" t="s">
        <v>179</v>
      </c>
    </row>
    <row r="920" spans="1:65" s="13" customFormat="1" x14ac:dyDescent="0.2">
      <c r="B920" s="179"/>
      <c r="D920" s="175" t="s">
        <v>183</v>
      </c>
      <c r="E920" s="180" t="s">
        <v>1</v>
      </c>
      <c r="F920" s="181" t="s">
        <v>1051</v>
      </c>
      <c r="H920" s="182">
        <v>17.5</v>
      </c>
      <c r="I920" s="183"/>
      <c r="L920" s="179"/>
      <c r="M920" s="184"/>
      <c r="N920" s="185"/>
      <c r="O920" s="185"/>
      <c r="P920" s="185"/>
      <c r="Q920" s="185"/>
      <c r="R920" s="185"/>
      <c r="S920" s="185"/>
      <c r="T920" s="186"/>
      <c r="AT920" s="180" t="s">
        <v>183</v>
      </c>
      <c r="AU920" s="180" t="s">
        <v>179</v>
      </c>
      <c r="AV920" s="13" t="s">
        <v>179</v>
      </c>
      <c r="AW920" s="13" t="s">
        <v>32</v>
      </c>
      <c r="AX920" s="13" t="s">
        <v>85</v>
      </c>
      <c r="AY920" s="180" t="s">
        <v>173</v>
      </c>
    </row>
    <row r="921" spans="1:65" s="2" customFormat="1" ht="36" customHeight="1" x14ac:dyDescent="0.2">
      <c r="A921" s="33"/>
      <c r="B921" s="162"/>
      <c r="C921" s="163" t="s">
        <v>1052</v>
      </c>
      <c r="D921" s="264" t="s">
        <v>1053</v>
      </c>
      <c r="E921" s="265"/>
      <c r="F921" s="266"/>
      <c r="G921" s="164" t="s">
        <v>370</v>
      </c>
      <c r="H921" s="165">
        <v>7</v>
      </c>
      <c r="I921" s="166"/>
      <c r="J921" s="165">
        <f>ROUND(I921*H921,3)</f>
        <v>0</v>
      </c>
      <c r="K921" s="167"/>
      <c r="L921" s="34"/>
      <c r="M921" s="168" t="s">
        <v>1</v>
      </c>
      <c r="N921" s="169" t="s">
        <v>43</v>
      </c>
      <c r="O921" s="59"/>
      <c r="P921" s="170">
        <f>O921*H921</f>
        <v>0</v>
      </c>
      <c r="Q921" s="170">
        <v>8.8999999999999995E-4</v>
      </c>
      <c r="R921" s="170">
        <f>Q921*H921</f>
        <v>6.2299999999999994E-3</v>
      </c>
      <c r="S921" s="170">
        <v>0</v>
      </c>
      <c r="T921" s="171">
        <f>S921*H921</f>
        <v>0</v>
      </c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R921" s="172" t="s">
        <v>283</v>
      </c>
      <c r="AT921" s="172" t="s">
        <v>175</v>
      </c>
      <c r="AU921" s="172" t="s">
        <v>179</v>
      </c>
      <c r="AY921" s="18" t="s">
        <v>173</v>
      </c>
      <c r="BE921" s="173">
        <f>IF(N921="základná",J921,0)</f>
        <v>0</v>
      </c>
      <c r="BF921" s="173">
        <f>IF(N921="znížená",J921,0)</f>
        <v>0</v>
      </c>
      <c r="BG921" s="173">
        <f>IF(N921="zákl. prenesená",J921,0)</f>
        <v>0</v>
      </c>
      <c r="BH921" s="173">
        <f>IF(N921="zníž. prenesená",J921,0)</f>
        <v>0</v>
      </c>
      <c r="BI921" s="173">
        <f>IF(N921="nulová",J921,0)</f>
        <v>0</v>
      </c>
      <c r="BJ921" s="18" t="s">
        <v>179</v>
      </c>
      <c r="BK921" s="174">
        <f>ROUND(I921*H921,3)</f>
        <v>0</v>
      </c>
      <c r="BL921" s="18" t="s">
        <v>283</v>
      </c>
      <c r="BM921" s="172" t="s">
        <v>1054</v>
      </c>
    </row>
    <row r="922" spans="1:65" s="2" customFormat="1" ht="19.5" x14ac:dyDescent="0.2">
      <c r="A922" s="33"/>
      <c r="B922" s="34"/>
      <c r="C922" s="33"/>
      <c r="D922" s="175" t="s">
        <v>181</v>
      </c>
      <c r="E922" s="33"/>
      <c r="F922" s="176" t="s">
        <v>1055</v>
      </c>
      <c r="G922" s="33"/>
      <c r="H922" s="33"/>
      <c r="I922" s="97"/>
      <c r="J922" s="33"/>
      <c r="K922" s="33"/>
      <c r="L922" s="34"/>
      <c r="M922" s="177"/>
      <c r="N922" s="178"/>
      <c r="O922" s="59"/>
      <c r="P922" s="59"/>
      <c r="Q922" s="59"/>
      <c r="R922" s="59"/>
      <c r="S922" s="59"/>
      <c r="T922" s="60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T922" s="18" t="s">
        <v>181</v>
      </c>
      <c r="AU922" s="18" t="s">
        <v>179</v>
      </c>
    </row>
    <row r="923" spans="1:65" s="2" customFormat="1" ht="16.5" customHeight="1" x14ac:dyDescent="0.2">
      <c r="A923" s="33"/>
      <c r="B923" s="162"/>
      <c r="C923" s="163" t="s">
        <v>1056</v>
      </c>
      <c r="D923" s="264" t="s">
        <v>1057</v>
      </c>
      <c r="E923" s="265"/>
      <c r="F923" s="266"/>
      <c r="G923" s="164" t="s">
        <v>370</v>
      </c>
      <c r="H923" s="165">
        <v>3</v>
      </c>
      <c r="I923" s="166"/>
      <c r="J923" s="165">
        <f>ROUND(I923*H923,3)</f>
        <v>0</v>
      </c>
      <c r="K923" s="167"/>
      <c r="L923" s="34"/>
      <c r="M923" s="168" t="s">
        <v>1</v>
      </c>
      <c r="N923" s="169" t="s">
        <v>43</v>
      </c>
      <c r="O923" s="59"/>
      <c r="P923" s="170">
        <f>O923*H923</f>
        <v>0</v>
      </c>
      <c r="Q923" s="170">
        <v>0</v>
      </c>
      <c r="R923" s="170">
        <f>Q923*H923</f>
        <v>0</v>
      </c>
      <c r="S923" s="170">
        <v>0</v>
      </c>
      <c r="T923" s="171">
        <f>S923*H923</f>
        <v>0</v>
      </c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R923" s="172" t="s">
        <v>283</v>
      </c>
      <c r="AT923" s="172" t="s">
        <v>175</v>
      </c>
      <c r="AU923" s="172" t="s">
        <v>179</v>
      </c>
      <c r="AY923" s="18" t="s">
        <v>173</v>
      </c>
      <c r="BE923" s="173">
        <f>IF(N923="základná",J923,0)</f>
        <v>0</v>
      </c>
      <c r="BF923" s="173">
        <f>IF(N923="znížená",J923,0)</f>
        <v>0</v>
      </c>
      <c r="BG923" s="173">
        <f>IF(N923="zákl. prenesená",J923,0)</f>
        <v>0</v>
      </c>
      <c r="BH923" s="173">
        <f>IF(N923="zníž. prenesená",J923,0)</f>
        <v>0</v>
      </c>
      <c r="BI923" s="173">
        <f>IF(N923="nulová",J923,0)</f>
        <v>0</v>
      </c>
      <c r="BJ923" s="18" t="s">
        <v>179</v>
      </c>
      <c r="BK923" s="174">
        <f>ROUND(I923*H923,3)</f>
        <v>0</v>
      </c>
      <c r="BL923" s="18" t="s">
        <v>283</v>
      </c>
      <c r="BM923" s="172" t="s">
        <v>1058</v>
      </c>
    </row>
    <row r="924" spans="1:65" s="2" customFormat="1" ht="39" x14ac:dyDescent="0.2">
      <c r="A924" s="33"/>
      <c r="B924" s="34"/>
      <c r="C924" s="33"/>
      <c r="D924" s="175" t="s">
        <v>181</v>
      </c>
      <c r="E924" s="33"/>
      <c r="F924" s="176" t="s">
        <v>1059</v>
      </c>
      <c r="G924" s="33"/>
      <c r="H924" s="33"/>
      <c r="I924" s="97"/>
      <c r="J924" s="33"/>
      <c r="K924" s="33"/>
      <c r="L924" s="34"/>
      <c r="M924" s="177"/>
      <c r="N924" s="178"/>
      <c r="O924" s="59"/>
      <c r="P924" s="59"/>
      <c r="Q924" s="59"/>
      <c r="R924" s="59"/>
      <c r="S924" s="59"/>
      <c r="T924" s="60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T924" s="18" t="s">
        <v>181</v>
      </c>
      <c r="AU924" s="18" t="s">
        <v>179</v>
      </c>
    </row>
    <row r="925" spans="1:65" s="2" customFormat="1" ht="24" customHeight="1" x14ac:dyDescent="0.2">
      <c r="A925" s="33"/>
      <c r="B925" s="162"/>
      <c r="C925" s="163" t="s">
        <v>1060</v>
      </c>
      <c r="D925" s="264" t="s">
        <v>1061</v>
      </c>
      <c r="E925" s="265"/>
      <c r="F925" s="266"/>
      <c r="G925" s="164" t="s">
        <v>643</v>
      </c>
      <c r="H925" s="165">
        <v>25.75</v>
      </c>
      <c r="I925" s="166"/>
      <c r="J925" s="165">
        <f>ROUND(I925*H925,3)</f>
        <v>0</v>
      </c>
      <c r="K925" s="167"/>
      <c r="L925" s="34"/>
      <c r="M925" s="168" t="s">
        <v>1</v>
      </c>
      <c r="N925" s="169" t="s">
        <v>43</v>
      </c>
      <c r="O925" s="59"/>
      <c r="P925" s="170">
        <f>O925*H925</f>
        <v>0</v>
      </c>
      <c r="Q925" s="170">
        <v>1.4999999999999999E-4</v>
      </c>
      <c r="R925" s="170">
        <f>Q925*H925</f>
        <v>3.8624999999999996E-3</v>
      </c>
      <c r="S925" s="170">
        <v>0</v>
      </c>
      <c r="T925" s="171">
        <f>S925*H925</f>
        <v>0</v>
      </c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R925" s="172" t="s">
        <v>283</v>
      </c>
      <c r="AT925" s="172" t="s">
        <v>175</v>
      </c>
      <c r="AU925" s="172" t="s">
        <v>179</v>
      </c>
      <c r="AY925" s="18" t="s">
        <v>173</v>
      </c>
      <c r="BE925" s="173">
        <f>IF(N925="základná",J925,0)</f>
        <v>0</v>
      </c>
      <c r="BF925" s="173">
        <f>IF(N925="znížená",J925,0)</f>
        <v>0</v>
      </c>
      <c r="BG925" s="173">
        <f>IF(N925="zákl. prenesená",J925,0)</f>
        <v>0</v>
      </c>
      <c r="BH925" s="173">
        <f>IF(N925="zníž. prenesená",J925,0)</f>
        <v>0</v>
      </c>
      <c r="BI925" s="173">
        <f>IF(N925="nulová",J925,0)</f>
        <v>0</v>
      </c>
      <c r="BJ925" s="18" t="s">
        <v>179</v>
      </c>
      <c r="BK925" s="174">
        <f>ROUND(I925*H925,3)</f>
        <v>0</v>
      </c>
      <c r="BL925" s="18" t="s">
        <v>283</v>
      </c>
      <c r="BM925" s="172" t="s">
        <v>1062</v>
      </c>
    </row>
    <row r="926" spans="1:65" s="2" customFormat="1" ht="19.5" x14ac:dyDescent="0.2">
      <c r="A926" s="33"/>
      <c r="B926" s="34"/>
      <c r="C926" s="33"/>
      <c r="D926" s="175" t="s">
        <v>181</v>
      </c>
      <c r="E926" s="33"/>
      <c r="F926" s="176" t="s">
        <v>1063</v>
      </c>
      <c r="G926" s="33"/>
      <c r="H926" s="33"/>
      <c r="I926" s="97"/>
      <c r="J926" s="33"/>
      <c r="K926" s="33"/>
      <c r="L926" s="34"/>
      <c r="M926" s="177"/>
      <c r="N926" s="178"/>
      <c r="O926" s="59"/>
      <c r="P926" s="59"/>
      <c r="Q926" s="59"/>
      <c r="R926" s="59"/>
      <c r="S926" s="59"/>
      <c r="T926" s="60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T926" s="18" t="s">
        <v>181</v>
      </c>
      <c r="AU926" s="18" t="s">
        <v>179</v>
      </c>
    </row>
    <row r="927" spans="1:65" s="13" customFormat="1" x14ac:dyDescent="0.2">
      <c r="B927" s="179"/>
      <c r="D927" s="175" t="s">
        <v>183</v>
      </c>
      <c r="E927" s="180" t="s">
        <v>1</v>
      </c>
      <c r="F927" s="181" t="s">
        <v>646</v>
      </c>
      <c r="H927" s="182">
        <v>6.375</v>
      </c>
      <c r="I927" s="183"/>
      <c r="L927" s="179"/>
      <c r="M927" s="184"/>
      <c r="N927" s="185"/>
      <c r="O927" s="185"/>
      <c r="P927" s="185"/>
      <c r="Q927" s="185"/>
      <c r="R927" s="185"/>
      <c r="S927" s="185"/>
      <c r="T927" s="186"/>
      <c r="AT927" s="180" t="s">
        <v>183</v>
      </c>
      <c r="AU927" s="180" t="s">
        <v>179</v>
      </c>
      <c r="AV927" s="13" t="s">
        <v>179</v>
      </c>
      <c r="AW927" s="13" t="s">
        <v>32</v>
      </c>
      <c r="AX927" s="13" t="s">
        <v>77</v>
      </c>
      <c r="AY927" s="180" t="s">
        <v>173</v>
      </c>
    </row>
    <row r="928" spans="1:65" s="13" customFormat="1" x14ac:dyDescent="0.2">
      <c r="B928" s="179"/>
      <c r="D928" s="175" t="s">
        <v>183</v>
      </c>
      <c r="E928" s="180" t="s">
        <v>1</v>
      </c>
      <c r="F928" s="181" t="s">
        <v>1064</v>
      </c>
      <c r="H928" s="182">
        <v>3</v>
      </c>
      <c r="I928" s="183"/>
      <c r="L928" s="179"/>
      <c r="M928" s="184"/>
      <c r="N928" s="185"/>
      <c r="O928" s="185"/>
      <c r="P928" s="185"/>
      <c r="Q928" s="185"/>
      <c r="R928" s="185"/>
      <c r="S928" s="185"/>
      <c r="T928" s="186"/>
      <c r="AT928" s="180" t="s">
        <v>183</v>
      </c>
      <c r="AU928" s="180" t="s">
        <v>179</v>
      </c>
      <c r="AV928" s="13" t="s">
        <v>179</v>
      </c>
      <c r="AW928" s="13" t="s">
        <v>32</v>
      </c>
      <c r="AX928" s="13" t="s">
        <v>77</v>
      </c>
      <c r="AY928" s="180" t="s">
        <v>173</v>
      </c>
    </row>
    <row r="929" spans="1:65" s="13" customFormat="1" x14ac:dyDescent="0.2">
      <c r="B929" s="179"/>
      <c r="D929" s="175" t="s">
        <v>183</v>
      </c>
      <c r="E929" s="180" t="s">
        <v>1</v>
      </c>
      <c r="F929" s="181" t="s">
        <v>1065</v>
      </c>
      <c r="H929" s="182">
        <v>1.5</v>
      </c>
      <c r="I929" s="183"/>
      <c r="L929" s="179"/>
      <c r="M929" s="184"/>
      <c r="N929" s="185"/>
      <c r="O929" s="185"/>
      <c r="P929" s="185"/>
      <c r="Q929" s="185"/>
      <c r="R929" s="185"/>
      <c r="S929" s="185"/>
      <c r="T929" s="186"/>
      <c r="AT929" s="180" t="s">
        <v>183</v>
      </c>
      <c r="AU929" s="180" t="s">
        <v>179</v>
      </c>
      <c r="AV929" s="13" t="s">
        <v>179</v>
      </c>
      <c r="AW929" s="13" t="s">
        <v>32</v>
      </c>
      <c r="AX929" s="13" t="s">
        <v>77</v>
      </c>
      <c r="AY929" s="180" t="s">
        <v>173</v>
      </c>
    </row>
    <row r="930" spans="1:65" s="13" customFormat="1" x14ac:dyDescent="0.2">
      <c r="B930" s="179"/>
      <c r="D930" s="175" t="s">
        <v>183</v>
      </c>
      <c r="E930" s="180" t="s">
        <v>1</v>
      </c>
      <c r="F930" s="181" t="s">
        <v>1066</v>
      </c>
      <c r="H930" s="182">
        <v>2.75</v>
      </c>
      <c r="I930" s="183"/>
      <c r="L930" s="179"/>
      <c r="M930" s="184"/>
      <c r="N930" s="185"/>
      <c r="O930" s="185"/>
      <c r="P930" s="185"/>
      <c r="Q930" s="185"/>
      <c r="R930" s="185"/>
      <c r="S930" s="185"/>
      <c r="T930" s="186"/>
      <c r="AT930" s="180" t="s">
        <v>183</v>
      </c>
      <c r="AU930" s="180" t="s">
        <v>179</v>
      </c>
      <c r="AV930" s="13" t="s">
        <v>179</v>
      </c>
      <c r="AW930" s="13" t="s">
        <v>32</v>
      </c>
      <c r="AX930" s="13" t="s">
        <v>77</v>
      </c>
      <c r="AY930" s="180" t="s">
        <v>173</v>
      </c>
    </row>
    <row r="931" spans="1:65" s="13" customFormat="1" x14ac:dyDescent="0.2">
      <c r="B931" s="179"/>
      <c r="D931" s="175" t="s">
        <v>183</v>
      </c>
      <c r="E931" s="180" t="s">
        <v>1</v>
      </c>
      <c r="F931" s="181" t="s">
        <v>1067</v>
      </c>
      <c r="H931" s="182">
        <v>10.625</v>
      </c>
      <c r="I931" s="183"/>
      <c r="L931" s="179"/>
      <c r="M931" s="184"/>
      <c r="N931" s="185"/>
      <c r="O931" s="185"/>
      <c r="P931" s="185"/>
      <c r="Q931" s="185"/>
      <c r="R931" s="185"/>
      <c r="S931" s="185"/>
      <c r="T931" s="186"/>
      <c r="AT931" s="180" t="s">
        <v>183</v>
      </c>
      <c r="AU931" s="180" t="s">
        <v>179</v>
      </c>
      <c r="AV931" s="13" t="s">
        <v>179</v>
      </c>
      <c r="AW931" s="13" t="s">
        <v>32</v>
      </c>
      <c r="AX931" s="13" t="s">
        <v>77</v>
      </c>
      <c r="AY931" s="180" t="s">
        <v>173</v>
      </c>
    </row>
    <row r="932" spans="1:65" s="13" customFormat="1" x14ac:dyDescent="0.2">
      <c r="B932" s="179"/>
      <c r="D932" s="175" t="s">
        <v>183</v>
      </c>
      <c r="E932" s="180" t="s">
        <v>1</v>
      </c>
      <c r="F932" s="181" t="s">
        <v>1068</v>
      </c>
      <c r="H932" s="182">
        <v>1.5</v>
      </c>
      <c r="I932" s="183"/>
      <c r="L932" s="179"/>
      <c r="M932" s="184"/>
      <c r="N932" s="185"/>
      <c r="O932" s="185"/>
      <c r="P932" s="185"/>
      <c r="Q932" s="185"/>
      <c r="R932" s="185"/>
      <c r="S932" s="185"/>
      <c r="T932" s="186"/>
      <c r="AT932" s="180" t="s">
        <v>183</v>
      </c>
      <c r="AU932" s="180" t="s">
        <v>179</v>
      </c>
      <c r="AV932" s="13" t="s">
        <v>179</v>
      </c>
      <c r="AW932" s="13" t="s">
        <v>32</v>
      </c>
      <c r="AX932" s="13" t="s">
        <v>77</v>
      </c>
      <c r="AY932" s="180" t="s">
        <v>173</v>
      </c>
    </row>
    <row r="933" spans="1:65" s="16" customFormat="1" x14ac:dyDescent="0.2">
      <c r="B933" s="202"/>
      <c r="D933" s="175" t="s">
        <v>183</v>
      </c>
      <c r="E933" s="203" t="s">
        <v>1</v>
      </c>
      <c r="F933" s="204" t="s">
        <v>197</v>
      </c>
      <c r="H933" s="205">
        <v>25.75</v>
      </c>
      <c r="I933" s="206"/>
      <c r="L933" s="202"/>
      <c r="M933" s="207"/>
      <c r="N933" s="208"/>
      <c r="O933" s="208"/>
      <c r="P933" s="208"/>
      <c r="Q933" s="208"/>
      <c r="R933" s="208"/>
      <c r="S933" s="208"/>
      <c r="T933" s="209"/>
      <c r="AT933" s="203" t="s">
        <v>183</v>
      </c>
      <c r="AU933" s="203" t="s">
        <v>179</v>
      </c>
      <c r="AV933" s="16" t="s">
        <v>178</v>
      </c>
      <c r="AW933" s="16" t="s">
        <v>32</v>
      </c>
      <c r="AX933" s="16" t="s">
        <v>85</v>
      </c>
      <c r="AY933" s="203" t="s">
        <v>173</v>
      </c>
    </row>
    <row r="934" spans="1:65" s="2" customFormat="1" ht="24" customHeight="1" x14ac:dyDescent="0.2">
      <c r="A934" s="33"/>
      <c r="B934" s="162"/>
      <c r="C934" s="210" t="s">
        <v>1069</v>
      </c>
      <c r="D934" s="267" t="s">
        <v>1070</v>
      </c>
      <c r="E934" s="268"/>
      <c r="F934" s="269"/>
      <c r="G934" s="211" t="s">
        <v>643</v>
      </c>
      <c r="H934" s="212">
        <v>25.75</v>
      </c>
      <c r="I934" s="213"/>
      <c r="J934" s="212">
        <f>ROUND(I934*H934,3)</f>
        <v>0</v>
      </c>
      <c r="K934" s="214"/>
      <c r="L934" s="215"/>
      <c r="M934" s="216" t="s">
        <v>1</v>
      </c>
      <c r="N934" s="217" t="s">
        <v>43</v>
      </c>
      <c r="O934" s="59"/>
      <c r="P934" s="170">
        <f>O934*H934</f>
        <v>0</v>
      </c>
      <c r="Q934" s="170">
        <v>0</v>
      </c>
      <c r="R934" s="170">
        <f>Q934*H934</f>
        <v>0</v>
      </c>
      <c r="S934" s="170">
        <v>0</v>
      </c>
      <c r="T934" s="171">
        <f>S934*H934</f>
        <v>0</v>
      </c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R934" s="172" t="s">
        <v>368</v>
      </c>
      <c r="AT934" s="172" t="s">
        <v>335</v>
      </c>
      <c r="AU934" s="172" t="s">
        <v>179</v>
      </c>
      <c r="AY934" s="18" t="s">
        <v>173</v>
      </c>
      <c r="BE934" s="173">
        <f>IF(N934="základná",J934,0)</f>
        <v>0</v>
      </c>
      <c r="BF934" s="173">
        <f>IF(N934="znížená",J934,0)</f>
        <v>0</v>
      </c>
      <c r="BG934" s="173">
        <f>IF(N934="zákl. prenesená",J934,0)</f>
        <v>0</v>
      </c>
      <c r="BH934" s="173">
        <f>IF(N934="zníž. prenesená",J934,0)</f>
        <v>0</v>
      </c>
      <c r="BI934" s="173">
        <f>IF(N934="nulová",J934,0)</f>
        <v>0</v>
      </c>
      <c r="BJ934" s="18" t="s">
        <v>179</v>
      </c>
      <c r="BK934" s="174">
        <f>ROUND(I934*H934,3)</f>
        <v>0</v>
      </c>
      <c r="BL934" s="18" t="s">
        <v>283</v>
      </c>
      <c r="BM934" s="172" t="s">
        <v>1071</v>
      </c>
    </row>
    <row r="935" spans="1:65" s="2" customFormat="1" x14ac:dyDescent="0.2">
      <c r="A935" s="33"/>
      <c r="B935" s="34"/>
      <c r="C935" s="33"/>
      <c r="D935" s="175" t="s">
        <v>181</v>
      </c>
      <c r="E935" s="33"/>
      <c r="F935" s="176" t="s">
        <v>1072</v>
      </c>
      <c r="G935" s="33"/>
      <c r="H935" s="33"/>
      <c r="I935" s="97"/>
      <c r="J935" s="33"/>
      <c r="K935" s="33"/>
      <c r="L935" s="34"/>
      <c r="M935" s="177"/>
      <c r="N935" s="178"/>
      <c r="O935" s="59"/>
      <c r="P935" s="59"/>
      <c r="Q935" s="59"/>
      <c r="R935" s="59"/>
      <c r="S935" s="59"/>
      <c r="T935" s="60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T935" s="18" t="s">
        <v>181</v>
      </c>
      <c r="AU935" s="18" t="s">
        <v>179</v>
      </c>
    </row>
    <row r="936" spans="1:65" s="2" customFormat="1" ht="24" customHeight="1" x14ac:dyDescent="0.2">
      <c r="A936" s="33"/>
      <c r="B936" s="162"/>
      <c r="C936" s="163" t="s">
        <v>1073</v>
      </c>
      <c r="D936" s="264" t="s">
        <v>1074</v>
      </c>
      <c r="E936" s="265"/>
      <c r="F936" s="266"/>
      <c r="G936" s="164" t="s">
        <v>780</v>
      </c>
      <c r="H936" s="166"/>
      <c r="I936" s="166"/>
      <c r="J936" s="165">
        <f>ROUND(I936*H936,3)</f>
        <v>0</v>
      </c>
      <c r="K936" s="167"/>
      <c r="L936" s="34"/>
      <c r="M936" s="168" t="s">
        <v>1</v>
      </c>
      <c r="N936" s="169" t="s">
        <v>43</v>
      </c>
      <c r="O936" s="59"/>
      <c r="P936" s="170">
        <f>O936*H936</f>
        <v>0</v>
      </c>
      <c r="Q936" s="170">
        <v>0</v>
      </c>
      <c r="R936" s="170">
        <f>Q936*H936</f>
        <v>0</v>
      </c>
      <c r="S936" s="170">
        <v>0</v>
      </c>
      <c r="T936" s="171">
        <f>S936*H936</f>
        <v>0</v>
      </c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R936" s="172" t="s">
        <v>283</v>
      </c>
      <c r="AT936" s="172" t="s">
        <v>175</v>
      </c>
      <c r="AU936" s="172" t="s">
        <v>179</v>
      </c>
      <c r="AY936" s="18" t="s">
        <v>173</v>
      </c>
      <c r="BE936" s="173">
        <f>IF(N936="základná",J936,0)</f>
        <v>0</v>
      </c>
      <c r="BF936" s="173">
        <f>IF(N936="znížená",J936,0)</f>
        <v>0</v>
      </c>
      <c r="BG936" s="173">
        <f>IF(N936="zákl. prenesená",J936,0)</f>
        <v>0</v>
      </c>
      <c r="BH936" s="173">
        <f>IF(N936="zníž. prenesená",J936,0)</f>
        <v>0</v>
      </c>
      <c r="BI936" s="173">
        <f>IF(N936="nulová",J936,0)</f>
        <v>0</v>
      </c>
      <c r="BJ936" s="18" t="s">
        <v>179</v>
      </c>
      <c r="BK936" s="174">
        <f>ROUND(I936*H936,3)</f>
        <v>0</v>
      </c>
      <c r="BL936" s="18" t="s">
        <v>283</v>
      </c>
      <c r="BM936" s="172" t="s">
        <v>1075</v>
      </c>
    </row>
    <row r="937" spans="1:65" s="2" customFormat="1" x14ac:dyDescent="0.2">
      <c r="A937" s="33"/>
      <c r="B937" s="34"/>
      <c r="C937" s="33"/>
      <c r="D937" s="175" t="s">
        <v>181</v>
      </c>
      <c r="E937" s="33"/>
      <c r="F937" s="176" t="s">
        <v>1076</v>
      </c>
      <c r="G937" s="33"/>
      <c r="H937" s="33"/>
      <c r="I937" s="97"/>
      <c r="J937" s="33"/>
      <c r="K937" s="33"/>
      <c r="L937" s="34"/>
      <c r="M937" s="177"/>
      <c r="N937" s="178"/>
      <c r="O937" s="59"/>
      <c r="P937" s="59"/>
      <c r="Q937" s="59"/>
      <c r="R937" s="59"/>
      <c r="S937" s="59"/>
      <c r="T937" s="60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T937" s="18" t="s">
        <v>181</v>
      </c>
      <c r="AU937" s="18" t="s">
        <v>179</v>
      </c>
    </row>
    <row r="938" spans="1:65" s="12" customFormat="1" ht="22.9" customHeight="1" x14ac:dyDescent="0.2">
      <c r="B938" s="149"/>
      <c r="D938" s="150" t="s">
        <v>76</v>
      </c>
      <c r="E938" s="160" t="s">
        <v>1077</v>
      </c>
      <c r="F938" s="160" t="s">
        <v>1078</v>
      </c>
      <c r="I938" s="152"/>
      <c r="J938" s="161">
        <f>BK938</f>
        <v>0</v>
      </c>
      <c r="L938" s="149"/>
      <c r="M938" s="154"/>
      <c r="N938" s="155"/>
      <c r="O938" s="155"/>
      <c r="P938" s="156">
        <f>SUM(P939:P992)</f>
        <v>0</v>
      </c>
      <c r="Q938" s="155"/>
      <c r="R938" s="156">
        <f>SUM(R939:R992)</f>
        <v>0.24249999999999997</v>
      </c>
      <c r="S938" s="155"/>
      <c r="T938" s="157">
        <f>SUM(T939:T992)</f>
        <v>0</v>
      </c>
      <c r="AR938" s="150" t="s">
        <v>179</v>
      </c>
      <c r="AT938" s="158" t="s">
        <v>76</v>
      </c>
      <c r="AU938" s="158" t="s">
        <v>85</v>
      </c>
      <c r="AY938" s="150" t="s">
        <v>173</v>
      </c>
      <c r="BK938" s="159">
        <f>SUM(BK939:BK992)</f>
        <v>0</v>
      </c>
    </row>
    <row r="939" spans="1:65" s="2" customFormat="1" ht="36" customHeight="1" x14ac:dyDescent="0.2">
      <c r="A939" s="33"/>
      <c r="B939" s="162"/>
      <c r="C939" s="163" t="s">
        <v>1079</v>
      </c>
      <c r="D939" s="264" t="s">
        <v>1080</v>
      </c>
      <c r="E939" s="265"/>
      <c r="F939" s="266"/>
      <c r="G939" s="164" t="s">
        <v>370</v>
      </c>
      <c r="H939" s="165">
        <v>6</v>
      </c>
      <c r="I939" s="166"/>
      <c r="J939" s="165">
        <f>ROUND(I939*H939,3)</f>
        <v>0</v>
      </c>
      <c r="K939" s="167"/>
      <c r="L939" s="34"/>
      <c r="M939" s="168" t="s">
        <v>1</v>
      </c>
      <c r="N939" s="169" t="s">
        <v>43</v>
      </c>
      <c r="O939" s="59"/>
      <c r="P939" s="170">
        <f>O939*H939</f>
        <v>0</v>
      </c>
      <c r="Q939" s="170">
        <v>0</v>
      </c>
      <c r="R939" s="170">
        <f>Q939*H939</f>
        <v>0</v>
      </c>
      <c r="S939" s="170">
        <v>0</v>
      </c>
      <c r="T939" s="171">
        <f>S939*H939</f>
        <v>0</v>
      </c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R939" s="172" t="s">
        <v>283</v>
      </c>
      <c r="AT939" s="172" t="s">
        <v>175</v>
      </c>
      <c r="AU939" s="172" t="s">
        <v>179</v>
      </c>
      <c r="AY939" s="18" t="s">
        <v>173</v>
      </c>
      <c r="BE939" s="173">
        <f>IF(N939="základná",J939,0)</f>
        <v>0</v>
      </c>
      <c r="BF939" s="173">
        <f>IF(N939="znížená",J939,0)</f>
        <v>0</v>
      </c>
      <c r="BG939" s="173">
        <f>IF(N939="zákl. prenesená",J939,0)</f>
        <v>0</v>
      </c>
      <c r="BH939" s="173">
        <f>IF(N939="zníž. prenesená",J939,0)</f>
        <v>0</v>
      </c>
      <c r="BI939" s="173">
        <f>IF(N939="nulová",J939,0)</f>
        <v>0</v>
      </c>
      <c r="BJ939" s="18" t="s">
        <v>179</v>
      </c>
      <c r="BK939" s="174">
        <f>ROUND(I939*H939,3)</f>
        <v>0</v>
      </c>
      <c r="BL939" s="18" t="s">
        <v>283</v>
      </c>
      <c r="BM939" s="172" t="s">
        <v>1081</v>
      </c>
    </row>
    <row r="940" spans="1:65" s="2" customFormat="1" ht="19.5" x14ac:dyDescent="0.2">
      <c r="A940" s="33"/>
      <c r="B940" s="34"/>
      <c r="C940" s="33"/>
      <c r="D940" s="175" t="s">
        <v>181</v>
      </c>
      <c r="E940" s="33"/>
      <c r="F940" s="176" t="s">
        <v>1082</v>
      </c>
      <c r="G940" s="33"/>
      <c r="H940" s="33"/>
      <c r="I940" s="97"/>
      <c r="J940" s="33"/>
      <c r="K940" s="33"/>
      <c r="L940" s="34"/>
      <c r="M940" s="177"/>
      <c r="N940" s="178"/>
      <c r="O940" s="59"/>
      <c r="P940" s="59"/>
      <c r="Q940" s="59"/>
      <c r="R940" s="59"/>
      <c r="S940" s="59"/>
      <c r="T940" s="60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T940" s="18" t="s">
        <v>181</v>
      </c>
      <c r="AU940" s="18" t="s">
        <v>179</v>
      </c>
    </row>
    <row r="941" spans="1:65" s="13" customFormat="1" x14ac:dyDescent="0.2">
      <c r="B941" s="179"/>
      <c r="D941" s="175" t="s">
        <v>183</v>
      </c>
      <c r="E941" s="180" t="s">
        <v>1</v>
      </c>
      <c r="F941" s="181" t="s">
        <v>1083</v>
      </c>
      <c r="H941" s="182">
        <v>6</v>
      </c>
      <c r="I941" s="183"/>
      <c r="L941" s="179"/>
      <c r="M941" s="184"/>
      <c r="N941" s="185"/>
      <c r="O941" s="185"/>
      <c r="P941" s="185"/>
      <c r="Q941" s="185"/>
      <c r="R941" s="185"/>
      <c r="S941" s="185"/>
      <c r="T941" s="186"/>
      <c r="AT941" s="180" t="s">
        <v>183</v>
      </c>
      <c r="AU941" s="180" t="s">
        <v>179</v>
      </c>
      <c r="AV941" s="13" t="s">
        <v>179</v>
      </c>
      <c r="AW941" s="13" t="s">
        <v>32</v>
      </c>
      <c r="AX941" s="13" t="s">
        <v>77</v>
      </c>
      <c r="AY941" s="180" t="s">
        <v>173</v>
      </c>
    </row>
    <row r="942" spans="1:65" s="16" customFormat="1" x14ac:dyDescent="0.2">
      <c r="B942" s="202"/>
      <c r="D942" s="175" t="s">
        <v>183</v>
      </c>
      <c r="E942" s="203" t="s">
        <v>1</v>
      </c>
      <c r="F942" s="204" t="s">
        <v>197</v>
      </c>
      <c r="H942" s="205">
        <v>6</v>
      </c>
      <c r="I942" s="206"/>
      <c r="L942" s="202"/>
      <c r="M942" s="207"/>
      <c r="N942" s="208"/>
      <c r="O942" s="208"/>
      <c r="P942" s="208"/>
      <c r="Q942" s="208"/>
      <c r="R942" s="208"/>
      <c r="S942" s="208"/>
      <c r="T942" s="209"/>
      <c r="AT942" s="203" t="s">
        <v>183</v>
      </c>
      <c r="AU942" s="203" t="s">
        <v>179</v>
      </c>
      <c r="AV942" s="16" t="s">
        <v>178</v>
      </c>
      <c r="AW942" s="16" t="s">
        <v>32</v>
      </c>
      <c r="AX942" s="16" t="s">
        <v>85</v>
      </c>
      <c r="AY942" s="203" t="s">
        <v>173</v>
      </c>
    </row>
    <row r="943" spans="1:65" s="2" customFormat="1" ht="24" customHeight="1" x14ac:dyDescent="0.2">
      <c r="A943" s="33"/>
      <c r="B943" s="162"/>
      <c r="C943" s="163" t="s">
        <v>1084</v>
      </c>
      <c r="D943" s="264" t="s">
        <v>1085</v>
      </c>
      <c r="E943" s="265"/>
      <c r="F943" s="266"/>
      <c r="G943" s="164" t="s">
        <v>370</v>
      </c>
      <c r="H943" s="165">
        <v>4</v>
      </c>
      <c r="I943" s="166"/>
      <c r="J943" s="165">
        <f>ROUND(I943*H943,3)</f>
        <v>0</v>
      </c>
      <c r="K943" s="167"/>
      <c r="L943" s="34"/>
      <c r="M943" s="168" t="s">
        <v>1</v>
      </c>
      <c r="N943" s="169" t="s">
        <v>43</v>
      </c>
      <c r="O943" s="59"/>
      <c r="P943" s="170">
        <f>O943*H943</f>
        <v>0</v>
      </c>
      <c r="Q943" s="170">
        <v>0</v>
      </c>
      <c r="R943" s="170">
        <f>Q943*H943</f>
        <v>0</v>
      </c>
      <c r="S943" s="170">
        <v>0</v>
      </c>
      <c r="T943" s="171">
        <f>S943*H943</f>
        <v>0</v>
      </c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R943" s="172" t="s">
        <v>283</v>
      </c>
      <c r="AT943" s="172" t="s">
        <v>175</v>
      </c>
      <c r="AU943" s="172" t="s">
        <v>179</v>
      </c>
      <c r="AY943" s="18" t="s">
        <v>173</v>
      </c>
      <c r="BE943" s="173">
        <f>IF(N943="základná",J943,0)</f>
        <v>0</v>
      </c>
      <c r="BF943" s="173">
        <f>IF(N943="znížená",J943,0)</f>
        <v>0</v>
      </c>
      <c r="BG943" s="173">
        <f>IF(N943="zákl. prenesená",J943,0)</f>
        <v>0</v>
      </c>
      <c r="BH943" s="173">
        <f>IF(N943="zníž. prenesená",J943,0)</f>
        <v>0</v>
      </c>
      <c r="BI943" s="173">
        <f>IF(N943="nulová",J943,0)</f>
        <v>0</v>
      </c>
      <c r="BJ943" s="18" t="s">
        <v>179</v>
      </c>
      <c r="BK943" s="174">
        <f>ROUND(I943*H943,3)</f>
        <v>0</v>
      </c>
      <c r="BL943" s="18" t="s">
        <v>283</v>
      </c>
      <c r="BM943" s="172" t="s">
        <v>1086</v>
      </c>
    </row>
    <row r="944" spans="1:65" s="2" customFormat="1" ht="19.5" x14ac:dyDescent="0.2">
      <c r="A944" s="33"/>
      <c r="B944" s="34"/>
      <c r="C944" s="33"/>
      <c r="D944" s="175" t="s">
        <v>181</v>
      </c>
      <c r="E944" s="33"/>
      <c r="F944" s="176" t="s">
        <v>1087</v>
      </c>
      <c r="G944" s="33"/>
      <c r="H944" s="33"/>
      <c r="I944" s="97"/>
      <c r="J944" s="33"/>
      <c r="K944" s="33"/>
      <c r="L944" s="34"/>
      <c r="M944" s="177"/>
      <c r="N944" s="178"/>
      <c r="O944" s="59"/>
      <c r="P944" s="59"/>
      <c r="Q944" s="59"/>
      <c r="R944" s="59"/>
      <c r="S944" s="59"/>
      <c r="T944" s="60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T944" s="18" t="s">
        <v>181</v>
      </c>
      <c r="AU944" s="18" t="s">
        <v>179</v>
      </c>
    </row>
    <row r="945" spans="1:65" s="13" customFormat="1" x14ac:dyDescent="0.2">
      <c r="B945" s="179"/>
      <c r="D945" s="175" t="s">
        <v>183</v>
      </c>
      <c r="E945" s="180" t="s">
        <v>1</v>
      </c>
      <c r="F945" s="181" t="s">
        <v>1088</v>
      </c>
      <c r="H945" s="182">
        <v>4</v>
      </c>
      <c r="I945" s="183"/>
      <c r="L945" s="179"/>
      <c r="M945" s="184"/>
      <c r="N945" s="185"/>
      <c r="O945" s="185"/>
      <c r="P945" s="185"/>
      <c r="Q945" s="185"/>
      <c r="R945" s="185"/>
      <c r="S945" s="185"/>
      <c r="T945" s="186"/>
      <c r="AT945" s="180" t="s">
        <v>183</v>
      </c>
      <c r="AU945" s="180" t="s">
        <v>179</v>
      </c>
      <c r="AV945" s="13" t="s">
        <v>179</v>
      </c>
      <c r="AW945" s="13" t="s">
        <v>32</v>
      </c>
      <c r="AX945" s="13" t="s">
        <v>77</v>
      </c>
      <c r="AY945" s="180" t="s">
        <v>173</v>
      </c>
    </row>
    <row r="946" spans="1:65" s="16" customFormat="1" x14ac:dyDescent="0.2">
      <c r="B946" s="202"/>
      <c r="D946" s="175" t="s">
        <v>183</v>
      </c>
      <c r="E946" s="203" t="s">
        <v>1</v>
      </c>
      <c r="F946" s="204" t="s">
        <v>197</v>
      </c>
      <c r="H946" s="205">
        <v>4</v>
      </c>
      <c r="I946" s="206"/>
      <c r="L946" s="202"/>
      <c r="M946" s="207"/>
      <c r="N946" s="208"/>
      <c r="O946" s="208"/>
      <c r="P946" s="208"/>
      <c r="Q946" s="208"/>
      <c r="R946" s="208"/>
      <c r="S946" s="208"/>
      <c r="T946" s="209"/>
      <c r="AT946" s="203" t="s">
        <v>183</v>
      </c>
      <c r="AU946" s="203" t="s">
        <v>179</v>
      </c>
      <c r="AV946" s="16" t="s">
        <v>178</v>
      </c>
      <c r="AW946" s="16" t="s">
        <v>32</v>
      </c>
      <c r="AX946" s="16" t="s">
        <v>85</v>
      </c>
      <c r="AY946" s="203" t="s">
        <v>173</v>
      </c>
    </row>
    <row r="947" spans="1:65" s="2" customFormat="1" ht="36" customHeight="1" x14ac:dyDescent="0.2">
      <c r="A947" s="33"/>
      <c r="B947" s="162"/>
      <c r="C947" s="210" t="s">
        <v>1089</v>
      </c>
      <c r="D947" s="267" t="s">
        <v>1090</v>
      </c>
      <c r="E947" s="268"/>
      <c r="F947" s="269"/>
      <c r="G947" s="211" t="s">
        <v>370</v>
      </c>
      <c r="H947" s="212">
        <v>4</v>
      </c>
      <c r="I947" s="213"/>
      <c r="J947" s="212">
        <f>ROUND(I947*H947,3)</f>
        <v>0</v>
      </c>
      <c r="K947" s="214"/>
      <c r="L947" s="215"/>
      <c r="M947" s="216" t="s">
        <v>1</v>
      </c>
      <c r="N947" s="217" t="s">
        <v>43</v>
      </c>
      <c r="O947" s="59"/>
      <c r="P947" s="170">
        <f>O947*H947</f>
        <v>0</v>
      </c>
      <c r="Q947" s="170">
        <v>2.5000000000000001E-2</v>
      </c>
      <c r="R947" s="170">
        <f>Q947*H947</f>
        <v>0.1</v>
      </c>
      <c r="S947" s="170">
        <v>0</v>
      </c>
      <c r="T947" s="171">
        <f>S947*H947</f>
        <v>0</v>
      </c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R947" s="172" t="s">
        <v>368</v>
      </c>
      <c r="AT947" s="172" t="s">
        <v>335</v>
      </c>
      <c r="AU947" s="172" t="s">
        <v>179</v>
      </c>
      <c r="AY947" s="18" t="s">
        <v>173</v>
      </c>
      <c r="BE947" s="173">
        <f>IF(N947="základná",J947,0)</f>
        <v>0</v>
      </c>
      <c r="BF947" s="173">
        <f>IF(N947="znížená",J947,0)</f>
        <v>0</v>
      </c>
      <c r="BG947" s="173">
        <f>IF(N947="zákl. prenesená",J947,0)</f>
        <v>0</v>
      </c>
      <c r="BH947" s="173">
        <f>IF(N947="zníž. prenesená",J947,0)</f>
        <v>0</v>
      </c>
      <c r="BI947" s="173">
        <f>IF(N947="nulová",J947,0)</f>
        <v>0</v>
      </c>
      <c r="BJ947" s="18" t="s">
        <v>179</v>
      </c>
      <c r="BK947" s="174">
        <f>ROUND(I947*H947,3)</f>
        <v>0</v>
      </c>
      <c r="BL947" s="18" t="s">
        <v>283</v>
      </c>
      <c r="BM947" s="172" t="s">
        <v>1091</v>
      </c>
    </row>
    <row r="948" spans="1:65" s="2" customFormat="1" ht="29.25" x14ac:dyDescent="0.2">
      <c r="A948" s="33"/>
      <c r="B948" s="34"/>
      <c r="C948" s="33"/>
      <c r="D948" s="175" t="s">
        <v>181</v>
      </c>
      <c r="E948" s="33"/>
      <c r="F948" s="176" t="s">
        <v>3216</v>
      </c>
      <c r="G948" s="33"/>
      <c r="H948" s="33"/>
      <c r="I948" s="97"/>
      <c r="J948" s="33"/>
      <c r="K948" s="33"/>
      <c r="L948" s="34"/>
      <c r="M948" s="177"/>
      <c r="N948" s="178"/>
      <c r="O948" s="59"/>
      <c r="P948" s="59"/>
      <c r="Q948" s="59"/>
      <c r="R948" s="59"/>
      <c r="S948" s="59"/>
      <c r="T948" s="60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T948" s="18" t="s">
        <v>181</v>
      </c>
      <c r="AU948" s="18" t="s">
        <v>179</v>
      </c>
    </row>
    <row r="949" spans="1:65" s="2" customFormat="1" ht="48" customHeight="1" x14ac:dyDescent="0.2">
      <c r="A949" s="33"/>
      <c r="B949" s="162"/>
      <c r="C949" s="210" t="s">
        <v>1092</v>
      </c>
      <c r="D949" s="267" t="s">
        <v>1093</v>
      </c>
      <c r="E949" s="268"/>
      <c r="F949" s="269"/>
      <c r="G949" s="211" t="s">
        <v>370</v>
      </c>
      <c r="H949" s="212">
        <v>1</v>
      </c>
      <c r="I949" s="213"/>
      <c r="J949" s="212">
        <f>ROUND(I949*H949,3)</f>
        <v>0</v>
      </c>
      <c r="K949" s="214"/>
      <c r="L949" s="215"/>
      <c r="M949" s="216" t="s">
        <v>1</v>
      </c>
      <c r="N949" s="217" t="s">
        <v>43</v>
      </c>
      <c r="O949" s="59"/>
      <c r="P949" s="170">
        <f>O949*H949</f>
        <v>0</v>
      </c>
      <c r="Q949" s="170">
        <v>2.5000000000000001E-2</v>
      </c>
      <c r="R949" s="170">
        <f>Q949*H949</f>
        <v>2.5000000000000001E-2</v>
      </c>
      <c r="S949" s="170">
        <v>0</v>
      </c>
      <c r="T949" s="171">
        <f>S949*H949</f>
        <v>0</v>
      </c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R949" s="172" t="s">
        <v>368</v>
      </c>
      <c r="AT949" s="172" t="s">
        <v>335</v>
      </c>
      <c r="AU949" s="172" t="s">
        <v>179</v>
      </c>
      <c r="AY949" s="18" t="s">
        <v>173</v>
      </c>
      <c r="BE949" s="173">
        <f>IF(N949="základná",J949,0)</f>
        <v>0</v>
      </c>
      <c r="BF949" s="173">
        <f>IF(N949="znížená",J949,0)</f>
        <v>0</v>
      </c>
      <c r="BG949" s="173">
        <f>IF(N949="zákl. prenesená",J949,0)</f>
        <v>0</v>
      </c>
      <c r="BH949" s="173">
        <f>IF(N949="zníž. prenesená",J949,0)</f>
        <v>0</v>
      </c>
      <c r="BI949" s="173">
        <f>IF(N949="nulová",J949,0)</f>
        <v>0</v>
      </c>
      <c r="BJ949" s="18" t="s">
        <v>179</v>
      </c>
      <c r="BK949" s="174">
        <f>ROUND(I949*H949,3)</f>
        <v>0</v>
      </c>
      <c r="BL949" s="18" t="s">
        <v>283</v>
      </c>
      <c r="BM949" s="172" t="s">
        <v>1094</v>
      </c>
    </row>
    <row r="950" spans="1:65" s="2" customFormat="1" ht="29.25" x14ac:dyDescent="0.2">
      <c r="A950" s="33"/>
      <c r="B950" s="34"/>
      <c r="C950" s="33"/>
      <c r="D950" s="175" t="s">
        <v>181</v>
      </c>
      <c r="E950" s="33"/>
      <c r="F950" s="176" t="s">
        <v>3216</v>
      </c>
      <c r="G950" s="33"/>
      <c r="H950" s="33"/>
      <c r="I950" s="97"/>
      <c r="J950" s="33"/>
      <c r="K950" s="33"/>
      <c r="L950" s="34"/>
      <c r="M950" s="177"/>
      <c r="N950" s="178"/>
      <c r="O950" s="59"/>
      <c r="P950" s="59"/>
      <c r="Q950" s="59"/>
      <c r="R950" s="59"/>
      <c r="S950" s="59"/>
      <c r="T950" s="60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T950" s="18" t="s">
        <v>181</v>
      </c>
      <c r="AU950" s="18" t="s">
        <v>179</v>
      </c>
    </row>
    <row r="951" spans="1:65" s="2" customFormat="1" ht="36" customHeight="1" x14ac:dyDescent="0.2">
      <c r="A951" s="33"/>
      <c r="B951" s="162"/>
      <c r="C951" s="210" t="s">
        <v>1095</v>
      </c>
      <c r="D951" s="267" t="s">
        <v>1096</v>
      </c>
      <c r="E951" s="268"/>
      <c r="F951" s="269"/>
      <c r="G951" s="211" t="s">
        <v>370</v>
      </c>
      <c r="H951" s="212">
        <v>2</v>
      </c>
      <c r="I951" s="213"/>
      <c r="J951" s="212">
        <f>ROUND(I951*H951,3)</f>
        <v>0</v>
      </c>
      <c r="K951" s="214"/>
      <c r="L951" s="215"/>
      <c r="M951" s="216" t="s">
        <v>1</v>
      </c>
      <c r="N951" s="217" t="s">
        <v>43</v>
      </c>
      <c r="O951" s="59"/>
      <c r="P951" s="170">
        <f>O951*H951</f>
        <v>0</v>
      </c>
      <c r="Q951" s="170">
        <v>2.5000000000000001E-2</v>
      </c>
      <c r="R951" s="170">
        <f>Q951*H951</f>
        <v>0.05</v>
      </c>
      <c r="S951" s="170">
        <v>0</v>
      </c>
      <c r="T951" s="171">
        <f>S951*H951</f>
        <v>0</v>
      </c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R951" s="172" t="s">
        <v>368</v>
      </c>
      <c r="AT951" s="172" t="s">
        <v>335</v>
      </c>
      <c r="AU951" s="172" t="s">
        <v>179</v>
      </c>
      <c r="AY951" s="18" t="s">
        <v>173</v>
      </c>
      <c r="BE951" s="173">
        <f>IF(N951="základná",J951,0)</f>
        <v>0</v>
      </c>
      <c r="BF951" s="173">
        <f>IF(N951="znížená",J951,0)</f>
        <v>0</v>
      </c>
      <c r="BG951" s="173">
        <f>IF(N951="zákl. prenesená",J951,0)</f>
        <v>0</v>
      </c>
      <c r="BH951" s="173">
        <f>IF(N951="zníž. prenesená",J951,0)</f>
        <v>0</v>
      </c>
      <c r="BI951" s="173">
        <f>IF(N951="nulová",J951,0)</f>
        <v>0</v>
      </c>
      <c r="BJ951" s="18" t="s">
        <v>179</v>
      </c>
      <c r="BK951" s="174">
        <f>ROUND(I951*H951,3)</f>
        <v>0</v>
      </c>
      <c r="BL951" s="18" t="s">
        <v>283</v>
      </c>
      <c r="BM951" s="172" t="s">
        <v>1097</v>
      </c>
    </row>
    <row r="952" spans="1:65" s="2" customFormat="1" ht="29.25" x14ac:dyDescent="0.2">
      <c r="A952" s="33"/>
      <c r="B952" s="34"/>
      <c r="C952" s="33"/>
      <c r="D952" s="175" t="s">
        <v>181</v>
      </c>
      <c r="E952" s="33"/>
      <c r="F952" s="176" t="s">
        <v>3216</v>
      </c>
      <c r="G952" s="33"/>
      <c r="H952" s="33"/>
      <c r="I952" s="97"/>
      <c r="J952" s="33"/>
      <c r="K952" s="33"/>
      <c r="L952" s="34"/>
      <c r="M952" s="177"/>
      <c r="N952" s="178"/>
      <c r="O952" s="59"/>
      <c r="P952" s="59"/>
      <c r="Q952" s="59"/>
      <c r="R952" s="59"/>
      <c r="S952" s="59"/>
      <c r="T952" s="60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T952" s="18" t="s">
        <v>181</v>
      </c>
      <c r="AU952" s="18" t="s">
        <v>179</v>
      </c>
    </row>
    <row r="953" spans="1:65" s="2" customFormat="1" ht="48" customHeight="1" x14ac:dyDescent="0.2">
      <c r="A953" s="33"/>
      <c r="B953" s="162"/>
      <c r="C953" s="210" t="s">
        <v>1098</v>
      </c>
      <c r="D953" s="267" t="s">
        <v>1099</v>
      </c>
      <c r="E953" s="268"/>
      <c r="F953" s="269"/>
      <c r="G953" s="211" t="s">
        <v>370</v>
      </c>
      <c r="H953" s="212">
        <v>1</v>
      </c>
      <c r="I953" s="213"/>
      <c r="J953" s="212">
        <f>ROUND(I953*H953,3)</f>
        <v>0</v>
      </c>
      <c r="K953" s="214"/>
      <c r="L953" s="215"/>
      <c r="M953" s="216" t="s">
        <v>1</v>
      </c>
      <c r="N953" s="217" t="s">
        <v>43</v>
      </c>
      <c r="O953" s="59"/>
      <c r="P953" s="170">
        <f>O953*H953</f>
        <v>0</v>
      </c>
      <c r="Q953" s="170">
        <v>2.5000000000000001E-2</v>
      </c>
      <c r="R953" s="170">
        <f>Q953*H953</f>
        <v>2.5000000000000001E-2</v>
      </c>
      <c r="S953" s="170">
        <v>0</v>
      </c>
      <c r="T953" s="171">
        <f>S953*H953</f>
        <v>0</v>
      </c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R953" s="172" t="s">
        <v>368</v>
      </c>
      <c r="AT953" s="172" t="s">
        <v>335</v>
      </c>
      <c r="AU953" s="172" t="s">
        <v>179</v>
      </c>
      <c r="AY953" s="18" t="s">
        <v>173</v>
      </c>
      <c r="BE953" s="173">
        <f>IF(N953="základná",J953,0)</f>
        <v>0</v>
      </c>
      <c r="BF953" s="173">
        <f>IF(N953="znížená",J953,0)</f>
        <v>0</v>
      </c>
      <c r="BG953" s="173">
        <f>IF(N953="zákl. prenesená",J953,0)</f>
        <v>0</v>
      </c>
      <c r="BH953" s="173">
        <f>IF(N953="zníž. prenesená",J953,0)</f>
        <v>0</v>
      </c>
      <c r="BI953" s="173">
        <f>IF(N953="nulová",J953,0)</f>
        <v>0</v>
      </c>
      <c r="BJ953" s="18" t="s">
        <v>179</v>
      </c>
      <c r="BK953" s="174">
        <f>ROUND(I953*H953,3)</f>
        <v>0</v>
      </c>
      <c r="BL953" s="18" t="s">
        <v>283</v>
      </c>
      <c r="BM953" s="172" t="s">
        <v>1100</v>
      </c>
    </row>
    <row r="954" spans="1:65" s="2" customFormat="1" ht="29.25" x14ac:dyDescent="0.2">
      <c r="A954" s="33"/>
      <c r="B954" s="34"/>
      <c r="C954" s="33"/>
      <c r="D954" s="175" t="s">
        <v>181</v>
      </c>
      <c r="E954" s="33"/>
      <c r="F954" s="176" t="s">
        <v>3216</v>
      </c>
      <c r="G954" s="33"/>
      <c r="H954" s="33"/>
      <c r="I954" s="97"/>
      <c r="J954" s="33"/>
      <c r="K954" s="33"/>
      <c r="L954" s="34"/>
      <c r="M954" s="177"/>
      <c r="N954" s="178"/>
      <c r="O954" s="59"/>
      <c r="P954" s="59"/>
      <c r="Q954" s="59"/>
      <c r="R954" s="59"/>
      <c r="S954" s="59"/>
      <c r="T954" s="60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T954" s="18" t="s">
        <v>181</v>
      </c>
      <c r="AU954" s="18" t="s">
        <v>179</v>
      </c>
    </row>
    <row r="955" spans="1:65" s="2" customFormat="1" ht="36" customHeight="1" x14ac:dyDescent="0.2">
      <c r="A955" s="33"/>
      <c r="B955" s="162"/>
      <c r="C955" s="210" t="s">
        <v>1101</v>
      </c>
      <c r="D955" s="267" t="s">
        <v>1102</v>
      </c>
      <c r="E955" s="268"/>
      <c r="F955" s="269"/>
      <c r="G955" s="211" t="s">
        <v>370</v>
      </c>
      <c r="H955" s="212">
        <v>1</v>
      </c>
      <c r="I955" s="213"/>
      <c r="J955" s="212">
        <f>ROUND(I955*H955,3)</f>
        <v>0</v>
      </c>
      <c r="K955" s="214"/>
      <c r="L955" s="215"/>
      <c r="M955" s="216" t="s">
        <v>1</v>
      </c>
      <c r="N955" s="217" t="s">
        <v>43</v>
      </c>
      <c r="O955" s="59"/>
      <c r="P955" s="170">
        <f>O955*H955</f>
        <v>0</v>
      </c>
      <c r="Q955" s="170">
        <v>1.7500000000000002E-2</v>
      </c>
      <c r="R955" s="170">
        <f>Q955*H955</f>
        <v>1.7500000000000002E-2</v>
      </c>
      <c r="S955" s="170">
        <v>0</v>
      </c>
      <c r="T955" s="171">
        <f>S955*H955</f>
        <v>0</v>
      </c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R955" s="172" t="s">
        <v>368</v>
      </c>
      <c r="AT955" s="172" t="s">
        <v>335</v>
      </c>
      <c r="AU955" s="172" t="s">
        <v>179</v>
      </c>
      <c r="AY955" s="18" t="s">
        <v>173</v>
      </c>
      <c r="BE955" s="173">
        <f>IF(N955="základná",J955,0)</f>
        <v>0</v>
      </c>
      <c r="BF955" s="173">
        <f>IF(N955="znížená",J955,0)</f>
        <v>0</v>
      </c>
      <c r="BG955" s="173">
        <f>IF(N955="zákl. prenesená",J955,0)</f>
        <v>0</v>
      </c>
      <c r="BH955" s="173">
        <f>IF(N955="zníž. prenesená",J955,0)</f>
        <v>0</v>
      </c>
      <c r="BI955" s="173">
        <f>IF(N955="nulová",J955,0)</f>
        <v>0</v>
      </c>
      <c r="BJ955" s="18" t="s">
        <v>179</v>
      </c>
      <c r="BK955" s="174">
        <f>ROUND(I955*H955,3)</f>
        <v>0</v>
      </c>
      <c r="BL955" s="18" t="s">
        <v>283</v>
      </c>
      <c r="BM955" s="172" t="s">
        <v>1103</v>
      </c>
    </row>
    <row r="956" spans="1:65" s="2" customFormat="1" ht="19.5" x14ac:dyDescent="0.2">
      <c r="A956" s="33"/>
      <c r="B956" s="34"/>
      <c r="C956" s="33"/>
      <c r="D956" s="175" t="s">
        <v>181</v>
      </c>
      <c r="E956" s="33"/>
      <c r="F956" s="176" t="s">
        <v>1104</v>
      </c>
      <c r="G956" s="33"/>
      <c r="H956" s="33"/>
      <c r="I956" s="97"/>
      <c r="J956" s="33"/>
      <c r="K956" s="33"/>
      <c r="L956" s="34"/>
      <c r="M956" s="177"/>
      <c r="N956" s="178"/>
      <c r="O956" s="59"/>
      <c r="P956" s="59"/>
      <c r="Q956" s="59"/>
      <c r="R956" s="59"/>
      <c r="S956" s="59"/>
      <c r="T956" s="60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T956" s="18" t="s">
        <v>181</v>
      </c>
      <c r="AU956" s="18" t="s">
        <v>179</v>
      </c>
    </row>
    <row r="957" spans="1:65" s="2" customFormat="1" ht="48" customHeight="1" x14ac:dyDescent="0.2">
      <c r="A957" s="33"/>
      <c r="B957" s="162"/>
      <c r="C957" s="210" t="s">
        <v>1105</v>
      </c>
      <c r="D957" s="267" t="s">
        <v>1106</v>
      </c>
      <c r="E957" s="268"/>
      <c r="F957" s="269"/>
      <c r="G957" s="211" t="s">
        <v>370</v>
      </c>
      <c r="H957" s="212">
        <v>1</v>
      </c>
      <c r="I957" s="213"/>
      <c r="J957" s="212">
        <f>ROUND(I957*H957,3)</f>
        <v>0</v>
      </c>
      <c r="K957" s="214"/>
      <c r="L957" s="215"/>
      <c r="M957" s="216" t="s">
        <v>1</v>
      </c>
      <c r="N957" s="217" t="s">
        <v>43</v>
      </c>
      <c r="O957" s="59"/>
      <c r="P957" s="170">
        <f>O957*H957</f>
        <v>0</v>
      </c>
      <c r="Q957" s="170">
        <v>2.5000000000000001E-2</v>
      </c>
      <c r="R957" s="170">
        <f>Q957*H957</f>
        <v>2.5000000000000001E-2</v>
      </c>
      <c r="S957" s="170">
        <v>0</v>
      </c>
      <c r="T957" s="171">
        <f>S957*H957</f>
        <v>0</v>
      </c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R957" s="172" t="s">
        <v>368</v>
      </c>
      <c r="AT957" s="172" t="s">
        <v>335</v>
      </c>
      <c r="AU957" s="172" t="s">
        <v>179</v>
      </c>
      <c r="AY957" s="18" t="s">
        <v>173</v>
      </c>
      <c r="BE957" s="173">
        <f>IF(N957="základná",J957,0)</f>
        <v>0</v>
      </c>
      <c r="BF957" s="173">
        <f>IF(N957="znížená",J957,0)</f>
        <v>0</v>
      </c>
      <c r="BG957" s="173">
        <f>IF(N957="zákl. prenesená",J957,0)</f>
        <v>0</v>
      </c>
      <c r="BH957" s="173">
        <f>IF(N957="zníž. prenesená",J957,0)</f>
        <v>0</v>
      </c>
      <c r="BI957" s="173">
        <f>IF(N957="nulová",J957,0)</f>
        <v>0</v>
      </c>
      <c r="BJ957" s="18" t="s">
        <v>179</v>
      </c>
      <c r="BK957" s="174">
        <f>ROUND(I957*H957,3)</f>
        <v>0</v>
      </c>
      <c r="BL957" s="18" t="s">
        <v>283</v>
      </c>
      <c r="BM957" s="172" t="s">
        <v>1107</v>
      </c>
    </row>
    <row r="958" spans="1:65" s="2" customFormat="1" ht="29.25" x14ac:dyDescent="0.2">
      <c r="A958" s="33"/>
      <c r="B958" s="34"/>
      <c r="C958" s="33"/>
      <c r="D958" s="175" t="s">
        <v>181</v>
      </c>
      <c r="E958" s="33"/>
      <c r="F958" s="176" t="s">
        <v>3216</v>
      </c>
      <c r="G958" s="33"/>
      <c r="H958" s="33"/>
      <c r="I958" s="97"/>
      <c r="J958" s="33"/>
      <c r="K958" s="33"/>
      <c r="L958" s="34"/>
      <c r="M958" s="177"/>
      <c r="N958" s="178"/>
      <c r="O958" s="59"/>
      <c r="P958" s="59"/>
      <c r="Q958" s="59"/>
      <c r="R958" s="59"/>
      <c r="S958" s="59"/>
      <c r="T958" s="60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T958" s="18" t="s">
        <v>181</v>
      </c>
      <c r="AU958" s="18" t="s">
        <v>179</v>
      </c>
    </row>
    <row r="959" spans="1:65" s="2" customFormat="1" ht="16.5" customHeight="1" x14ac:dyDescent="0.2">
      <c r="A959" s="33"/>
      <c r="B959" s="162"/>
      <c r="C959" s="163" t="s">
        <v>1108</v>
      </c>
      <c r="D959" s="264" t="s">
        <v>1109</v>
      </c>
      <c r="E959" s="265"/>
      <c r="F959" s="266"/>
      <c r="G959" s="164" t="s">
        <v>177</v>
      </c>
      <c r="H959" s="165">
        <v>2</v>
      </c>
      <c r="I959" s="166"/>
      <c r="J959" s="165">
        <f>ROUND(I959*H959,3)</f>
        <v>0</v>
      </c>
      <c r="K959" s="167"/>
      <c r="L959" s="34"/>
      <c r="M959" s="168" t="s">
        <v>1</v>
      </c>
      <c r="N959" s="169" t="s">
        <v>43</v>
      </c>
      <c r="O959" s="59"/>
      <c r="P959" s="170">
        <f>O959*H959</f>
        <v>0</v>
      </c>
      <c r="Q959" s="170">
        <v>0</v>
      </c>
      <c r="R959" s="170">
        <f>Q959*H959</f>
        <v>0</v>
      </c>
      <c r="S959" s="170">
        <v>0</v>
      </c>
      <c r="T959" s="171">
        <f>S959*H959</f>
        <v>0</v>
      </c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R959" s="172" t="s">
        <v>283</v>
      </c>
      <c r="AT959" s="172" t="s">
        <v>175</v>
      </c>
      <c r="AU959" s="172" t="s">
        <v>179</v>
      </c>
      <c r="AY959" s="18" t="s">
        <v>173</v>
      </c>
      <c r="BE959" s="173">
        <f>IF(N959="základná",J959,0)</f>
        <v>0</v>
      </c>
      <c r="BF959" s="173">
        <f>IF(N959="znížená",J959,0)</f>
        <v>0</v>
      </c>
      <c r="BG959" s="173">
        <f>IF(N959="zákl. prenesená",J959,0)</f>
        <v>0</v>
      </c>
      <c r="BH959" s="173">
        <f>IF(N959="zníž. prenesená",J959,0)</f>
        <v>0</v>
      </c>
      <c r="BI959" s="173">
        <f>IF(N959="nulová",J959,0)</f>
        <v>0</v>
      </c>
      <c r="BJ959" s="18" t="s">
        <v>179</v>
      </c>
      <c r="BK959" s="174">
        <f>ROUND(I959*H959,3)</f>
        <v>0</v>
      </c>
      <c r="BL959" s="18" t="s">
        <v>283</v>
      </c>
      <c r="BM959" s="172" t="s">
        <v>1110</v>
      </c>
    </row>
    <row r="960" spans="1:65" s="2" customFormat="1" ht="19.5" x14ac:dyDescent="0.2">
      <c r="A960" s="33"/>
      <c r="B960" s="34"/>
      <c r="C960" s="33"/>
      <c r="D960" s="175" t="s">
        <v>181</v>
      </c>
      <c r="E960" s="33"/>
      <c r="F960" s="176" t="s">
        <v>1111</v>
      </c>
      <c r="G960" s="33"/>
      <c r="H960" s="33"/>
      <c r="I960" s="97"/>
      <c r="J960" s="33"/>
      <c r="K960" s="33"/>
      <c r="L960" s="34"/>
      <c r="M960" s="177"/>
      <c r="N960" s="178"/>
      <c r="O960" s="59"/>
      <c r="P960" s="59"/>
      <c r="Q960" s="59"/>
      <c r="R960" s="59"/>
      <c r="S960" s="59"/>
      <c r="T960" s="60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T960" s="18" t="s">
        <v>181</v>
      </c>
      <c r="AU960" s="18" t="s">
        <v>179</v>
      </c>
    </row>
    <row r="961" spans="1:65" s="13" customFormat="1" x14ac:dyDescent="0.2">
      <c r="B961" s="179"/>
      <c r="D961" s="175" t="s">
        <v>183</v>
      </c>
      <c r="E961" s="180" t="s">
        <v>1</v>
      </c>
      <c r="F961" s="181" t="s">
        <v>1112</v>
      </c>
      <c r="H961" s="182">
        <v>2</v>
      </c>
      <c r="I961" s="183"/>
      <c r="L961" s="179"/>
      <c r="M961" s="184"/>
      <c r="N961" s="185"/>
      <c r="O961" s="185"/>
      <c r="P961" s="185"/>
      <c r="Q961" s="185"/>
      <c r="R961" s="185"/>
      <c r="S961" s="185"/>
      <c r="T961" s="186"/>
      <c r="AT961" s="180" t="s">
        <v>183</v>
      </c>
      <c r="AU961" s="180" t="s">
        <v>179</v>
      </c>
      <c r="AV961" s="13" t="s">
        <v>179</v>
      </c>
      <c r="AW961" s="13" t="s">
        <v>32</v>
      </c>
      <c r="AX961" s="13" t="s">
        <v>85</v>
      </c>
      <c r="AY961" s="180" t="s">
        <v>173</v>
      </c>
    </row>
    <row r="962" spans="1:65" s="2" customFormat="1" ht="24" customHeight="1" x14ac:dyDescent="0.2">
      <c r="A962" s="33"/>
      <c r="B962" s="162"/>
      <c r="C962" s="210" t="s">
        <v>1113</v>
      </c>
      <c r="D962" s="267" t="s">
        <v>1114</v>
      </c>
      <c r="E962" s="268"/>
      <c r="F962" s="269"/>
      <c r="G962" s="211" t="s">
        <v>177</v>
      </c>
      <c r="H962" s="212">
        <v>2</v>
      </c>
      <c r="I962" s="213"/>
      <c r="J962" s="212">
        <f>ROUND(I962*H962,3)</f>
        <v>0</v>
      </c>
      <c r="K962" s="214"/>
      <c r="L962" s="215"/>
      <c r="M962" s="216" t="s">
        <v>1</v>
      </c>
      <c r="N962" s="217" t="s">
        <v>43</v>
      </c>
      <c r="O962" s="59"/>
      <c r="P962" s="170">
        <f>O962*H962</f>
        <v>0</v>
      </c>
      <c r="Q962" s="170">
        <v>0</v>
      </c>
      <c r="R962" s="170">
        <f>Q962*H962</f>
        <v>0</v>
      </c>
      <c r="S962" s="170">
        <v>0</v>
      </c>
      <c r="T962" s="171">
        <f>S962*H962</f>
        <v>0</v>
      </c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R962" s="172" t="s">
        <v>368</v>
      </c>
      <c r="AT962" s="172" t="s">
        <v>335</v>
      </c>
      <c r="AU962" s="172" t="s">
        <v>179</v>
      </c>
      <c r="AY962" s="18" t="s">
        <v>173</v>
      </c>
      <c r="BE962" s="173">
        <f>IF(N962="základná",J962,0)</f>
        <v>0</v>
      </c>
      <c r="BF962" s="173">
        <f>IF(N962="znížená",J962,0)</f>
        <v>0</v>
      </c>
      <c r="BG962" s="173">
        <f>IF(N962="zákl. prenesená",J962,0)</f>
        <v>0</v>
      </c>
      <c r="BH962" s="173">
        <f>IF(N962="zníž. prenesená",J962,0)</f>
        <v>0</v>
      </c>
      <c r="BI962" s="173">
        <f>IF(N962="nulová",J962,0)</f>
        <v>0</v>
      </c>
      <c r="BJ962" s="18" t="s">
        <v>179</v>
      </c>
      <c r="BK962" s="174">
        <f>ROUND(I962*H962,3)</f>
        <v>0</v>
      </c>
      <c r="BL962" s="18" t="s">
        <v>283</v>
      </c>
      <c r="BM962" s="172" t="s">
        <v>1115</v>
      </c>
    </row>
    <row r="963" spans="1:65" s="2" customFormat="1" ht="19.5" x14ac:dyDescent="0.2">
      <c r="A963" s="33"/>
      <c r="B963" s="34"/>
      <c r="C963" s="33"/>
      <c r="D963" s="175" t="s">
        <v>181</v>
      </c>
      <c r="E963" s="33"/>
      <c r="F963" s="176" t="s">
        <v>1116</v>
      </c>
      <c r="G963" s="33"/>
      <c r="H963" s="33"/>
      <c r="I963" s="97"/>
      <c r="J963" s="33"/>
      <c r="K963" s="33"/>
      <c r="L963" s="34"/>
      <c r="M963" s="177"/>
      <c r="N963" s="178"/>
      <c r="O963" s="59"/>
      <c r="P963" s="59"/>
      <c r="Q963" s="59"/>
      <c r="R963" s="59"/>
      <c r="S963" s="59"/>
      <c r="T963" s="60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T963" s="18" t="s">
        <v>181</v>
      </c>
      <c r="AU963" s="18" t="s">
        <v>179</v>
      </c>
    </row>
    <row r="964" spans="1:65" s="14" customFormat="1" x14ac:dyDescent="0.2">
      <c r="B964" s="187"/>
      <c r="D964" s="175" t="s">
        <v>183</v>
      </c>
      <c r="E964" s="188" t="s">
        <v>1</v>
      </c>
      <c r="F964" s="189" t="s">
        <v>1117</v>
      </c>
      <c r="H964" s="188" t="s">
        <v>1</v>
      </c>
      <c r="I964" s="190"/>
      <c r="L964" s="187"/>
      <c r="M964" s="191"/>
      <c r="N964" s="192"/>
      <c r="O964" s="192"/>
      <c r="P964" s="192"/>
      <c r="Q964" s="192"/>
      <c r="R964" s="192"/>
      <c r="S964" s="192"/>
      <c r="T964" s="193"/>
      <c r="AT964" s="188" t="s">
        <v>183</v>
      </c>
      <c r="AU964" s="188" t="s">
        <v>179</v>
      </c>
      <c r="AV964" s="14" t="s">
        <v>85</v>
      </c>
      <c r="AW964" s="14" t="s">
        <v>32</v>
      </c>
      <c r="AX964" s="14" t="s">
        <v>77</v>
      </c>
      <c r="AY964" s="188" t="s">
        <v>173</v>
      </c>
    </row>
    <row r="965" spans="1:65" s="14" customFormat="1" x14ac:dyDescent="0.2">
      <c r="B965" s="187"/>
      <c r="D965" s="175" t="s">
        <v>183</v>
      </c>
      <c r="E965" s="188" t="s">
        <v>1</v>
      </c>
      <c r="F965" s="189" t="s">
        <v>1118</v>
      </c>
      <c r="H965" s="188" t="s">
        <v>1</v>
      </c>
      <c r="I965" s="190"/>
      <c r="L965" s="187"/>
      <c r="M965" s="191"/>
      <c r="N965" s="192"/>
      <c r="O965" s="192"/>
      <c r="P965" s="192"/>
      <c r="Q965" s="192"/>
      <c r="R965" s="192"/>
      <c r="S965" s="192"/>
      <c r="T965" s="193"/>
      <c r="AT965" s="188" t="s">
        <v>183</v>
      </c>
      <c r="AU965" s="188" t="s">
        <v>179</v>
      </c>
      <c r="AV965" s="14" t="s">
        <v>85</v>
      </c>
      <c r="AW965" s="14" t="s">
        <v>32</v>
      </c>
      <c r="AX965" s="14" t="s">
        <v>77</v>
      </c>
      <c r="AY965" s="188" t="s">
        <v>173</v>
      </c>
    </row>
    <row r="966" spans="1:65" s="14" customFormat="1" ht="22.5" x14ac:dyDescent="0.2">
      <c r="B966" s="187"/>
      <c r="D966" s="175" t="s">
        <v>183</v>
      </c>
      <c r="E966" s="188" t="s">
        <v>1</v>
      </c>
      <c r="F966" s="189" t="s">
        <v>1119</v>
      </c>
      <c r="H966" s="188" t="s">
        <v>1</v>
      </c>
      <c r="I966" s="190"/>
      <c r="L966" s="187"/>
      <c r="M966" s="191"/>
      <c r="N966" s="192"/>
      <c r="O966" s="192"/>
      <c r="P966" s="192"/>
      <c r="Q966" s="192"/>
      <c r="R966" s="192"/>
      <c r="S966" s="192"/>
      <c r="T966" s="193"/>
      <c r="AT966" s="188" t="s">
        <v>183</v>
      </c>
      <c r="AU966" s="188" t="s">
        <v>179</v>
      </c>
      <c r="AV966" s="14" t="s">
        <v>85</v>
      </c>
      <c r="AW966" s="14" t="s">
        <v>32</v>
      </c>
      <c r="AX966" s="14" t="s">
        <v>77</v>
      </c>
      <c r="AY966" s="188" t="s">
        <v>173</v>
      </c>
    </row>
    <row r="967" spans="1:65" s="14" customFormat="1" x14ac:dyDescent="0.2">
      <c r="B967" s="187"/>
      <c r="D967" s="175" t="s">
        <v>183</v>
      </c>
      <c r="E967" s="188" t="s">
        <v>1</v>
      </c>
      <c r="F967" s="189" t="s">
        <v>1120</v>
      </c>
      <c r="H967" s="188" t="s">
        <v>1</v>
      </c>
      <c r="I967" s="190"/>
      <c r="L967" s="187"/>
      <c r="M967" s="191"/>
      <c r="N967" s="192"/>
      <c r="O967" s="192"/>
      <c r="P967" s="192"/>
      <c r="Q967" s="192"/>
      <c r="R967" s="192"/>
      <c r="S967" s="192"/>
      <c r="T967" s="193"/>
      <c r="AT967" s="188" t="s">
        <v>183</v>
      </c>
      <c r="AU967" s="188" t="s">
        <v>179</v>
      </c>
      <c r="AV967" s="14" t="s">
        <v>85</v>
      </c>
      <c r="AW967" s="14" t="s">
        <v>32</v>
      </c>
      <c r="AX967" s="14" t="s">
        <v>77</v>
      </c>
      <c r="AY967" s="188" t="s">
        <v>173</v>
      </c>
    </row>
    <row r="968" spans="1:65" s="14" customFormat="1" x14ac:dyDescent="0.2">
      <c r="B968" s="187"/>
      <c r="D968" s="175" t="s">
        <v>183</v>
      </c>
      <c r="E968" s="188" t="s">
        <v>1</v>
      </c>
      <c r="F968" s="189" t="s">
        <v>1121</v>
      </c>
      <c r="H968" s="188" t="s">
        <v>1</v>
      </c>
      <c r="I968" s="190"/>
      <c r="L968" s="187"/>
      <c r="M968" s="191"/>
      <c r="N968" s="192"/>
      <c r="O968" s="192"/>
      <c r="P968" s="192"/>
      <c r="Q968" s="192"/>
      <c r="R968" s="192"/>
      <c r="S968" s="192"/>
      <c r="T968" s="193"/>
      <c r="AT968" s="188" t="s">
        <v>183</v>
      </c>
      <c r="AU968" s="188" t="s">
        <v>179</v>
      </c>
      <c r="AV968" s="14" t="s">
        <v>85</v>
      </c>
      <c r="AW968" s="14" t="s">
        <v>32</v>
      </c>
      <c r="AX968" s="14" t="s">
        <v>77</v>
      </c>
      <c r="AY968" s="188" t="s">
        <v>173</v>
      </c>
    </row>
    <row r="969" spans="1:65" s="14" customFormat="1" x14ac:dyDescent="0.2">
      <c r="B969" s="187"/>
      <c r="D969" s="175" t="s">
        <v>183</v>
      </c>
      <c r="E969" s="188" t="s">
        <v>1</v>
      </c>
      <c r="F969" s="189" t="s">
        <v>1122</v>
      </c>
      <c r="H969" s="188" t="s">
        <v>1</v>
      </c>
      <c r="I969" s="190"/>
      <c r="L969" s="187"/>
      <c r="M969" s="191"/>
      <c r="N969" s="192"/>
      <c r="O969" s="192"/>
      <c r="P969" s="192"/>
      <c r="Q969" s="192"/>
      <c r="R969" s="192"/>
      <c r="S969" s="192"/>
      <c r="T969" s="193"/>
      <c r="AT969" s="188" t="s">
        <v>183</v>
      </c>
      <c r="AU969" s="188" t="s">
        <v>179</v>
      </c>
      <c r="AV969" s="14" t="s">
        <v>85</v>
      </c>
      <c r="AW969" s="14" t="s">
        <v>32</v>
      </c>
      <c r="AX969" s="14" t="s">
        <v>77</v>
      </c>
      <c r="AY969" s="188" t="s">
        <v>173</v>
      </c>
    </row>
    <row r="970" spans="1:65" s="14" customFormat="1" x14ac:dyDescent="0.2">
      <c r="B970" s="187"/>
      <c r="D970" s="175" t="s">
        <v>183</v>
      </c>
      <c r="E970" s="188" t="s">
        <v>1</v>
      </c>
      <c r="F970" s="189" t="s">
        <v>1123</v>
      </c>
      <c r="H970" s="188" t="s">
        <v>1</v>
      </c>
      <c r="I970" s="190"/>
      <c r="L970" s="187"/>
      <c r="M970" s="191"/>
      <c r="N970" s="192"/>
      <c r="O970" s="192"/>
      <c r="P970" s="192"/>
      <c r="Q970" s="192"/>
      <c r="R970" s="192"/>
      <c r="S970" s="192"/>
      <c r="T970" s="193"/>
      <c r="AT970" s="188" t="s">
        <v>183</v>
      </c>
      <c r="AU970" s="188" t="s">
        <v>179</v>
      </c>
      <c r="AV970" s="14" t="s">
        <v>85</v>
      </c>
      <c r="AW970" s="14" t="s">
        <v>32</v>
      </c>
      <c r="AX970" s="14" t="s">
        <v>77</v>
      </c>
      <c r="AY970" s="188" t="s">
        <v>173</v>
      </c>
    </row>
    <row r="971" spans="1:65" s="14" customFormat="1" x14ac:dyDescent="0.2">
      <c r="B971" s="187"/>
      <c r="D971" s="175" t="s">
        <v>183</v>
      </c>
      <c r="E971" s="188" t="s">
        <v>1</v>
      </c>
      <c r="F971" s="189" t="s">
        <v>1124</v>
      </c>
      <c r="H971" s="188" t="s">
        <v>1</v>
      </c>
      <c r="I971" s="190"/>
      <c r="L971" s="187"/>
      <c r="M971" s="191"/>
      <c r="N971" s="192"/>
      <c r="O971" s="192"/>
      <c r="P971" s="192"/>
      <c r="Q971" s="192"/>
      <c r="R971" s="192"/>
      <c r="S971" s="192"/>
      <c r="T971" s="193"/>
      <c r="AT971" s="188" t="s">
        <v>183</v>
      </c>
      <c r="AU971" s="188" t="s">
        <v>179</v>
      </c>
      <c r="AV971" s="14" t="s">
        <v>85</v>
      </c>
      <c r="AW971" s="14" t="s">
        <v>32</v>
      </c>
      <c r="AX971" s="14" t="s">
        <v>77</v>
      </c>
      <c r="AY971" s="188" t="s">
        <v>173</v>
      </c>
    </row>
    <row r="972" spans="1:65" s="13" customFormat="1" x14ac:dyDescent="0.2">
      <c r="B972" s="179"/>
      <c r="D972" s="175" t="s">
        <v>183</v>
      </c>
      <c r="E972" s="180" t="s">
        <v>1</v>
      </c>
      <c r="F972" s="181" t="s">
        <v>179</v>
      </c>
      <c r="H972" s="182">
        <v>2</v>
      </c>
      <c r="I972" s="183"/>
      <c r="L972" s="179"/>
      <c r="M972" s="184"/>
      <c r="N972" s="185"/>
      <c r="O972" s="185"/>
      <c r="P972" s="185"/>
      <c r="Q972" s="185"/>
      <c r="R972" s="185"/>
      <c r="S972" s="185"/>
      <c r="T972" s="186"/>
      <c r="AT972" s="180" t="s">
        <v>183</v>
      </c>
      <c r="AU972" s="180" t="s">
        <v>179</v>
      </c>
      <c r="AV972" s="13" t="s">
        <v>179</v>
      </c>
      <c r="AW972" s="13" t="s">
        <v>32</v>
      </c>
      <c r="AX972" s="13" t="s">
        <v>85</v>
      </c>
      <c r="AY972" s="180" t="s">
        <v>173</v>
      </c>
    </row>
    <row r="973" spans="1:65" s="2" customFormat="1" ht="36" customHeight="1" x14ac:dyDescent="0.2">
      <c r="A973" s="33"/>
      <c r="B973" s="162"/>
      <c r="C973" s="210" t="s">
        <v>1125</v>
      </c>
      <c r="D973" s="267" t="s">
        <v>1126</v>
      </c>
      <c r="E973" s="268"/>
      <c r="F973" s="269"/>
      <c r="G973" s="211" t="s">
        <v>177</v>
      </c>
      <c r="H973" s="212">
        <v>2</v>
      </c>
      <c r="I973" s="213"/>
      <c r="J973" s="212">
        <f>ROUND(I973*H973,3)</f>
        <v>0</v>
      </c>
      <c r="K973" s="214"/>
      <c r="L973" s="215"/>
      <c r="M973" s="216" t="s">
        <v>1</v>
      </c>
      <c r="N973" s="217" t="s">
        <v>43</v>
      </c>
      <c r="O973" s="59"/>
      <c r="P973" s="170">
        <f>O973*H973</f>
        <v>0</v>
      </c>
      <c r="Q973" s="170">
        <v>0</v>
      </c>
      <c r="R973" s="170">
        <f>Q973*H973</f>
        <v>0</v>
      </c>
      <c r="S973" s="170">
        <v>0</v>
      </c>
      <c r="T973" s="171">
        <f>S973*H973</f>
        <v>0</v>
      </c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R973" s="172" t="s">
        <v>368</v>
      </c>
      <c r="AT973" s="172" t="s">
        <v>335</v>
      </c>
      <c r="AU973" s="172" t="s">
        <v>179</v>
      </c>
      <c r="AY973" s="18" t="s">
        <v>173</v>
      </c>
      <c r="BE973" s="173">
        <f>IF(N973="základná",J973,0)</f>
        <v>0</v>
      </c>
      <c r="BF973" s="173">
        <f>IF(N973="znížená",J973,0)</f>
        <v>0</v>
      </c>
      <c r="BG973" s="173">
        <f>IF(N973="zákl. prenesená",J973,0)</f>
        <v>0</v>
      </c>
      <c r="BH973" s="173">
        <f>IF(N973="zníž. prenesená",J973,0)</f>
        <v>0</v>
      </c>
      <c r="BI973" s="173">
        <f>IF(N973="nulová",J973,0)</f>
        <v>0</v>
      </c>
      <c r="BJ973" s="18" t="s">
        <v>179</v>
      </c>
      <c r="BK973" s="174">
        <f>ROUND(I973*H973,3)</f>
        <v>0</v>
      </c>
      <c r="BL973" s="18" t="s">
        <v>283</v>
      </c>
      <c r="BM973" s="172" t="s">
        <v>1127</v>
      </c>
    </row>
    <row r="974" spans="1:65" s="2" customFormat="1" ht="19.5" x14ac:dyDescent="0.2">
      <c r="A974" s="33"/>
      <c r="B974" s="34"/>
      <c r="C974" s="33"/>
      <c r="D974" s="175" t="s">
        <v>181</v>
      </c>
      <c r="E974" s="33"/>
      <c r="F974" s="176" t="s">
        <v>1116</v>
      </c>
      <c r="G974" s="33"/>
      <c r="H974" s="33"/>
      <c r="I974" s="97"/>
      <c r="J974" s="33"/>
      <c r="K974" s="33"/>
      <c r="L974" s="34"/>
      <c r="M974" s="177"/>
      <c r="N974" s="178"/>
      <c r="O974" s="59"/>
      <c r="P974" s="59"/>
      <c r="Q974" s="59"/>
      <c r="R974" s="59"/>
      <c r="S974" s="59"/>
      <c r="T974" s="60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T974" s="18" t="s">
        <v>181</v>
      </c>
      <c r="AU974" s="18" t="s">
        <v>179</v>
      </c>
    </row>
    <row r="975" spans="1:65" s="13" customFormat="1" x14ac:dyDescent="0.2">
      <c r="B975" s="179"/>
      <c r="D975" s="175" t="s">
        <v>183</v>
      </c>
      <c r="E975" s="180" t="s">
        <v>1</v>
      </c>
      <c r="F975" s="181" t="s">
        <v>179</v>
      </c>
      <c r="H975" s="182">
        <v>2</v>
      </c>
      <c r="I975" s="183"/>
      <c r="L975" s="179"/>
      <c r="M975" s="184"/>
      <c r="N975" s="185"/>
      <c r="O975" s="185"/>
      <c r="P975" s="185"/>
      <c r="Q975" s="185"/>
      <c r="R975" s="185"/>
      <c r="S975" s="185"/>
      <c r="T975" s="186"/>
      <c r="AT975" s="180" t="s">
        <v>183</v>
      </c>
      <c r="AU975" s="180" t="s">
        <v>179</v>
      </c>
      <c r="AV975" s="13" t="s">
        <v>179</v>
      </c>
      <c r="AW975" s="13" t="s">
        <v>32</v>
      </c>
      <c r="AX975" s="13" t="s">
        <v>85</v>
      </c>
      <c r="AY975" s="180" t="s">
        <v>173</v>
      </c>
    </row>
    <row r="976" spans="1:65" s="2" customFormat="1" ht="16.5" customHeight="1" x14ac:dyDescent="0.2">
      <c r="A976" s="33"/>
      <c r="B976" s="162"/>
      <c r="C976" s="210" t="s">
        <v>1128</v>
      </c>
      <c r="D976" s="267" t="s">
        <v>1129</v>
      </c>
      <c r="E976" s="268"/>
      <c r="F976" s="269"/>
      <c r="G976" s="211" t="s">
        <v>177</v>
      </c>
      <c r="H976" s="212">
        <v>2</v>
      </c>
      <c r="I976" s="213"/>
      <c r="J976" s="212">
        <f>ROUND(I976*H976,3)</f>
        <v>0</v>
      </c>
      <c r="K976" s="214"/>
      <c r="L976" s="215"/>
      <c r="M976" s="216" t="s">
        <v>1</v>
      </c>
      <c r="N976" s="217" t="s">
        <v>43</v>
      </c>
      <c r="O976" s="59"/>
      <c r="P976" s="170">
        <f>O976*H976</f>
        <v>0</v>
      </c>
      <c r="Q976" s="170">
        <v>0</v>
      </c>
      <c r="R976" s="170">
        <f>Q976*H976</f>
        <v>0</v>
      </c>
      <c r="S976" s="170">
        <v>0</v>
      </c>
      <c r="T976" s="171">
        <f>S976*H976</f>
        <v>0</v>
      </c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R976" s="172" t="s">
        <v>368</v>
      </c>
      <c r="AT976" s="172" t="s">
        <v>335</v>
      </c>
      <c r="AU976" s="172" t="s">
        <v>179</v>
      </c>
      <c r="AY976" s="18" t="s">
        <v>173</v>
      </c>
      <c r="BE976" s="173">
        <f>IF(N976="základná",J976,0)</f>
        <v>0</v>
      </c>
      <c r="BF976" s="173">
        <f>IF(N976="znížená",J976,0)</f>
        <v>0</v>
      </c>
      <c r="BG976" s="173">
        <f>IF(N976="zákl. prenesená",J976,0)</f>
        <v>0</v>
      </c>
      <c r="BH976" s="173">
        <f>IF(N976="zníž. prenesená",J976,0)</f>
        <v>0</v>
      </c>
      <c r="BI976" s="173">
        <f>IF(N976="nulová",J976,0)</f>
        <v>0</v>
      </c>
      <c r="BJ976" s="18" t="s">
        <v>179</v>
      </c>
      <c r="BK976" s="174">
        <f>ROUND(I976*H976,3)</f>
        <v>0</v>
      </c>
      <c r="BL976" s="18" t="s">
        <v>283</v>
      </c>
      <c r="BM976" s="172" t="s">
        <v>1130</v>
      </c>
    </row>
    <row r="977" spans="1:65" s="2" customFormat="1" ht="19.5" x14ac:dyDescent="0.2">
      <c r="A977" s="33"/>
      <c r="B977" s="34"/>
      <c r="C977" s="33"/>
      <c r="D977" s="175" t="s">
        <v>181</v>
      </c>
      <c r="E977" s="33"/>
      <c r="F977" s="176" t="s">
        <v>1116</v>
      </c>
      <c r="G977" s="33"/>
      <c r="H977" s="33"/>
      <c r="I977" s="97"/>
      <c r="J977" s="33"/>
      <c r="K977" s="33"/>
      <c r="L977" s="34"/>
      <c r="M977" s="177"/>
      <c r="N977" s="178"/>
      <c r="O977" s="59"/>
      <c r="P977" s="59"/>
      <c r="Q977" s="59"/>
      <c r="R977" s="59"/>
      <c r="S977" s="59"/>
      <c r="T977" s="60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T977" s="18" t="s">
        <v>181</v>
      </c>
      <c r="AU977" s="18" t="s">
        <v>179</v>
      </c>
    </row>
    <row r="978" spans="1:65" s="14" customFormat="1" ht="22.5" x14ac:dyDescent="0.2">
      <c r="B978" s="187"/>
      <c r="D978" s="175" t="s">
        <v>183</v>
      </c>
      <c r="E978" s="188" t="s">
        <v>1</v>
      </c>
      <c r="F978" s="189" t="s">
        <v>1131</v>
      </c>
      <c r="H978" s="188" t="s">
        <v>1</v>
      </c>
      <c r="I978" s="190"/>
      <c r="L978" s="187"/>
      <c r="M978" s="191"/>
      <c r="N978" s="192"/>
      <c r="O978" s="192"/>
      <c r="P978" s="192"/>
      <c r="Q978" s="192"/>
      <c r="R978" s="192"/>
      <c r="S978" s="192"/>
      <c r="T978" s="193"/>
      <c r="AT978" s="188" t="s">
        <v>183</v>
      </c>
      <c r="AU978" s="188" t="s">
        <v>179</v>
      </c>
      <c r="AV978" s="14" t="s">
        <v>85</v>
      </c>
      <c r="AW978" s="14" t="s">
        <v>32</v>
      </c>
      <c r="AX978" s="14" t="s">
        <v>77</v>
      </c>
      <c r="AY978" s="188" t="s">
        <v>173</v>
      </c>
    </row>
    <row r="979" spans="1:65" s="14" customFormat="1" x14ac:dyDescent="0.2">
      <c r="B979" s="187"/>
      <c r="D979" s="175" t="s">
        <v>183</v>
      </c>
      <c r="E979" s="188" t="s">
        <v>1</v>
      </c>
      <c r="F979" s="189" t="s">
        <v>1132</v>
      </c>
      <c r="H979" s="188" t="s">
        <v>1</v>
      </c>
      <c r="I979" s="190"/>
      <c r="L979" s="187"/>
      <c r="M979" s="191"/>
      <c r="N979" s="192"/>
      <c r="O979" s="192"/>
      <c r="P979" s="192"/>
      <c r="Q979" s="192"/>
      <c r="R979" s="192"/>
      <c r="S979" s="192"/>
      <c r="T979" s="193"/>
      <c r="AT979" s="188" t="s">
        <v>183</v>
      </c>
      <c r="AU979" s="188" t="s">
        <v>179</v>
      </c>
      <c r="AV979" s="14" t="s">
        <v>85</v>
      </c>
      <c r="AW979" s="14" t="s">
        <v>32</v>
      </c>
      <c r="AX979" s="14" t="s">
        <v>77</v>
      </c>
      <c r="AY979" s="188" t="s">
        <v>173</v>
      </c>
    </row>
    <row r="980" spans="1:65" s="13" customFormat="1" x14ac:dyDescent="0.2">
      <c r="B980" s="179"/>
      <c r="D980" s="175" t="s">
        <v>183</v>
      </c>
      <c r="E980" s="180" t="s">
        <v>1</v>
      </c>
      <c r="F980" s="181" t="s">
        <v>179</v>
      </c>
      <c r="H980" s="182">
        <v>2</v>
      </c>
      <c r="I980" s="183"/>
      <c r="L980" s="179"/>
      <c r="M980" s="184"/>
      <c r="N980" s="185"/>
      <c r="O980" s="185"/>
      <c r="P980" s="185"/>
      <c r="Q980" s="185"/>
      <c r="R980" s="185"/>
      <c r="S980" s="185"/>
      <c r="T980" s="186"/>
      <c r="AT980" s="180" t="s">
        <v>183</v>
      </c>
      <c r="AU980" s="180" t="s">
        <v>179</v>
      </c>
      <c r="AV980" s="13" t="s">
        <v>179</v>
      </c>
      <c r="AW980" s="13" t="s">
        <v>32</v>
      </c>
      <c r="AX980" s="13" t="s">
        <v>85</v>
      </c>
      <c r="AY980" s="180" t="s">
        <v>173</v>
      </c>
    </row>
    <row r="981" spans="1:65" s="2" customFormat="1" ht="16.5" customHeight="1" x14ac:dyDescent="0.2">
      <c r="A981" s="33"/>
      <c r="B981" s="162"/>
      <c r="C981" s="210" t="s">
        <v>1133</v>
      </c>
      <c r="D981" s="267" t="s">
        <v>1134</v>
      </c>
      <c r="E981" s="268"/>
      <c r="F981" s="269"/>
      <c r="G981" s="211" t="s">
        <v>177</v>
      </c>
      <c r="H981" s="212">
        <v>2</v>
      </c>
      <c r="I981" s="213"/>
      <c r="J981" s="212">
        <f>ROUND(I981*H981,3)</f>
        <v>0</v>
      </c>
      <c r="K981" s="214"/>
      <c r="L981" s="215"/>
      <c r="M981" s="216" t="s">
        <v>1</v>
      </c>
      <c r="N981" s="217" t="s">
        <v>43</v>
      </c>
      <c r="O981" s="59"/>
      <c r="P981" s="170">
        <f>O981*H981</f>
        <v>0</v>
      </c>
      <c r="Q981" s="170">
        <v>0</v>
      </c>
      <c r="R981" s="170">
        <f>Q981*H981</f>
        <v>0</v>
      </c>
      <c r="S981" s="170">
        <v>0</v>
      </c>
      <c r="T981" s="171">
        <f>S981*H981</f>
        <v>0</v>
      </c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R981" s="172" t="s">
        <v>368</v>
      </c>
      <c r="AT981" s="172" t="s">
        <v>335</v>
      </c>
      <c r="AU981" s="172" t="s">
        <v>179</v>
      </c>
      <c r="AY981" s="18" t="s">
        <v>173</v>
      </c>
      <c r="BE981" s="173">
        <f>IF(N981="základná",J981,0)</f>
        <v>0</v>
      </c>
      <c r="BF981" s="173">
        <f>IF(N981="znížená",J981,0)</f>
        <v>0</v>
      </c>
      <c r="BG981" s="173">
        <f>IF(N981="zákl. prenesená",J981,0)</f>
        <v>0</v>
      </c>
      <c r="BH981" s="173">
        <f>IF(N981="zníž. prenesená",J981,0)</f>
        <v>0</v>
      </c>
      <c r="BI981" s="173">
        <f>IF(N981="nulová",J981,0)</f>
        <v>0</v>
      </c>
      <c r="BJ981" s="18" t="s">
        <v>179</v>
      </c>
      <c r="BK981" s="174">
        <f>ROUND(I981*H981,3)</f>
        <v>0</v>
      </c>
      <c r="BL981" s="18" t="s">
        <v>283</v>
      </c>
      <c r="BM981" s="172" t="s">
        <v>1135</v>
      </c>
    </row>
    <row r="982" spans="1:65" s="2" customFormat="1" ht="19.5" x14ac:dyDescent="0.2">
      <c r="A982" s="33"/>
      <c r="B982" s="34"/>
      <c r="C982" s="33"/>
      <c r="D982" s="175" t="s">
        <v>181</v>
      </c>
      <c r="E982" s="33"/>
      <c r="F982" s="176" t="s">
        <v>1116</v>
      </c>
      <c r="G982" s="33"/>
      <c r="H982" s="33"/>
      <c r="I982" s="97"/>
      <c r="J982" s="33"/>
      <c r="K982" s="33"/>
      <c r="L982" s="34"/>
      <c r="M982" s="177"/>
      <c r="N982" s="178"/>
      <c r="O982" s="59"/>
      <c r="P982" s="59"/>
      <c r="Q982" s="59"/>
      <c r="R982" s="59"/>
      <c r="S982" s="59"/>
      <c r="T982" s="60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T982" s="18" t="s">
        <v>181</v>
      </c>
      <c r="AU982" s="18" t="s">
        <v>179</v>
      </c>
    </row>
    <row r="983" spans="1:65" s="14" customFormat="1" ht="33.75" x14ac:dyDescent="0.2">
      <c r="B983" s="187"/>
      <c r="D983" s="175" t="s">
        <v>183</v>
      </c>
      <c r="E983" s="188" t="s">
        <v>1</v>
      </c>
      <c r="F983" s="189" t="s">
        <v>1136</v>
      </c>
      <c r="H983" s="188" t="s">
        <v>1</v>
      </c>
      <c r="I983" s="190"/>
      <c r="L983" s="187"/>
      <c r="M983" s="191"/>
      <c r="N983" s="192"/>
      <c r="O983" s="192"/>
      <c r="P983" s="192"/>
      <c r="Q983" s="192"/>
      <c r="R983" s="192"/>
      <c r="S983" s="192"/>
      <c r="T983" s="193"/>
      <c r="AT983" s="188" t="s">
        <v>183</v>
      </c>
      <c r="AU983" s="188" t="s">
        <v>179</v>
      </c>
      <c r="AV983" s="14" t="s">
        <v>85</v>
      </c>
      <c r="AW983" s="14" t="s">
        <v>32</v>
      </c>
      <c r="AX983" s="14" t="s">
        <v>77</v>
      </c>
      <c r="AY983" s="188" t="s">
        <v>173</v>
      </c>
    </row>
    <row r="984" spans="1:65" s="14" customFormat="1" ht="22.5" x14ac:dyDescent="0.2">
      <c r="B984" s="187"/>
      <c r="D984" s="175" t="s">
        <v>183</v>
      </c>
      <c r="E984" s="188" t="s">
        <v>1</v>
      </c>
      <c r="F984" s="189" t="s">
        <v>1137</v>
      </c>
      <c r="H984" s="188" t="s">
        <v>1</v>
      </c>
      <c r="I984" s="190"/>
      <c r="L984" s="187"/>
      <c r="M984" s="191"/>
      <c r="N984" s="192"/>
      <c r="O984" s="192"/>
      <c r="P984" s="192"/>
      <c r="Q984" s="192"/>
      <c r="R984" s="192"/>
      <c r="S984" s="192"/>
      <c r="T984" s="193"/>
      <c r="AT984" s="188" t="s">
        <v>183</v>
      </c>
      <c r="AU984" s="188" t="s">
        <v>179</v>
      </c>
      <c r="AV984" s="14" t="s">
        <v>85</v>
      </c>
      <c r="AW984" s="14" t="s">
        <v>32</v>
      </c>
      <c r="AX984" s="14" t="s">
        <v>77</v>
      </c>
      <c r="AY984" s="188" t="s">
        <v>173</v>
      </c>
    </row>
    <row r="985" spans="1:65" s="13" customFormat="1" x14ac:dyDescent="0.2">
      <c r="B985" s="179"/>
      <c r="D985" s="175" t="s">
        <v>183</v>
      </c>
      <c r="E985" s="180" t="s">
        <v>1</v>
      </c>
      <c r="F985" s="181" t="s">
        <v>179</v>
      </c>
      <c r="H985" s="182">
        <v>2</v>
      </c>
      <c r="I985" s="183"/>
      <c r="L985" s="179"/>
      <c r="M985" s="184"/>
      <c r="N985" s="185"/>
      <c r="O985" s="185"/>
      <c r="P985" s="185"/>
      <c r="Q985" s="185"/>
      <c r="R985" s="185"/>
      <c r="S985" s="185"/>
      <c r="T985" s="186"/>
      <c r="AT985" s="180" t="s">
        <v>183</v>
      </c>
      <c r="AU985" s="180" t="s">
        <v>179</v>
      </c>
      <c r="AV985" s="13" t="s">
        <v>179</v>
      </c>
      <c r="AW985" s="13" t="s">
        <v>32</v>
      </c>
      <c r="AX985" s="13" t="s">
        <v>85</v>
      </c>
      <c r="AY985" s="180" t="s">
        <v>173</v>
      </c>
    </row>
    <row r="986" spans="1:65" s="2" customFormat="1" ht="16.5" customHeight="1" x14ac:dyDescent="0.2">
      <c r="A986" s="33"/>
      <c r="B986" s="162"/>
      <c r="C986" s="210" t="s">
        <v>1138</v>
      </c>
      <c r="D986" s="267" t="s">
        <v>1139</v>
      </c>
      <c r="E986" s="268"/>
      <c r="F986" s="269"/>
      <c r="G986" s="211" t="s">
        <v>177</v>
      </c>
      <c r="H986" s="212">
        <v>2</v>
      </c>
      <c r="I986" s="213"/>
      <c r="J986" s="212">
        <f>ROUND(I986*H986,3)</f>
        <v>0</v>
      </c>
      <c r="K986" s="214"/>
      <c r="L986" s="215"/>
      <c r="M986" s="216" t="s">
        <v>1</v>
      </c>
      <c r="N986" s="217" t="s">
        <v>43</v>
      </c>
      <c r="O986" s="59"/>
      <c r="P986" s="170">
        <f>O986*H986</f>
        <v>0</v>
      </c>
      <c r="Q986" s="170">
        <v>0</v>
      </c>
      <c r="R986" s="170">
        <f>Q986*H986</f>
        <v>0</v>
      </c>
      <c r="S986" s="170">
        <v>0</v>
      </c>
      <c r="T986" s="171">
        <f>S986*H986</f>
        <v>0</v>
      </c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R986" s="172" t="s">
        <v>368</v>
      </c>
      <c r="AT986" s="172" t="s">
        <v>335</v>
      </c>
      <c r="AU986" s="172" t="s">
        <v>179</v>
      </c>
      <c r="AY986" s="18" t="s">
        <v>173</v>
      </c>
      <c r="BE986" s="173">
        <f>IF(N986="základná",J986,0)</f>
        <v>0</v>
      </c>
      <c r="BF986" s="173">
        <f>IF(N986="znížená",J986,0)</f>
        <v>0</v>
      </c>
      <c r="BG986" s="173">
        <f>IF(N986="zákl. prenesená",J986,0)</f>
        <v>0</v>
      </c>
      <c r="BH986" s="173">
        <f>IF(N986="zníž. prenesená",J986,0)</f>
        <v>0</v>
      </c>
      <c r="BI986" s="173">
        <f>IF(N986="nulová",J986,0)</f>
        <v>0</v>
      </c>
      <c r="BJ986" s="18" t="s">
        <v>179</v>
      </c>
      <c r="BK986" s="174">
        <f>ROUND(I986*H986,3)</f>
        <v>0</v>
      </c>
      <c r="BL986" s="18" t="s">
        <v>283</v>
      </c>
      <c r="BM986" s="172" t="s">
        <v>1140</v>
      </c>
    </row>
    <row r="987" spans="1:65" s="2" customFormat="1" ht="19.5" x14ac:dyDescent="0.2">
      <c r="A987" s="33"/>
      <c r="B987" s="34"/>
      <c r="C987" s="33"/>
      <c r="D987" s="175" t="s">
        <v>181</v>
      </c>
      <c r="E987" s="33"/>
      <c r="F987" s="176" t="s">
        <v>1116</v>
      </c>
      <c r="G987" s="33"/>
      <c r="H987" s="33"/>
      <c r="I987" s="97"/>
      <c r="J987" s="33"/>
      <c r="K987" s="33"/>
      <c r="L987" s="34"/>
      <c r="M987" s="177"/>
      <c r="N987" s="178"/>
      <c r="O987" s="59"/>
      <c r="P987" s="59"/>
      <c r="Q987" s="59"/>
      <c r="R987" s="59"/>
      <c r="S987" s="59"/>
      <c r="T987" s="60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T987" s="18" t="s">
        <v>181</v>
      </c>
      <c r="AU987" s="18" t="s">
        <v>179</v>
      </c>
    </row>
    <row r="988" spans="1:65" s="14" customFormat="1" ht="22.5" x14ac:dyDescent="0.2">
      <c r="B988" s="187"/>
      <c r="D988" s="175" t="s">
        <v>183</v>
      </c>
      <c r="E988" s="188" t="s">
        <v>1</v>
      </c>
      <c r="F988" s="189" t="s">
        <v>1141</v>
      </c>
      <c r="H988" s="188" t="s">
        <v>1</v>
      </c>
      <c r="I988" s="190"/>
      <c r="L988" s="187"/>
      <c r="M988" s="191"/>
      <c r="N988" s="192"/>
      <c r="O988" s="192"/>
      <c r="P988" s="192"/>
      <c r="Q988" s="192"/>
      <c r="R988" s="192"/>
      <c r="S988" s="192"/>
      <c r="T988" s="193"/>
      <c r="AT988" s="188" t="s">
        <v>183</v>
      </c>
      <c r="AU988" s="188" t="s">
        <v>179</v>
      </c>
      <c r="AV988" s="14" t="s">
        <v>85</v>
      </c>
      <c r="AW988" s="14" t="s">
        <v>32</v>
      </c>
      <c r="AX988" s="14" t="s">
        <v>77</v>
      </c>
      <c r="AY988" s="188" t="s">
        <v>173</v>
      </c>
    </row>
    <row r="989" spans="1:65" s="14" customFormat="1" x14ac:dyDescent="0.2">
      <c r="B989" s="187"/>
      <c r="D989" s="175" t="s">
        <v>183</v>
      </c>
      <c r="E989" s="188" t="s">
        <v>1</v>
      </c>
      <c r="F989" s="189" t="s">
        <v>1142</v>
      </c>
      <c r="H989" s="188" t="s">
        <v>1</v>
      </c>
      <c r="I989" s="190"/>
      <c r="L989" s="187"/>
      <c r="M989" s="191"/>
      <c r="N989" s="192"/>
      <c r="O989" s="192"/>
      <c r="P989" s="192"/>
      <c r="Q989" s="192"/>
      <c r="R989" s="192"/>
      <c r="S989" s="192"/>
      <c r="T989" s="193"/>
      <c r="AT989" s="188" t="s">
        <v>183</v>
      </c>
      <c r="AU989" s="188" t="s">
        <v>179</v>
      </c>
      <c r="AV989" s="14" t="s">
        <v>85</v>
      </c>
      <c r="AW989" s="14" t="s">
        <v>32</v>
      </c>
      <c r="AX989" s="14" t="s">
        <v>77</v>
      </c>
      <c r="AY989" s="188" t="s">
        <v>173</v>
      </c>
    </row>
    <row r="990" spans="1:65" s="13" customFormat="1" x14ac:dyDescent="0.2">
      <c r="B990" s="179"/>
      <c r="D990" s="175" t="s">
        <v>183</v>
      </c>
      <c r="E990" s="180" t="s">
        <v>1</v>
      </c>
      <c r="F990" s="181" t="s">
        <v>179</v>
      </c>
      <c r="H990" s="182">
        <v>2</v>
      </c>
      <c r="I990" s="183"/>
      <c r="L990" s="179"/>
      <c r="M990" s="184"/>
      <c r="N990" s="185"/>
      <c r="O990" s="185"/>
      <c r="P990" s="185"/>
      <c r="Q990" s="185"/>
      <c r="R990" s="185"/>
      <c r="S990" s="185"/>
      <c r="T990" s="186"/>
      <c r="AT990" s="180" t="s">
        <v>183</v>
      </c>
      <c r="AU990" s="180" t="s">
        <v>179</v>
      </c>
      <c r="AV990" s="13" t="s">
        <v>179</v>
      </c>
      <c r="AW990" s="13" t="s">
        <v>32</v>
      </c>
      <c r="AX990" s="13" t="s">
        <v>85</v>
      </c>
      <c r="AY990" s="180" t="s">
        <v>173</v>
      </c>
    </row>
    <row r="991" spans="1:65" s="2" customFormat="1" ht="24" customHeight="1" x14ac:dyDescent="0.2">
      <c r="A991" s="33"/>
      <c r="B991" s="162"/>
      <c r="C991" s="163" t="s">
        <v>1143</v>
      </c>
      <c r="D991" s="264" t="s">
        <v>1144</v>
      </c>
      <c r="E991" s="265"/>
      <c r="F991" s="266"/>
      <c r="G991" s="164" t="s">
        <v>780</v>
      </c>
      <c r="H991" s="166"/>
      <c r="I991" s="166"/>
      <c r="J991" s="165">
        <f>ROUND(I991*H991,3)</f>
        <v>0</v>
      </c>
      <c r="K991" s="167"/>
      <c r="L991" s="34"/>
      <c r="M991" s="168" t="s">
        <v>1</v>
      </c>
      <c r="N991" s="169" t="s">
        <v>43</v>
      </c>
      <c r="O991" s="59"/>
      <c r="P991" s="170">
        <f>O991*H991</f>
        <v>0</v>
      </c>
      <c r="Q991" s="170">
        <v>0</v>
      </c>
      <c r="R991" s="170">
        <f>Q991*H991</f>
        <v>0</v>
      </c>
      <c r="S991" s="170">
        <v>0</v>
      </c>
      <c r="T991" s="171">
        <f>S991*H991</f>
        <v>0</v>
      </c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R991" s="172" t="s">
        <v>283</v>
      </c>
      <c r="AT991" s="172" t="s">
        <v>175</v>
      </c>
      <c r="AU991" s="172" t="s">
        <v>179</v>
      </c>
      <c r="AY991" s="18" t="s">
        <v>173</v>
      </c>
      <c r="BE991" s="173">
        <f>IF(N991="základná",J991,0)</f>
        <v>0</v>
      </c>
      <c r="BF991" s="173">
        <f>IF(N991="znížená",J991,0)</f>
        <v>0</v>
      </c>
      <c r="BG991" s="173">
        <f>IF(N991="zákl. prenesená",J991,0)</f>
        <v>0</v>
      </c>
      <c r="BH991" s="173">
        <f>IF(N991="zníž. prenesená",J991,0)</f>
        <v>0</v>
      </c>
      <c r="BI991" s="173">
        <f>IF(N991="nulová",J991,0)</f>
        <v>0</v>
      </c>
      <c r="BJ991" s="18" t="s">
        <v>179</v>
      </c>
      <c r="BK991" s="174">
        <f>ROUND(I991*H991,3)</f>
        <v>0</v>
      </c>
      <c r="BL991" s="18" t="s">
        <v>283</v>
      </c>
      <c r="BM991" s="172" t="s">
        <v>1145</v>
      </c>
    </row>
    <row r="992" spans="1:65" s="2" customFormat="1" x14ac:dyDescent="0.2">
      <c r="A992" s="33"/>
      <c r="B992" s="34"/>
      <c r="C992" s="33"/>
      <c r="D992" s="175" t="s">
        <v>181</v>
      </c>
      <c r="E992" s="33"/>
      <c r="F992" s="176" t="s">
        <v>1144</v>
      </c>
      <c r="G992" s="33"/>
      <c r="H992" s="33"/>
      <c r="I992" s="97"/>
      <c r="J992" s="33"/>
      <c r="K992" s="33"/>
      <c r="L992" s="34"/>
      <c r="M992" s="177"/>
      <c r="N992" s="178"/>
      <c r="O992" s="59"/>
      <c r="P992" s="59"/>
      <c r="Q992" s="59"/>
      <c r="R992" s="59"/>
      <c r="S992" s="59"/>
      <c r="T992" s="60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T992" s="18" t="s">
        <v>181</v>
      </c>
      <c r="AU992" s="18" t="s">
        <v>179</v>
      </c>
    </row>
    <row r="993" spans="1:65" s="12" customFormat="1" ht="22.9" customHeight="1" x14ac:dyDescent="0.2">
      <c r="B993" s="149"/>
      <c r="D993" s="150" t="s">
        <v>76</v>
      </c>
      <c r="E993" s="160" t="s">
        <v>1146</v>
      </c>
      <c r="F993" s="160" t="s">
        <v>1147</v>
      </c>
      <c r="I993" s="152"/>
      <c r="J993" s="161">
        <f>BK993</f>
        <v>0</v>
      </c>
      <c r="L993" s="149"/>
      <c r="M993" s="154"/>
      <c r="N993" s="155"/>
      <c r="O993" s="155"/>
      <c r="P993" s="156">
        <f>SUM(P994:P1054)</f>
        <v>0</v>
      </c>
      <c r="Q993" s="155"/>
      <c r="R993" s="156">
        <f>SUM(R994:R1054)</f>
        <v>2.202E-3</v>
      </c>
      <c r="S993" s="155"/>
      <c r="T993" s="157">
        <f>SUM(T994:T1054)</f>
        <v>0</v>
      </c>
      <c r="AR993" s="150" t="s">
        <v>179</v>
      </c>
      <c r="AT993" s="158" t="s">
        <v>76</v>
      </c>
      <c r="AU993" s="158" t="s">
        <v>85</v>
      </c>
      <c r="AY993" s="150" t="s">
        <v>173</v>
      </c>
      <c r="BK993" s="159">
        <f>SUM(BK994:BK1054)</f>
        <v>0</v>
      </c>
    </row>
    <row r="994" spans="1:65" s="2" customFormat="1" ht="60" customHeight="1" x14ac:dyDescent="0.2">
      <c r="A994" s="33"/>
      <c r="B994" s="162"/>
      <c r="C994" s="163" t="s">
        <v>1148</v>
      </c>
      <c r="D994" s="264" t="s">
        <v>1149</v>
      </c>
      <c r="E994" s="265"/>
      <c r="F994" s="266"/>
      <c r="G994" s="164" t="s">
        <v>370</v>
      </c>
      <c r="H994" s="165">
        <v>1</v>
      </c>
      <c r="I994" s="166"/>
      <c r="J994" s="165">
        <f>ROUND(I994*H994,3)</f>
        <v>0</v>
      </c>
      <c r="K994" s="167"/>
      <c r="L994" s="34"/>
      <c r="M994" s="168" t="s">
        <v>1</v>
      </c>
      <c r="N994" s="169" t="s">
        <v>43</v>
      </c>
      <c r="O994" s="59"/>
      <c r="P994" s="170">
        <f>O994*H994</f>
        <v>0</v>
      </c>
      <c r="Q994" s="170">
        <v>0</v>
      </c>
      <c r="R994" s="170">
        <f>Q994*H994</f>
        <v>0</v>
      </c>
      <c r="S994" s="170">
        <v>0</v>
      </c>
      <c r="T994" s="171">
        <f>S994*H994</f>
        <v>0</v>
      </c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R994" s="172" t="s">
        <v>283</v>
      </c>
      <c r="AT994" s="172" t="s">
        <v>175</v>
      </c>
      <c r="AU994" s="172" t="s">
        <v>179</v>
      </c>
      <c r="AY994" s="18" t="s">
        <v>173</v>
      </c>
      <c r="BE994" s="173">
        <f>IF(N994="základná",J994,0)</f>
        <v>0</v>
      </c>
      <c r="BF994" s="173">
        <f>IF(N994="znížená",J994,0)</f>
        <v>0</v>
      </c>
      <c r="BG994" s="173">
        <f>IF(N994="zákl. prenesená",J994,0)</f>
        <v>0</v>
      </c>
      <c r="BH994" s="173">
        <f>IF(N994="zníž. prenesená",J994,0)</f>
        <v>0</v>
      </c>
      <c r="BI994" s="173">
        <f>IF(N994="nulová",J994,0)</f>
        <v>0</v>
      </c>
      <c r="BJ994" s="18" t="s">
        <v>179</v>
      </c>
      <c r="BK994" s="174">
        <f>ROUND(I994*H994,3)</f>
        <v>0</v>
      </c>
      <c r="BL994" s="18" t="s">
        <v>283</v>
      </c>
      <c r="BM994" s="172" t="s">
        <v>1150</v>
      </c>
    </row>
    <row r="995" spans="1:65" s="2" customFormat="1" ht="36" customHeight="1" x14ac:dyDescent="0.2">
      <c r="A995" s="33"/>
      <c r="B995" s="162"/>
      <c r="C995" s="163" t="s">
        <v>1151</v>
      </c>
      <c r="D995" s="264" t="s">
        <v>3217</v>
      </c>
      <c r="E995" s="265"/>
      <c r="F995" s="266"/>
      <c r="G995" s="164" t="s">
        <v>370</v>
      </c>
      <c r="H995" s="165">
        <v>1</v>
      </c>
      <c r="I995" s="166"/>
      <c r="J995" s="165">
        <f>ROUND(I995*H995,3)</f>
        <v>0</v>
      </c>
      <c r="K995" s="167"/>
      <c r="L995" s="34"/>
      <c r="M995" s="168" t="s">
        <v>1</v>
      </c>
      <c r="N995" s="169" t="s">
        <v>43</v>
      </c>
      <c r="O995" s="59"/>
      <c r="P995" s="170">
        <f>O995*H995</f>
        <v>0</v>
      </c>
      <c r="Q995" s="170">
        <v>0</v>
      </c>
      <c r="R995" s="170">
        <f>Q995*H995</f>
        <v>0</v>
      </c>
      <c r="S995" s="170">
        <v>0</v>
      </c>
      <c r="T995" s="171">
        <f>S995*H995</f>
        <v>0</v>
      </c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R995" s="172" t="s">
        <v>283</v>
      </c>
      <c r="AT995" s="172" t="s">
        <v>175</v>
      </c>
      <c r="AU995" s="172" t="s">
        <v>179</v>
      </c>
      <c r="AY995" s="18" t="s">
        <v>173</v>
      </c>
      <c r="BE995" s="173">
        <f>IF(N995="základná",J995,0)</f>
        <v>0</v>
      </c>
      <c r="BF995" s="173">
        <f>IF(N995="znížená",J995,0)</f>
        <v>0</v>
      </c>
      <c r="BG995" s="173">
        <f>IF(N995="zákl. prenesená",J995,0)</f>
        <v>0</v>
      </c>
      <c r="BH995" s="173">
        <f>IF(N995="zníž. prenesená",J995,0)</f>
        <v>0</v>
      </c>
      <c r="BI995" s="173">
        <f>IF(N995="nulová",J995,0)</f>
        <v>0</v>
      </c>
      <c r="BJ995" s="18" t="s">
        <v>179</v>
      </c>
      <c r="BK995" s="174">
        <f>ROUND(I995*H995,3)</f>
        <v>0</v>
      </c>
      <c r="BL995" s="18" t="s">
        <v>283</v>
      </c>
      <c r="BM995" s="172" t="s">
        <v>1152</v>
      </c>
    </row>
    <row r="996" spans="1:65" s="2" customFormat="1" ht="19.5" x14ac:dyDescent="0.2">
      <c r="A996" s="33"/>
      <c r="B996" s="34"/>
      <c r="C996" s="33"/>
      <c r="D996" s="175" t="s">
        <v>181</v>
      </c>
      <c r="E996" s="33"/>
      <c r="F996" s="176" t="s">
        <v>1153</v>
      </c>
      <c r="G996" s="33"/>
      <c r="H996" s="33"/>
      <c r="I996" s="97"/>
      <c r="J996" s="33"/>
      <c r="K996" s="33"/>
      <c r="L996" s="34"/>
      <c r="M996" s="177"/>
      <c r="N996" s="178"/>
      <c r="O996" s="59"/>
      <c r="P996" s="59"/>
      <c r="Q996" s="59"/>
      <c r="R996" s="59"/>
      <c r="S996" s="59"/>
      <c r="T996" s="60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T996" s="18" t="s">
        <v>181</v>
      </c>
      <c r="AU996" s="18" t="s">
        <v>179</v>
      </c>
    </row>
    <row r="997" spans="1:65" s="14" customFormat="1" ht="22.5" x14ac:dyDescent="0.2">
      <c r="B997" s="187"/>
      <c r="D997" s="175" t="s">
        <v>183</v>
      </c>
      <c r="E997" s="188" t="s">
        <v>1</v>
      </c>
      <c r="F997" s="189" t="s">
        <v>1154</v>
      </c>
      <c r="H997" s="188" t="s">
        <v>1</v>
      </c>
      <c r="I997" s="190"/>
      <c r="L997" s="187"/>
      <c r="M997" s="191"/>
      <c r="N997" s="192"/>
      <c r="O997" s="192"/>
      <c r="P997" s="192"/>
      <c r="Q997" s="192"/>
      <c r="R997" s="192"/>
      <c r="S997" s="192"/>
      <c r="T997" s="193"/>
      <c r="AT997" s="188" t="s">
        <v>183</v>
      </c>
      <c r="AU997" s="188" t="s">
        <v>179</v>
      </c>
      <c r="AV997" s="14" t="s">
        <v>85</v>
      </c>
      <c r="AW997" s="14" t="s">
        <v>32</v>
      </c>
      <c r="AX997" s="14" t="s">
        <v>77</v>
      </c>
      <c r="AY997" s="188" t="s">
        <v>173</v>
      </c>
    </row>
    <row r="998" spans="1:65" s="14" customFormat="1" x14ac:dyDescent="0.2">
      <c r="B998" s="187"/>
      <c r="D998" s="175" t="s">
        <v>183</v>
      </c>
      <c r="E998" s="188" t="s">
        <v>1</v>
      </c>
      <c r="F998" s="189" t="s">
        <v>1155</v>
      </c>
      <c r="H998" s="188" t="s">
        <v>1</v>
      </c>
      <c r="I998" s="190"/>
      <c r="L998" s="187"/>
      <c r="M998" s="191"/>
      <c r="N998" s="192"/>
      <c r="O998" s="192"/>
      <c r="P998" s="192"/>
      <c r="Q998" s="192"/>
      <c r="R998" s="192"/>
      <c r="S998" s="192"/>
      <c r="T998" s="193"/>
      <c r="AT998" s="188" t="s">
        <v>183</v>
      </c>
      <c r="AU998" s="188" t="s">
        <v>179</v>
      </c>
      <c r="AV998" s="14" t="s">
        <v>85</v>
      </c>
      <c r="AW998" s="14" t="s">
        <v>32</v>
      </c>
      <c r="AX998" s="14" t="s">
        <v>77</v>
      </c>
      <c r="AY998" s="188" t="s">
        <v>173</v>
      </c>
    </row>
    <row r="999" spans="1:65" s="14" customFormat="1" x14ac:dyDescent="0.2">
      <c r="B999" s="187"/>
      <c r="D999" s="175" t="s">
        <v>183</v>
      </c>
      <c r="E999" s="188" t="s">
        <v>1</v>
      </c>
      <c r="F999" s="189" t="s">
        <v>1156</v>
      </c>
      <c r="H999" s="188" t="s">
        <v>1</v>
      </c>
      <c r="I999" s="190"/>
      <c r="L999" s="187"/>
      <c r="M999" s="191"/>
      <c r="N999" s="192"/>
      <c r="O999" s="192"/>
      <c r="P999" s="192"/>
      <c r="Q999" s="192"/>
      <c r="R999" s="192"/>
      <c r="S999" s="192"/>
      <c r="T999" s="193"/>
      <c r="AT999" s="188" t="s">
        <v>183</v>
      </c>
      <c r="AU999" s="188" t="s">
        <v>179</v>
      </c>
      <c r="AV999" s="14" t="s">
        <v>85</v>
      </c>
      <c r="AW999" s="14" t="s">
        <v>32</v>
      </c>
      <c r="AX999" s="14" t="s">
        <v>77</v>
      </c>
      <c r="AY999" s="188" t="s">
        <v>173</v>
      </c>
    </row>
    <row r="1000" spans="1:65" s="14" customFormat="1" x14ac:dyDescent="0.2">
      <c r="B1000" s="187"/>
      <c r="D1000" s="175" t="s">
        <v>183</v>
      </c>
      <c r="E1000" s="188" t="s">
        <v>1</v>
      </c>
      <c r="F1000" s="189" t="s">
        <v>1157</v>
      </c>
      <c r="H1000" s="188" t="s">
        <v>1</v>
      </c>
      <c r="I1000" s="190"/>
      <c r="L1000" s="187"/>
      <c r="M1000" s="191"/>
      <c r="N1000" s="192"/>
      <c r="O1000" s="192"/>
      <c r="P1000" s="192"/>
      <c r="Q1000" s="192"/>
      <c r="R1000" s="192"/>
      <c r="S1000" s="192"/>
      <c r="T1000" s="193"/>
      <c r="AT1000" s="188" t="s">
        <v>183</v>
      </c>
      <c r="AU1000" s="188" t="s">
        <v>179</v>
      </c>
      <c r="AV1000" s="14" t="s">
        <v>85</v>
      </c>
      <c r="AW1000" s="14" t="s">
        <v>32</v>
      </c>
      <c r="AX1000" s="14" t="s">
        <v>77</v>
      </c>
      <c r="AY1000" s="188" t="s">
        <v>173</v>
      </c>
    </row>
    <row r="1001" spans="1:65" s="14" customFormat="1" ht="22.5" x14ac:dyDescent="0.2">
      <c r="B1001" s="187"/>
      <c r="D1001" s="175" t="s">
        <v>183</v>
      </c>
      <c r="E1001" s="188" t="s">
        <v>1</v>
      </c>
      <c r="F1001" s="189" t="s">
        <v>1158</v>
      </c>
      <c r="H1001" s="188" t="s">
        <v>1</v>
      </c>
      <c r="I1001" s="190"/>
      <c r="L1001" s="187"/>
      <c r="M1001" s="191"/>
      <c r="N1001" s="192"/>
      <c r="O1001" s="192"/>
      <c r="P1001" s="192"/>
      <c r="Q1001" s="192"/>
      <c r="R1001" s="192"/>
      <c r="S1001" s="192"/>
      <c r="T1001" s="193"/>
      <c r="AT1001" s="188" t="s">
        <v>183</v>
      </c>
      <c r="AU1001" s="188" t="s">
        <v>179</v>
      </c>
      <c r="AV1001" s="14" t="s">
        <v>85</v>
      </c>
      <c r="AW1001" s="14" t="s">
        <v>32</v>
      </c>
      <c r="AX1001" s="14" t="s">
        <v>77</v>
      </c>
      <c r="AY1001" s="188" t="s">
        <v>173</v>
      </c>
    </row>
    <row r="1002" spans="1:65" s="14" customFormat="1" ht="22.5" x14ac:dyDescent="0.2">
      <c r="B1002" s="187"/>
      <c r="D1002" s="175" t="s">
        <v>183</v>
      </c>
      <c r="E1002" s="188" t="s">
        <v>1</v>
      </c>
      <c r="F1002" s="189" t="s">
        <v>1159</v>
      </c>
      <c r="H1002" s="188" t="s">
        <v>1</v>
      </c>
      <c r="I1002" s="190"/>
      <c r="L1002" s="187"/>
      <c r="M1002" s="191"/>
      <c r="N1002" s="192"/>
      <c r="O1002" s="192"/>
      <c r="P1002" s="192"/>
      <c r="Q1002" s="192"/>
      <c r="R1002" s="192"/>
      <c r="S1002" s="192"/>
      <c r="T1002" s="193"/>
      <c r="AT1002" s="188" t="s">
        <v>183</v>
      </c>
      <c r="AU1002" s="188" t="s">
        <v>179</v>
      </c>
      <c r="AV1002" s="14" t="s">
        <v>85</v>
      </c>
      <c r="AW1002" s="14" t="s">
        <v>32</v>
      </c>
      <c r="AX1002" s="14" t="s">
        <v>77</v>
      </c>
      <c r="AY1002" s="188" t="s">
        <v>173</v>
      </c>
    </row>
    <row r="1003" spans="1:65" s="13" customFormat="1" x14ac:dyDescent="0.2">
      <c r="B1003" s="179"/>
      <c r="D1003" s="175" t="s">
        <v>183</v>
      </c>
      <c r="E1003" s="180" t="s">
        <v>1</v>
      </c>
      <c r="F1003" s="181" t="s">
        <v>85</v>
      </c>
      <c r="H1003" s="182">
        <v>1</v>
      </c>
      <c r="I1003" s="183"/>
      <c r="L1003" s="179"/>
      <c r="M1003" s="184"/>
      <c r="N1003" s="185"/>
      <c r="O1003" s="185"/>
      <c r="P1003" s="185"/>
      <c r="Q1003" s="185"/>
      <c r="R1003" s="185"/>
      <c r="S1003" s="185"/>
      <c r="T1003" s="186"/>
      <c r="AT1003" s="180" t="s">
        <v>183</v>
      </c>
      <c r="AU1003" s="180" t="s">
        <v>179</v>
      </c>
      <c r="AV1003" s="13" t="s">
        <v>179</v>
      </c>
      <c r="AW1003" s="13" t="s">
        <v>32</v>
      </c>
      <c r="AX1003" s="13" t="s">
        <v>85</v>
      </c>
      <c r="AY1003" s="180" t="s">
        <v>173</v>
      </c>
    </row>
    <row r="1004" spans="1:65" s="2" customFormat="1" ht="60" customHeight="1" x14ac:dyDescent="0.2">
      <c r="A1004" s="33"/>
      <c r="B1004" s="162"/>
      <c r="C1004" s="163" t="s">
        <v>1160</v>
      </c>
      <c r="D1004" s="264" t="s">
        <v>1161</v>
      </c>
      <c r="E1004" s="265"/>
      <c r="F1004" s="266"/>
      <c r="G1004" s="164" t="s">
        <v>370</v>
      </c>
      <c r="H1004" s="165">
        <v>1</v>
      </c>
      <c r="I1004" s="166"/>
      <c r="J1004" s="165">
        <f>ROUND(I1004*H1004,3)</f>
        <v>0</v>
      </c>
      <c r="K1004" s="167"/>
      <c r="L1004" s="34"/>
      <c r="M1004" s="168" t="s">
        <v>1</v>
      </c>
      <c r="N1004" s="169" t="s">
        <v>43</v>
      </c>
      <c r="O1004" s="59"/>
      <c r="P1004" s="170">
        <f>O1004*H1004</f>
        <v>0</v>
      </c>
      <c r="Q1004" s="170">
        <v>0</v>
      </c>
      <c r="R1004" s="170">
        <f>Q1004*H1004</f>
        <v>0</v>
      </c>
      <c r="S1004" s="170">
        <v>0</v>
      </c>
      <c r="T1004" s="171">
        <f>S1004*H1004</f>
        <v>0</v>
      </c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R1004" s="172" t="s">
        <v>283</v>
      </c>
      <c r="AT1004" s="172" t="s">
        <v>175</v>
      </c>
      <c r="AU1004" s="172" t="s">
        <v>179</v>
      </c>
      <c r="AY1004" s="18" t="s">
        <v>173</v>
      </c>
      <c r="BE1004" s="173">
        <f>IF(N1004="základná",J1004,0)</f>
        <v>0</v>
      </c>
      <c r="BF1004" s="173">
        <f>IF(N1004="znížená",J1004,0)</f>
        <v>0</v>
      </c>
      <c r="BG1004" s="173">
        <f>IF(N1004="zákl. prenesená",J1004,0)</f>
        <v>0</v>
      </c>
      <c r="BH1004" s="173">
        <f>IF(N1004="zníž. prenesená",J1004,0)</f>
        <v>0</v>
      </c>
      <c r="BI1004" s="173">
        <f>IF(N1004="nulová",J1004,0)</f>
        <v>0</v>
      </c>
      <c r="BJ1004" s="18" t="s">
        <v>179</v>
      </c>
      <c r="BK1004" s="174">
        <f>ROUND(I1004*H1004,3)</f>
        <v>0</v>
      </c>
      <c r="BL1004" s="18" t="s">
        <v>283</v>
      </c>
      <c r="BM1004" s="172" t="s">
        <v>1162</v>
      </c>
    </row>
    <row r="1005" spans="1:65" s="2" customFormat="1" ht="24" customHeight="1" x14ac:dyDescent="0.2">
      <c r="A1005" s="33"/>
      <c r="B1005" s="162"/>
      <c r="C1005" s="163" t="s">
        <v>1163</v>
      </c>
      <c r="D1005" s="264" t="s">
        <v>3218</v>
      </c>
      <c r="E1005" s="265"/>
      <c r="F1005" s="266"/>
      <c r="G1005" s="164" t="s">
        <v>177</v>
      </c>
      <c r="H1005" s="165">
        <v>1</v>
      </c>
      <c r="I1005" s="166"/>
      <c r="J1005" s="165">
        <f>ROUND(I1005*H1005,3)</f>
        <v>0</v>
      </c>
      <c r="K1005" s="167"/>
      <c r="L1005" s="34"/>
      <c r="M1005" s="168" t="s">
        <v>1</v>
      </c>
      <c r="N1005" s="169" t="s">
        <v>43</v>
      </c>
      <c r="O1005" s="59"/>
      <c r="P1005" s="170">
        <f>O1005*H1005</f>
        <v>0</v>
      </c>
      <c r="Q1005" s="170">
        <v>0</v>
      </c>
      <c r="R1005" s="170">
        <f>Q1005*H1005</f>
        <v>0</v>
      </c>
      <c r="S1005" s="170">
        <v>0</v>
      </c>
      <c r="T1005" s="171">
        <f>S1005*H1005</f>
        <v>0</v>
      </c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R1005" s="172" t="s">
        <v>283</v>
      </c>
      <c r="AT1005" s="172" t="s">
        <v>175</v>
      </c>
      <c r="AU1005" s="172" t="s">
        <v>179</v>
      </c>
      <c r="AY1005" s="18" t="s">
        <v>173</v>
      </c>
      <c r="BE1005" s="173">
        <f>IF(N1005="základná",J1005,0)</f>
        <v>0</v>
      </c>
      <c r="BF1005" s="173">
        <f>IF(N1005="znížená",J1005,0)</f>
        <v>0</v>
      </c>
      <c r="BG1005" s="173">
        <f>IF(N1005="zákl. prenesená",J1005,0)</f>
        <v>0</v>
      </c>
      <c r="BH1005" s="173">
        <f>IF(N1005="zníž. prenesená",J1005,0)</f>
        <v>0</v>
      </c>
      <c r="BI1005" s="173">
        <f>IF(N1005="nulová",J1005,0)</f>
        <v>0</v>
      </c>
      <c r="BJ1005" s="18" t="s">
        <v>179</v>
      </c>
      <c r="BK1005" s="174">
        <f>ROUND(I1005*H1005,3)</f>
        <v>0</v>
      </c>
      <c r="BL1005" s="18" t="s">
        <v>283</v>
      </c>
      <c r="BM1005" s="172" t="s">
        <v>1164</v>
      </c>
    </row>
    <row r="1006" spans="1:65" s="2" customFormat="1" x14ac:dyDescent="0.2">
      <c r="A1006" s="33"/>
      <c r="B1006" s="34"/>
      <c r="C1006" s="33"/>
      <c r="D1006" s="175" t="s">
        <v>181</v>
      </c>
      <c r="E1006" s="33"/>
      <c r="F1006" s="176" t="s">
        <v>1165</v>
      </c>
      <c r="G1006" s="33"/>
      <c r="H1006" s="33"/>
      <c r="I1006" s="97"/>
      <c r="J1006" s="33"/>
      <c r="K1006" s="33"/>
      <c r="L1006" s="34"/>
      <c r="M1006" s="177"/>
      <c r="N1006" s="178"/>
      <c r="O1006" s="59"/>
      <c r="P1006" s="59"/>
      <c r="Q1006" s="59"/>
      <c r="R1006" s="59"/>
      <c r="S1006" s="59"/>
      <c r="T1006" s="60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T1006" s="18" t="s">
        <v>181</v>
      </c>
      <c r="AU1006" s="18" t="s">
        <v>179</v>
      </c>
    </row>
    <row r="1007" spans="1:65" s="14" customFormat="1" ht="22.5" x14ac:dyDescent="0.2">
      <c r="B1007" s="187"/>
      <c r="D1007" s="175" t="s">
        <v>183</v>
      </c>
      <c r="E1007" s="188" t="s">
        <v>1</v>
      </c>
      <c r="F1007" s="189" t="s">
        <v>1166</v>
      </c>
      <c r="H1007" s="188" t="s">
        <v>1</v>
      </c>
      <c r="I1007" s="190"/>
      <c r="L1007" s="187"/>
      <c r="M1007" s="191"/>
      <c r="N1007" s="192"/>
      <c r="O1007" s="192"/>
      <c r="P1007" s="192"/>
      <c r="Q1007" s="192"/>
      <c r="R1007" s="192"/>
      <c r="S1007" s="192"/>
      <c r="T1007" s="193"/>
      <c r="AT1007" s="188" t="s">
        <v>183</v>
      </c>
      <c r="AU1007" s="188" t="s">
        <v>179</v>
      </c>
      <c r="AV1007" s="14" t="s">
        <v>85</v>
      </c>
      <c r="AW1007" s="14" t="s">
        <v>32</v>
      </c>
      <c r="AX1007" s="14" t="s">
        <v>77</v>
      </c>
      <c r="AY1007" s="188" t="s">
        <v>173</v>
      </c>
    </row>
    <row r="1008" spans="1:65" s="14" customFormat="1" ht="22.5" x14ac:dyDescent="0.2">
      <c r="B1008" s="187"/>
      <c r="D1008" s="175" t="s">
        <v>183</v>
      </c>
      <c r="E1008" s="188" t="s">
        <v>1</v>
      </c>
      <c r="F1008" s="189" t="s">
        <v>1167</v>
      </c>
      <c r="H1008" s="188" t="s">
        <v>1</v>
      </c>
      <c r="I1008" s="190"/>
      <c r="L1008" s="187"/>
      <c r="M1008" s="191"/>
      <c r="N1008" s="192"/>
      <c r="O1008" s="192"/>
      <c r="P1008" s="192"/>
      <c r="Q1008" s="192"/>
      <c r="R1008" s="192"/>
      <c r="S1008" s="192"/>
      <c r="T1008" s="193"/>
      <c r="AT1008" s="188" t="s">
        <v>183</v>
      </c>
      <c r="AU1008" s="188" t="s">
        <v>179</v>
      </c>
      <c r="AV1008" s="14" t="s">
        <v>85</v>
      </c>
      <c r="AW1008" s="14" t="s">
        <v>32</v>
      </c>
      <c r="AX1008" s="14" t="s">
        <v>77</v>
      </c>
      <c r="AY1008" s="188" t="s">
        <v>173</v>
      </c>
    </row>
    <row r="1009" spans="1:65" s="14" customFormat="1" ht="22.5" x14ac:dyDescent="0.2">
      <c r="B1009" s="187"/>
      <c r="D1009" s="175" t="s">
        <v>183</v>
      </c>
      <c r="E1009" s="188" t="s">
        <v>1</v>
      </c>
      <c r="F1009" s="189" t="s">
        <v>1168</v>
      </c>
      <c r="H1009" s="188" t="s">
        <v>1</v>
      </c>
      <c r="I1009" s="190"/>
      <c r="L1009" s="187"/>
      <c r="M1009" s="191"/>
      <c r="N1009" s="192"/>
      <c r="O1009" s="192"/>
      <c r="P1009" s="192"/>
      <c r="Q1009" s="192"/>
      <c r="R1009" s="192"/>
      <c r="S1009" s="192"/>
      <c r="T1009" s="193"/>
      <c r="AT1009" s="188" t="s">
        <v>183</v>
      </c>
      <c r="AU1009" s="188" t="s">
        <v>179</v>
      </c>
      <c r="AV1009" s="14" t="s">
        <v>85</v>
      </c>
      <c r="AW1009" s="14" t="s">
        <v>32</v>
      </c>
      <c r="AX1009" s="14" t="s">
        <v>77</v>
      </c>
      <c r="AY1009" s="188" t="s">
        <v>173</v>
      </c>
    </row>
    <row r="1010" spans="1:65" s="14" customFormat="1" ht="22.5" x14ac:dyDescent="0.2">
      <c r="B1010" s="187"/>
      <c r="D1010" s="175" t="s">
        <v>183</v>
      </c>
      <c r="E1010" s="188" t="s">
        <v>1</v>
      </c>
      <c r="F1010" s="189" t="s">
        <v>1169</v>
      </c>
      <c r="H1010" s="188" t="s">
        <v>1</v>
      </c>
      <c r="I1010" s="190"/>
      <c r="L1010" s="187"/>
      <c r="M1010" s="191"/>
      <c r="N1010" s="192"/>
      <c r="O1010" s="192"/>
      <c r="P1010" s="192"/>
      <c r="Q1010" s="192"/>
      <c r="R1010" s="192"/>
      <c r="S1010" s="192"/>
      <c r="T1010" s="193"/>
      <c r="AT1010" s="188" t="s">
        <v>183</v>
      </c>
      <c r="AU1010" s="188" t="s">
        <v>179</v>
      </c>
      <c r="AV1010" s="14" t="s">
        <v>85</v>
      </c>
      <c r="AW1010" s="14" t="s">
        <v>32</v>
      </c>
      <c r="AX1010" s="14" t="s">
        <v>77</v>
      </c>
      <c r="AY1010" s="188" t="s">
        <v>173</v>
      </c>
    </row>
    <row r="1011" spans="1:65" s="14" customFormat="1" x14ac:dyDescent="0.2">
      <c r="B1011" s="187"/>
      <c r="D1011" s="175" t="s">
        <v>183</v>
      </c>
      <c r="E1011" s="188" t="s">
        <v>1</v>
      </c>
      <c r="F1011" s="189" t="s">
        <v>1170</v>
      </c>
      <c r="H1011" s="188" t="s">
        <v>1</v>
      </c>
      <c r="I1011" s="190"/>
      <c r="L1011" s="187"/>
      <c r="M1011" s="191"/>
      <c r="N1011" s="192"/>
      <c r="O1011" s="192"/>
      <c r="P1011" s="192"/>
      <c r="Q1011" s="192"/>
      <c r="R1011" s="192"/>
      <c r="S1011" s="192"/>
      <c r="T1011" s="193"/>
      <c r="AT1011" s="188" t="s">
        <v>183</v>
      </c>
      <c r="AU1011" s="188" t="s">
        <v>179</v>
      </c>
      <c r="AV1011" s="14" t="s">
        <v>85</v>
      </c>
      <c r="AW1011" s="14" t="s">
        <v>32</v>
      </c>
      <c r="AX1011" s="14" t="s">
        <v>77</v>
      </c>
      <c r="AY1011" s="188" t="s">
        <v>173</v>
      </c>
    </row>
    <row r="1012" spans="1:65" s="14" customFormat="1" x14ac:dyDescent="0.2">
      <c r="B1012" s="187"/>
      <c r="D1012" s="175" t="s">
        <v>183</v>
      </c>
      <c r="E1012" s="188" t="s">
        <v>1</v>
      </c>
      <c r="F1012" s="189" t="s">
        <v>1171</v>
      </c>
      <c r="H1012" s="188" t="s">
        <v>1</v>
      </c>
      <c r="I1012" s="190"/>
      <c r="L1012" s="187"/>
      <c r="M1012" s="191"/>
      <c r="N1012" s="192"/>
      <c r="O1012" s="192"/>
      <c r="P1012" s="192"/>
      <c r="Q1012" s="192"/>
      <c r="R1012" s="192"/>
      <c r="S1012" s="192"/>
      <c r="T1012" s="193"/>
      <c r="AT1012" s="188" t="s">
        <v>183</v>
      </c>
      <c r="AU1012" s="188" t="s">
        <v>179</v>
      </c>
      <c r="AV1012" s="14" t="s">
        <v>85</v>
      </c>
      <c r="AW1012" s="14" t="s">
        <v>32</v>
      </c>
      <c r="AX1012" s="14" t="s">
        <v>77</v>
      </c>
      <c r="AY1012" s="188" t="s">
        <v>173</v>
      </c>
    </row>
    <row r="1013" spans="1:65" s="13" customFormat="1" x14ac:dyDescent="0.2">
      <c r="B1013" s="179"/>
      <c r="D1013" s="175" t="s">
        <v>183</v>
      </c>
      <c r="E1013" s="180" t="s">
        <v>1</v>
      </c>
      <c r="F1013" s="181" t="s">
        <v>85</v>
      </c>
      <c r="H1013" s="182">
        <v>1</v>
      </c>
      <c r="I1013" s="183"/>
      <c r="L1013" s="179"/>
      <c r="M1013" s="184"/>
      <c r="N1013" s="185"/>
      <c r="O1013" s="185"/>
      <c r="P1013" s="185"/>
      <c r="Q1013" s="185"/>
      <c r="R1013" s="185"/>
      <c r="S1013" s="185"/>
      <c r="T1013" s="186"/>
      <c r="AT1013" s="180" t="s">
        <v>183</v>
      </c>
      <c r="AU1013" s="180" t="s">
        <v>179</v>
      </c>
      <c r="AV1013" s="13" t="s">
        <v>179</v>
      </c>
      <c r="AW1013" s="13" t="s">
        <v>32</v>
      </c>
      <c r="AX1013" s="13" t="s">
        <v>85</v>
      </c>
      <c r="AY1013" s="180" t="s">
        <v>173</v>
      </c>
    </row>
    <row r="1014" spans="1:65" s="2" customFormat="1" ht="60" customHeight="1" x14ac:dyDescent="0.2">
      <c r="A1014" s="33"/>
      <c r="B1014" s="162"/>
      <c r="C1014" s="163" t="s">
        <v>1172</v>
      </c>
      <c r="D1014" s="264" t="s">
        <v>1173</v>
      </c>
      <c r="E1014" s="265"/>
      <c r="F1014" s="266"/>
      <c r="G1014" s="164" t="s">
        <v>370</v>
      </c>
      <c r="H1014" s="165">
        <v>1</v>
      </c>
      <c r="I1014" s="166"/>
      <c r="J1014" s="165">
        <f>ROUND(I1014*H1014,3)</f>
        <v>0</v>
      </c>
      <c r="K1014" s="167"/>
      <c r="L1014" s="34"/>
      <c r="M1014" s="168" t="s">
        <v>1</v>
      </c>
      <c r="N1014" s="169" t="s">
        <v>43</v>
      </c>
      <c r="O1014" s="59"/>
      <c r="P1014" s="170">
        <f>O1014*H1014</f>
        <v>0</v>
      </c>
      <c r="Q1014" s="170">
        <v>0</v>
      </c>
      <c r="R1014" s="170">
        <f>Q1014*H1014</f>
        <v>0</v>
      </c>
      <c r="S1014" s="170">
        <v>0</v>
      </c>
      <c r="T1014" s="171">
        <f>S1014*H1014</f>
        <v>0</v>
      </c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R1014" s="172" t="s">
        <v>283</v>
      </c>
      <c r="AT1014" s="172" t="s">
        <v>175</v>
      </c>
      <c r="AU1014" s="172" t="s">
        <v>179</v>
      </c>
      <c r="AY1014" s="18" t="s">
        <v>173</v>
      </c>
      <c r="BE1014" s="173">
        <f>IF(N1014="základná",J1014,0)</f>
        <v>0</v>
      </c>
      <c r="BF1014" s="173">
        <f>IF(N1014="znížená",J1014,0)</f>
        <v>0</v>
      </c>
      <c r="BG1014" s="173">
        <f>IF(N1014="zákl. prenesená",J1014,0)</f>
        <v>0</v>
      </c>
      <c r="BH1014" s="173">
        <f>IF(N1014="zníž. prenesená",J1014,0)</f>
        <v>0</v>
      </c>
      <c r="BI1014" s="173">
        <f>IF(N1014="nulová",J1014,0)</f>
        <v>0</v>
      </c>
      <c r="BJ1014" s="18" t="s">
        <v>179</v>
      </c>
      <c r="BK1014" s="174">
        <f>ROUND(I1014*H1014,3)</f>
        <v>0</v>
      </c>
      <c r="BL1014" s="18" t="s">
        <v>283</v>
      </c>
      <c r="BM1014" s="172" t="s">
        <v>1174</v>
      </c>
    </row>
    <row r="1015" spans="1:65" s="2" customFormat="1" ht="24" customHeight="1" x14ac:dyDescent="0.2">
      <c r="A1015" s="33"/>
      <c r="B1015" s="162"/>
      <c r="C1015" s="163" t="s">
        <v>1175</v>
      </c>
      <c r="D1015" s="264" t="s">
        <v>3219</v>
      </c>
      <c r="E1015" s="265"/>
      <c r="F1015" s="266"/>
      <c r="G1015" s="164" t="s">
        <v>177</v>
      </c>
      <c r="H1015" s="165">
        <v>1</v>
      </c>
      <c r="I1015" s="166"/>
      <c r="J1015" s="165">
        <f>ROUND(I1015*H1015,3)</f>
        <v>0</v>
      </c>
      <c r="K1015" s="167"/>
      <c r="L1015" s="34"/>
      <c r="M1015" s="168" t="s">
        <v>1</v>
      </c>
      <c r="N1015" s="169" t="s">
        <v>43</v>
      </c>
      <c r="O1015" s="59"/>
      <c r="P1015" s="170">
        <f>O1015*H1015</f>
        <v>0</v>
      </c>
      <c r="Q1015" s="170">
        <v>0</v>
      </c>
      <c r="R1015" s="170">
        <f>Q1015*H1015</f>
        <v>0</v>
      </c>
      <c r="S1015" s="170">
        <v>0</v>
      </c>
      <c r="T1015" s="171">
        <f>S1015*H1015</f>
        <v>0</v>
      </c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R1015" s="172" t="s">
        <v>283</v>
      </c>
      <c r="AT1015" s="172" t="s">
        <v>175</v>
      </c>
      <c r="AU1015" s="172" t="s">
        <v>179</v>
      </c>
      <c r="AY1015" s="18" t="s">
        <v>173</v>
      </c>
      <c r="BE1015" s="173">
        <f>IF(N1015="základná",J1015,0)</f>
        <v>0</v>
      </c>
      <c r="BF1015" s="173">
        <f>IF(N1015="znížená",J1015,0)</f>
        <v>0</v>
      </c>
      <c r="BG1015" s="173">
        <f>IF(N1015="zákl. prenesená",J1015,0)</f>
        <v>0</v>
      </c>
      <c r="BH1015" s="173">
        <f>IF(N1015="zníž. prenesená",J1015,0)</f>
        <v>0</v>
      </c>
      <c r="BI1015" s="173">
        <f>IF(N1015="nulová",J1015,0)</f>
        <v>0</v>
      </c>
      <c r="BJ1015" s="18" t="s">
        <v>179</v>
      </c>
      <c r="BK1015" s="174">
        <f>ROUND(I1015*H1015,3)</f>
        <v>0</v>
      </c>
      <c r="BL1015" s="18" t="s">
        <v>283</v>
      </c>
      <c r="BM1015" s="172" t="s">
        <v>1176</v>
      </c>
    </row>
    <row r="1016" spans="1:65" s="2" customFormat="1" x14ac:dyDescent="0.2">
      <c r="A1016" s="33"/>
      <c r="B1016" s="34"/>
      <c r="C1016" s="33"/>
      <c r="D1016" s="175" t="s">
        <v>181</v>
      </c>
      <c r="E1016" s="33"/>
      <c r="F1016" s="176" t="s">
        <v>1177</v>
      </c>
      <c r="G1016" s="33"/>
      <c r="H1016" s="33"/>
      <c r="I1016" s="97"/>
      <c r="J1016" s="33"/>
      <c r="K1016" s="33"/>
      <c r="L1016" s="34"/>
      <c r="M1016" s="177"/>
      <c r="N1016" s="178"/>
      <c r="O1016" s="59"/>
      <c r="P1016" s="59"/>
      <c r="Q1016" s="59"/>
      <c r="R1016" s="59"/>
      <c r="S1016" s="59"/>
      <c r="T1016" s="60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T1016" s="18" t="s">
        <v>181</v>
      </c>
      <c r="AU1016" s="18" t="s">
        <v>179</v>
      </c>
    </row>
    <row r="1017" spans="1:65" s="14" customFormat="1" ht="22.5" x14ac:dyDescent="0.2">
      <c r="B1017" s="187"/>
      <c r="D1017" s="175" t="s">
        <v>183</v>
      </c>
      <c r="E1017" s="188" t="s">
        <v>1</v>
      </c>
      <c r="F1017" s="189" t="s">
        <v>1178</v>
      </c>
      <c r="H1017" s="188" t="s">
        <v>1</v>
      </c>
      <c r="I1017" s="190"/>
      <c r="L1017" s="187"/>
      <c r="M1017" s="191"/>
      <c r="N1017" s="192"/>
      <c r="O1017" s="192"/>
      <c r="P1017" s="192"/>
      <c r="Q1017" s="192"/>
      <c r="R1017" s="192"/>
      <c r="S1017" s="192"/>
      <c r="T1017" s="193"/>
      <c r="AT1017" s="188" t="s">
        <v>183</v>
      </c>
      <c r="AU1017" s="188" t="s">
        <v>179</v>
      </c>
      <c r="AV1017" s="14" t="s">
        <v>85</v>
      </c>
      <c r="AW1017" s="14" t="s">
        <v>32</v>
      </c>
      <c r="AX1017" s="14" t="s">
        <v>77</v>
      </c>
      <c r="AY1017" s="188" t="s">
        <v>173</v>
      </c>
    </row>
    <row r="1018" spans="1:65" s="14" customFormat="1" ht="22.5" x14ac:dyDescent="0.2">
      <c r="B1018" s="187"/>
      <c r="D1018" s="175" t="s">
        <v>183</v>
      </c>
      <c r="E1018" s="188" t="s">
        <v>1</v>
      </c>
      <c r="F1018" s="189" t="s">
        <v>1179</v>
      </c>
      <c r="H1018" s="188" t="s">
        <v>1</v>
      </c>
      <c r="I1018" s="190"/>
      <c r="L1018" s="187"/>
      <c r="M1018" s="191"/>
      <c r="N1018" s="192"/>
      <c r="O1018" s="192"/>
      <c r="P1018" s="192"/>
      <c r="Q1018" s="192"/>
      <c r="R1018" s="192"/>
      <c r="S1018" s="192"/>
      <c r="T1018" s="193"/>
      <c r="AT1018" s="188" t="s">
        <v>183</v>
      </c>
      <c r="AU1018" s="188" t="s">
        <v>179</v>
      </c>
      <c r="AV1018" s="14" t="s">
        <v>85</v>
      </c>
      <c r="AW1018" s="14" t="s">
        <v>32</v>
      </c>
      <c r="AX1018" s="14" t="s">
        <v>77</v>
      </c>
      <c r="AY1018" s="188" t="s">
        <v>173</v>
      </c>
    </row>
    <row r="1019" spans="1:65" s="14" customFormat="1" ht="22.5" x14ac:dyDescent="0.2">
      <c r="B1019" s="187"/>
      <c r="D1019" s="175" t="s">
        <v>183</v>
      </c>
      <c r="E1019" s="188" t="s">
        <v>1</v>
      </c>
      <c r="F1019" s="189" t="s">
        <v>1180</v>
      </c>
      <c r="H1019" s="188" t="s">
        <v>1</v>
      </c>
      <c r="I1019" s="190"/>
      <c r="L1019" s="187"/>
      <c r="M1019" s="191"/>
      <c r="N1019" s="192"/>
      <c r="O1019" s="192"/>
      <c r="P1019" s="192"/>
      <c r="Q1019" s="192"/>
      <c r="R1019" s="192"/>
      <c r="S1019" s="192"/>
      <c r="T1019" s="193"/>
      <c r="AT1019" s="188" t="s">
        <v>183</v>
      </c>
      <c r="AU1019" s="188" t="s">
        <v>179</v>
      </c>
      <c r="AV1019" s="14" t="s">
        <v>85</v>
      </c>
      <c r="AW1019" s="14" t="s">
        <v>32</v>
      </c>
      <c r="AX1019" s="14" t="s">
        <v>77</v>
      </c>
      <c r="AY1019" s="188" t="s">
        <v>173</v>
      </c>
    </row>
    <row r="1020" spans="1:65" s="14" customFormat="1" x14ac:dyDescent="0.2">
      <c r="B1020" s="187"/>
      <c r="D1020" s="175" t="s">
        <v>183</v>
      </c>
      <c r="E1020" s="188" t="s">
        <v>1</v>
      </c>
      <c r="F1020" s="189" t="s">
        <v>1181</v>
      </c>
      <c r="H1020" s="188" t="s">
        <v>1</v>
      </c>
      <c r="I1020" s="190"/>
      <c r="L1020" s="187"/>
      <c r="M1020" s="191"/>
      <c r="N1020" s="192"/>
      <c r="O1020" s="192"/>
      <c r="P1020" s="192"/>
      <c r="Q1020" s="192"/>
      <c r="R1020" s="192"/>
      <c r="S1020" s="192"/>
      <c r="T1020" s="193"/>
      <c r="AT1020" s="188" t="s">
        <v>183</v>
      </c>
      <c r="AU1020" s="188" t="s">
        <v>179</v>
      </c>
      <c r="AV1020" s="14" t="s">
        <v>85</v>
      </c>
      <c r="AW1020" s="14" t="s">
        <v>32</v>
      </c>
      <c r="AX1020" s="14" t="s">
        <v>77</v>
      </c>
      <c r="AY1020" s="188" t="s">
        <v>173</v>
      </c>
    </row>
    <row r="1021" spans="1:65" s="14" customFormat="1" x14ac:dyDescent="0.2">
      <c r="B1021" s="187"/>
      <c r="D1021" s="175" t="s">
        <v>183</v>
      </c>
      <c r="E1021" s="188" t="s">
        <v>1</v>
      </c>
      <c r="F1021" s="189" t="s">
        <v>1182</v>
      </c>
      <c r="H1021" s="188" t="s">
        <v>1</v>
      </c>
      <c r="I1021" s="190"/>
      <c r="L1021" s="187"/>
      <c r="M1021" s="191"/>
      <c r="N1021" s="192"/>
      <c r="O1021" s="192"/>
      <c r="P1021" s="192"/>
      <c r="Q1021" s="192"/>
      <c r="R1021" s="192"/>
      <c r="S1021" s="192"/>
      <c r="T1021" s="193"/>
      <c r="AT1021" s="188" t="s">
        <v>183</v>
      </c>
      <c r="AU1021" s="188" t="s">
        <v>179</v>
      </c>
      <c r="AV1021" s="14" t="s">
        <v>85</v>
      </c>
      <c r="AW1021" s="14" t="s">
        <v>32</v>
      </c>
      <c r="AX1021" s="14" t="s">
        <v>77</v>
      </c>
      <c r="AY1021" s="188" t="s">
        <v>173</v>
      </c>
    </row>
    <row r="1022" spans="1:65" s="13" customFormat="1" x14ac:dyDescent="0.2">
      <c r="B1022" s="179"/>
      <c r="D1022" s="175" t="s">
        <v>183</v>
      </c>
      <c r="E1022" s="180" t="s">
        <v>1</v>
      </c>
      <c r="F1022" s="181" t="s">
        <v>85</v>
      </c>
      <c r="H1022" s="182">
        <v>1</v>
      </c>
      <c r="I1022" s="183"/>
      <c r="L1022" s="179"/>
      <c r="M1022" s="184"/>
      <c r="N1022" s="185"/>
      <c r="O1022" s="185"/>
      <c r="P1022" s="185"/>
      <c r="Q1022" s="185"/>
      <c r="R1022" s="185"/>
      <c r="S1022" s="185"/>
      <c r="T1022" s="186"/>
      <c r="AT1022" s="180" t="s">
        <v>183</v>
      </c>
      <c r="AU1022" s="180" t="s">
        <v>179</v>
      </c>
      <c r="AV1022" s="13" t="s">
        <v>179</v>
      </c>
      <c r="AW1022" s="13" t="s">
        <v>32</v>
      </c>
      <c r="AX1022" s="13" t="s">
        <v>85</v>
      </c>
      <c r="AY1022" s="180" t="s">
        <v>173</v>
      </c>
    </row>
    <row r="1023" spans="1:65" s="2" customFormat="1" ht="48" customHeight="1" x14ac:dyDescent="0.2">
      <c r="A1023" s="33"/>
      <c r="B1023" s="162"/>
      <c r="C1023" s="163" t="s">
        <v>1183</v>
      </c>
      <c r="D1023" s="264" t="s">
        <v>1184</v>
      </c>
      <c r="E1023" s="265"/>
      <c r="F1023" s="266"/>
      <c r="G1023" s="164" t="s">
        <v>370</v>
      </c>
      <c r="H1023" s="165">
        <v>3</v>
      </c>
      <c r="I1023" s="166"/>
      <c r="J1023" s="165">
        <f>ROUND(I1023*H1023,3)</f>
        <v>0</v>
      </c>
      <c r="K1023" s="167"/>
      <c r="L1023" s="34"/>
      <c r="M1023" s="168" t="s">
        <v>1</v>
      </c>
      <c r="N1023" s="169" t="s">
        <v>43</v>
      </c>
      <c r="O1023" s="59"/>
      <c r="P1023" s="170">
        <f>O1023*H1023</f>
        <v>0</v>
      </c>
      <c r="Q1023" s="170">
        <v>0</v>
      </c>
      <c r="R1023" s="170">
        <f>Q1023*H1023</f>
        <v>0</v>
      </c>
      <c r="S1023" s="170">
        <v>0</v>
      </c>
      <c r="T1023" s="171">
        <f>S1023*H1023</f>
        <v>0</v>
      </c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R1023" s="172" t="s">
        <v>283</v>
      </c>
      <c r="AT1023" s="172" t="s">
        <v>175</v>
      </c>
      <c r="AU1023" s="172" t="s">
        <v>179</v>
      </c>
      <c r="AY1023" s="18" t="s">
        <v>173</v>
      </c>
      <c r="BE1023" s="173">
        <f>IF(N1023="základná",J1023,0)</f>
        <v>0</v>
      </c>
      <c r="BF1023" s="173">
        <f>IF(N1023="znížená",J1023,0)</f>
        <v>0</v>
      </c>
      <c r="BG1023" s="173">
        <f>IF(N1023="zákl. prenesená",J1023,0)</f>
        <v>0</v>
      </c>
      <c r="BH1023" s="173">
        <f>IF(N1023="zníž. prenesená",J1023,0)</f>
        <v>0</v>
      </c>
      <c r="BI1023" s="173">
        <f>IF(N1023="nulová",J1023,0)</f>
        <v>0</v>
      </c>
      <c r="BJ1023" s="18" t="s">
        <v>179</v>
      </c>
      <c r="BK1023" s="174">
        <f>ROUND(I1023*H1023,3)</f>
        <v>0</v>
      </c>
      <c r="BL1023" s="18" t="s">
        <v>283</v>
      </c>
      <c r="BM1023" s="172" t="s">
        <v>1185</v>
      </c>
    </row>
    <row r="1024" spans="1:65" s="2" customFormat="1" ht="24" customHeight="1" x14ac:dyDescent="0.2">
      <c r="A1024" s="33"/>
      <c r="B1024" s="162"/>
      <c r="C1024" s="163" t="s">
        <v>1186</v>
      </c>
      <c r="D1024" s="264" t="s">
        <v>3220</v>
      </c>
      <c r="E1024" s="265"/>
      <c r="F1024" s="266"/>
      <c r="G1024" s="164" t="s">
        <v>177</v>
      </c>
      <c r="H1024" s="165">
        <v>1</v>
      </c>
      <c r="I1024" s="166"/>
      <c r="J1024" s="165">
        <f>ROUND(I1024*H1024,3)</f>
        <v>0</v>
      </c>
      <c r="K1024" s="167"/>
      <c r="L1024" s="34"/>
      <c r="M1024" s="168" t="s">
        <v>1</v>
      </c>
      <c r="N1024" s="169" t="s">
        <v>43</v>
      </c>
      <c r="O1024" s="59"/>
      <c r="P1024" s="170">
        <f>O1024*H1024</f>
        <v>0</v>
      </c>
      <c r="Q1024" s="170">
        <v>0</v>
      </c>
      <c r="R1024" s="170">
        <f>Q1024*H1024</f>
        <v>0</v>
      </c>
      <c r="S1024" s="170">
        <v>0</v>
      </c>
      <c r="T1024" s="171">
        <f>S1024*H1024</f>
        <v>0</v>
      </c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R1024" s="172" t="s">
        <v>283</v>
      </c>
      <c r="AT1024" s="172" t="s">
        <v>175</v>
      </c>
      <c r="AU1024" s="172" t="s">
        <v>179</v>
      </c>
      <c r="AY1024" s="18" t="s">
        <v>173</v>
      </c>
      <c r="BE1024" s="173">
        <f>IF(N1024="základná",J1024,0)</f>
        <v>0</v>
      </c>
      <c r="BF1024" s="173">
        <f>IF(N1024="znížená",J1024,0)</f>
        <v>0</v>
      </c>
      <c r="BG1024" s="173">
        <f>IF(N1024="zákl. prenesená",J1024,0)</f>
        <v>0</v>
      </c>
      <c r="BH1024" s="173">
        <f>IF(N1024="zníž. prenesená",J1024,0)</f>
        <v>0</v>
      </c>
      <c r="BI1024" s="173">
        <f>IF(N1024="nulová",J1024,0)</f>
        <v>0</v>
      </c>
      <c r="BJ1024" s="18" t="s">
        <v>179</v>
      </c>
      <c r="BK1024" s="174">
        <f>ROUND(I1024*H1024,3)</f>
        <v>0</v>
      </c>
      <c r="BL1024" s="18" t="s">
        <v>283</v>
      </c>
      <c r="BM1024" s="172" t="s">
        <v>1187</v>
      </c>
    </row>
    <row r="1025" spans="1:65" s="2" customFormat="1" x14ac:dyDescent="0.2">
      <c r="A1025" s="33"/>
      <c r="B1025" s="34"/>
      <c r="C1025" s="33"/>
      <c r="D1025" s="175" t="s">
        <v>181</v>
      </c>
      <c r="E1025" s="33"/>
      <c r="F1025" s="176" t="s">
        <v>1188</v>
      </c>
      <c r="G1025" s="33"/>
      <c r="H1025" s="33"/>
      <c r="I1025" s="97"/>
      <c r="J1025" s="33"/>
      <c r="K1025" s="33"/>
      <c r="L1025" s="34"/>
      <c r="M1025" s="177"/>
      <c r="N1025" s="178"/>
      <c r="O1025" s="59"/>
      <c r="P1025" s="59"/>
      <c r="Q1025" s="59"/>
      <c r="R1025" s="59"/>
      <c r="S1025" s="59"/>
      <c r="T1025" s="60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T1025" s="18" t="s">
        <v>181</v>
      </c>
      <c r="AU1025" s="18" t="s">
        <v>179</v>
      </c>
    </row>
    <row r="1026" spans="1:65" s="14" customFormat="1" ht="22.5" x14ac:dyDescent="0.2">
      <c r="B1026" s="187"/>
      <c r="D1026" s="175" t="s">
        <v>183</v>
      </c>
      <c r="E1026" s="188" t="s">
        <v>1</v>
      </c>
      <c r="F1026" s="189" t="s">
        <v>1189</v>
      </c>
      <c r="H1026" s="188" t="s">
        <v>1</v>
      </c>
      <c r="I1026" s="190"/>
      <c r="L1026" s="187"/>
      <c r="M1026" s="191"/>
      <c r="N1026" s="192"/>
      <c r="O1026" s="192"/>
      <c r="P1026" s="192"/>
      <c r="Q1026" s="192"/>
      <c r="R1026" s="192"/>
      <c r="S1026" s="192"/>
      <c r="T1026" s="193"/>
      <c r="AT1026" s="188" t="s">
        <v>183</v>
      </c>
      <c r="AU1026" s="188" t="s">
        <v>179</v>
      </c>
      <c r="AV1026" s="14" t="s">
        <v>85</v>
      </c>
      <c r="AW1026" s="14" t="s">
        <v>32</v>
      </c>
      <c r="AX1026" s="14" t="s">
        <v>77</v>
      </c>
      <c r="AY1026" s="188" t="s">
        <v>173</v>
      </c>
    </row>
    <row r="1027" spans="1:65" s="14" customFormat="1" ht="22.5" x14ac:dyDescent="0.2">
      <c r="B1027" s="187"/>
      <c r="D1027" s="175" t="s">
        <v>183</v>
      </c>
      <c r="E1027" s="188" t="s">
        <v>1</v>
      </c>
      <c r="F1027" s="189" t="s">
        <v>1190</v>
      </c>
      <c r="H1027" s="188" t="s">
        <v>1</v>
      </c>
      <c r="I1027" s="190"/>
      <c r="L1027" s="187"/>
      <c r="M1027" s="191"/>
      <c r="N1027" s="192"/>
      <c r="O1027" s="192"/>
      <c r="P1027" s="192"/>
      <c r="Q1027" s="192"/>
      <c r="R1027" s="192"/>
      <c r="S1027" s="192"/>
      <c r="T1027" s="193"/>
      <c r="AT1027" s="188" t="s">
        <v>183</v>
      </c>
      <c r="AU1027" s="188" t="s">
        <v>179</v>
      </c>
      <c r="AV1027" s="14" t="s">
        <v>85</v>
      </c>
      <c r="AW1027" s="14" t="s">
        <v>32</v>
      </c>
      <c r="AX1027" s="14" t="s">
        <v>77</v>
      </c>
      <c r="AY1027" s="188" t="s">
        <v>173</v>
      </c>
    </row>
    <row r="1028" spans="1:65" s="14" customFormat="1" ht="22.5" x14ac:dyDescent="0.2">
      <c r="B1028" s="187"/>
      <c r="D1028" s="175" t="s">
        <v>183</v>
      </c>
      <c r="E1028" s="188" t="s">
        <v>1</v>
      </c>
      <c r="F1028" s="189" t="s">
        <v>1168</v>
      </c>
      <c r="H1028" s="188" t="s">
        <v>1</v>
      </c>
      <c r="I1028" s="190"/>
      <c r="L1028" s="187"/>
      <c r="M1028" s="191"/>
      <c r="N1028" s="192"/>
      <c r="O1028" s="192"/>
      <c r="P1028" s="192"/>
      <c r="Q1028" s="192"/>
      <c r="R1028" s="192"/>
      <c r="S1028" s="192"/>
      <c r="T1028" s="193"/>
      <c r="AT1028" s="188" t="s">
        <v>183</v>
      </c>
      <c r="AU1028" s="188" t="s">
        <v>179</v>
      </c>
      <c r="AV1028" s="14" t="s">
        <v>85</v>
      </c>
      <c r="AW1028" s="14" t="s">
        <v>32</v>
      </c>
      <c r="AX1028" s="14" t="s">
        <v>77</v>
      </c>
      <c r="AY1028" s="188" t="s">
        <v>173</v>
      </c>
    </row>
    <row r="1029" spans="1:65" s="14" customFormat="1" ht="22.5" x14ac:dyDescent="0.2">
      <c r="B1029" s="187"/>
      <c r="D1029" s="175" t="s">
        <v>183</v>
      </c>
      <c r="E1029" s="188" t="s">
        <v>1</v>
      </c>
      <c r="F1029" s="189" t="s">
        <v>1169</v>
      </c>
      <c r="H1029" s="188" t="s">
        <v>1</v>
      </c>
      <c r="I1029" s="190"/>
      <c r="L1029" s="187"/>
      <c r="M1029" s="191"/>
      <c r="N1029" s="192"/>
      <c r="O1029" s="192"/>
      <c r="P1029" s="192"/>
      <c r="Q1029" s="192"/>
      <c r="R1029" s="192"/>
      <c r="S1029" s="192"/>
      <c r="T1029" s="193"/>
      <c r="AT1029" s="188" t="s">
        <v>183</v>
      </c>
      <c r="AU1029" s="188" t="s">
        <v>179</v>
      </c>
      <c r="AV1029" s="14" t="s">
        <v>85</v>
      </c>
      <c r="AW1029" s="14" t="s">
        <v>32</v>
      </c>
      <c r="AX1029" s="14" t="s">
        <v>77</v>
      </c>
      <c r="AY1029" s="188" t="s">
        <v>173</v>
      </c>
    </row>
    <row r="1030" spans="1:65" s="14" customFormat="1" x14ac:dyDescent="0.2">
      <c r="B1030" s="187"/>
      <c r="D1030" s="175" t="s">
        <v>183</v>
      </c>
      <c r="E1030" s="188" t="s">
        <v>1</v>
      </c>
      <c r="F1030" s="189" t="s">
        <v>1191</v>
      </c>
      <c r="H1030" s="188" t="s">
        <v>1</v>
      </c>
      <c r="I1030" s="190"/>
      <c r="L1030" s="187"/>
      <c r="M1030" s="191"/>
      <c r="N1030" s="192"/>
      <c r="O1030" s="192"/>
      <c r="P1030" s="192"/>
      <c r="Q1030" s="192"/>
      <c r="R1030" s="192"/>
      <c r="S1030" s="192"/>
      <c r="T1030" s="193"/>
      <c r="AT1030" s="188" t="s">
        <v>183</v>
      </c>
      <c r="AU1030" s="188" t="s">
        <v>179</v>
      </c>
      <c r="AV1030" s="14" t="s">
        <v>85</v>
      </c>
      <c r="AW1030" s="14" t="s">
        <v>32</v>
      </c>
      <c r="AX1030" s="14" t="s">
        <v>77</v>
      </c>
      <c r="AY1030" s="188" t="s">
        <v>173</v>
      </c>
    </row>
    <row r="1031" spans="1:65" s="14" customFormat="1" x14ac:dyDescent="0.2">
      <c r="B1031" s="187"/>
      <c r="D1031" s="175" t="s">
        <v>183</v>
      </c>
      <c r="E1031" s="188" t="s">
        <v>1</v>
      </c>
      <c r="F1031" s="189" t="s">
        <v>1192</v>
      </c>
      <c r="H1031" s="188" t="s">
        <v>1</v>
      </c>
      <c r="I1031" s="190"/>
      <c r="L1031" s="187"/>
      <c r="M1031" s="191"/>
      <c r="N1031" s="192"/>
      <c r="O1031" s="192"/>
      <c r="P1031" s="192"/>
      <c r="Q1031" s="192"/>
      <c r="R1031" s="192"/>
      <c r="S1031" s="192"/>
      <c r="T1031" s="193"/>
      <c r="AT1031" s="188" t="s">
        <v>183</v>
      </c>
      <c r="AU1031" s="188" t="s">
        <v>179</v>
      </c>
      <c r="AV1031" s="14" t="s">
        <v>85</v>
      </c>
      <c r="AW1031" s="14" t="s">
        <v>32</v>
      </c>
      <c r="AX1031" s="14" t="s">
        <v>77</v>
      </c>
      <c r="AY1031" s="188" t="s">
        <v>173</v>
      </c>
    </row>
    <row r="1032" spans="1:65" s="13" customFormat="1" x14ac:dyDescent="0.2">
      <c r="B1032" s="179"/>
      <c r="D1032" s="175" t="s">
        <v>183</v>
      </c>
      <c r="E1032" s="180" t="s">
        <v>1</v>
      </c>
      <c r="F1032" s="181" t="s">
        <v>85</v>
      </c>
      <c r="H1032" s="182">
        <v>1</v>
      </c>
      <c r="I1032" s="183"/>
      <c r="L1032" s="179"/>
      <c r="M1032" s="184"/>
      <c r="N1032" s="185"/>
      <c r="O1032" s="185"/>
      <c r="P1032" s="185"/>
      <c r="Q1032" s="185"/>
      <c r="R1032" s="185"/>
      <c r="S1032" s="185"/>
      <c r="T1032" s="186"/>
      <c r="AT1032" s="180" t="s">
        <v>183</v>
      </c>
      <c r="AU1032" s="180" t="s">
        <v>179</v>
      </c>
      <c r="AV1032" s="13" t="s">
        <v>179</v>
      </c>
      <c r="AW1032" s="13" t="s">
        <v>32</v>
      </c>
      <c r="AX1032" s="13" t="s">
        <v>85</v>
      </c>
      <c r="AY1032" s="180" t="s">
        <v>173</v>
      </c>
    </row>
    <row r="1033" spans="1:65" s="2" customFormat="1" ht="48" customHeight="1" x14ac:dyDescent="0.2">
      <c r="A1033" s="33"/>
      <c r="B1033" s="162"/>
      <c r="C1033" s="163" t="s">
        <v>1193</v>
      </c>
      <c r="D1033" s="264" t="s">
        <v>1194</v>
      </c>
      <c r="E1033" s="265"/>
      <c r="F1033" s="266"/>
      <c r="G1033" s="164" t="s">
        <v>370</v>
      </c>
      <c r="H1033" s="165">
        <v>1</v>
      </c>
      <c r="I1033" s="166"/>
      <c r="J1033" s="165">
        <f t="shared" ref="J1033:J1040" si="0">ROUND(I1033*H1033,3)</f>
        <v>0</v>
      </c>
      <c r="K1033" s="167"/>
      <c r="L1033" s="34"/>
      <c r="M1033" s="168" t="s">
        <v>1</v>
      </c>
      <c r="N1033" s="169" t="s">
        <v>43</v>
      </c>
      <c r="O1033" s="59"/>
      <c r="P1033" s="170">
        <f t="shared" ref="P1033:P1040" si="1">O1033*H1033</f>
        <v>0</v>
      </c>
      <c r="Q1033" s="170">
        <v>0</v>
      </c>
      <c r="R1033" s="170">
        <f t="shared" ref="R1033:R1040" si="2">Q1033*H1033</f>
        <v>0</v>
      </c>
      <c r="S1033" s="170">
        <v>0</v>
      </c>
      <c r="T1033" s="171">
        <f t="shared" ref="T1033:T1040" si="3">S1033*H1033</f>
        <v>0</v>
      </c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R1033" s="172" t="s">
        <v>283</v>
      </c>
      <c r="AT1033" s="172" t="s">
        <v>175</v>
      </c>
      <c r="AU1033" s="172" t="s">
        <v>179</v>
      </c>
      <c r="AY1033" s="18" t="s">
        <v>173</v>
      </c>
      <c r="BE1033" s="173">
        <f t="shared" ref="BE1033:BE1040" si="4">IF(N1033="základná",J1033,0)</f>
        <v>0</v>
      </c>
      <c r="BF1033" s="173">
        <f t="shared" ref="BF1033:BF1040" si="5">IF(N1033="znížená",J1033,0)</f>
        <v>0</v>
      </c>
      <c r="BG1033" s="173">
        <f t="shared" ref="BG1033:BG1040" si="6">IF(N1033="zákl. prenesená",J1033,0)</f>
        <v>0</v>
      </c>
      <c r="BH1033" s="173">
        <f t="shared" ref="BH1033:BH1040" si="7">IF(N1033="zníž. prenesená",J1033,0)</f>
        <v>0</v>
      </c>
      <c r="BI1033" s="173">
        <f t="shared" ref="BI1033:BI1040" si="8">IF(N1033="nulová",J1033,0)</f>
        <v>0</v>
      </c>
      <c r="BJ1033" s="18" t="s">
        <v>179</v>
      </c>
      <c r="BK1033" s="174">
        <f t="shared" ref="BK1033:BK1040" si="9">ROUND(I1033*H1033,3)</f>
        <v>0</v>
      </c>
      <c r="BL1033" s="18" t="s">
        <v>283</v>
      </c>
      <c r="BM1033" s="172" t="s">
        <v>1195</v>
      </c>
    </row>
    <row r="1034" spans="1:65" s="2" customFormat="1" ht="36" customHeight="1" x14ac:dyDescent="0.2">
      <c r="A1034" s="33"/>
      <c r="B1034" s="162"/>
      <c r="C1034" s="163" t="s">
        <v>1196</v>
      </c>
      <c r="D1034" s="264" t="s">
        <v>1197</v>
      </c>
      <c r="E1034" s="265"/>
      <c r="F1034" s="266"/>
      <c r="G1034" s="164" t="s">
        <v>370</v>
      </c>
      <c r="H1034" s="165">
        <v>1</v>
      </c>
      <c r="I1034" s="166"/>
      <c r="J1034" s="165">
        <f t="shared" si="0"/>
        <v>0</v>
      </c>
      <c r="K1034" s="167"/>
      <c r="L1034" s="34"/>
      <c r="M1034" s="168" t="s">
        <v>1</v>
      </c>
      <c r="N1034" s="169" t="s">
        <v>43</v>
      </c>
      <c r="O1034" s="59"/>
      <c r="P1034" s="170">
        <f t="shared" si="1"/>
        <v>0</v>
      </c>
      <c r="Q1034" s="170">
        <v>0</v>
      </c>
      <c r="R1034" s="170">
        <f t="shared" si="2"/>
        <v>0</v>
      </c>
      <c r="S1034" s="170">
        <v>0</v>
      </c>
      <c r="T1034" s="171">
        <f t="shared" si="3"/>
        <v>0</v>
      </c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R1034" s="172" t="s">
        <v>283</v>
      </c>
      <c r="AT1034" s="172" t="s">
        <v>175</v>
      </c>
      <c r="AU1034" s="172" t="s">
        <v>179</v>
      </c>
      <c r="AY1034" s="18" t="s">
        <v>173</v>
      </c>
      <c r="BE1034" s="173">
        <f t="shared" si="4"/>
        <v>0</v>
      </c>
      <c r="BF1034" s="173">
        <f t="shared" si="5"/>
        <v>0</v>
      </c>
      <c r="BG1034" s="173">
        <f t="shared" si="6"/>
        <v>0</v>
      </c>
      <c r="BH1034" s="173">
        <f t="shared" si="7"/>
        <v>0</v>
      </c>
      <c r="BI1034" s="173">
        <f t="shared" si="8"/>
        <v>0</v>
      </c>
      <c r="BJ1034" s="18" t="s">
        <v>179</v>
      </c>
      <c r="BK1034" s="174">
        <f t="shared" si="9"/>
        <v>0</v>
      </c>
      <c r="BL1034" s="18" t="s">
        <v>283</v>
      </c>
      <c r="BM1034" s="172" t="s">
        <v>1198</v>
      </c>
    </row>
    <row r="1035" spans="1:65" s="2" customFormat="1" ht="48" customHeight="1" x14ac:dyDescent="0.2">
      <c r="A1035" s="33"/>
      <c r="B1035" s="162"/>
      <c r="C1035" s="163" t="s">
        <v>1199</v>
      </c>
      <c r="D1035" s="264" t="s">
        <v>1200</v>
      </c>
      <c r="E1035" s="265"/>
      <c r="F1035" s="266"/>
      <c r="G1035" s="164" t="s">
        <v>370</v>
      </c>
      <c r="H1035" s="165">
        <v>1</v>
      </c>
      <c r="I1035" s="166"/>
      <c r="J1035" s="165">
        <f t="shared" si="0"/>
        <v>0</v>
      </c>
      <c r="K1035" s="167"/>
      <c r="L1035" s="34"/>
      <c r="M1035" s="168" t="s">
        <v>1</v>
      </c>
      <c r="N1035" s="169" t="s">
        <v>43</v>
      </c>
      <c r="O1035" s="59"/>
      <c r="P1035" s="170">
        <f t="shared" si="1"/>
        <v>0</v>
      </c>
      <c r="Q1035" s="170">
        <v>0</v>
      </c>
      <c r="R1035" s="170">
        <f t="shared" si="2"/>
        <v>0</v>
      </c>
      <c r="S1035" s="170">
        <v>0</v>
      </c>
      <c r="T1035" s="171">
        <f t="shared" si="3"/>
        <v>0</v>
      </c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R1035" s="172" t="s">
        <v>283</v>
      </c>
      <c r="AT1035" s="172" t="s">
        <v>175</v>
      </c>
      <c r="AU1035" s="172" t="s">
        <v>179</v>
      </c>
      <c r="AY1035" s="18" t="s">
        <v>173</v>
      </c>
      <c r="BE1035" s="173">
        <f t="shared" si="4"/>
        <v>0</v>
      </c>
      <c r="BF1035" s="173">
        <f t="shared" si="5"/>
        <v>0</v>
      </c>
      <c r="BG1035" s="173">
        <f t="shared" si="6"/>
        <v>0</v>
      </c>
      <c r="BH1035" s="173">
        <f t="shared" si="7"/>
        <v>0</v>
      </c>
      <c r="BI1035" s="173">
        <f t="shared" si="8"/>
        <v>0</v>
      </c>
      <c r="BJ1035" s="18" t="s">
        <v>179</v>
      </c>
      <c r="BK1035" s="174">
        <f t="shared" si="9"/>
        <v>0</v>
      </c>
      <c r="BL1035" s="18" t="s">
        <v>283</v>
      </c>
      <c r="BM1035" s="172" t="s">
        <v>1201</v>
      </c>
    </row>
    <row r="1036" spans="1:65" s="2" customFormat="1" ht="36" customHeight="1" x14ac:dyDescent="0.2">
      <c r="A1036" s="33"/>
      <c r="B1036" s="162"/>
      <c r="C1036" s="163" t="s">
        <v>1202</v>
      </c>
      <c r="D1036" s="264" t="s">
        <v>1203</v>
      </c>
      <c r="E1036" s="265"/>
      <c r="F1036" s="266"/>
      <c r="G1036" s="164" t="s">
        <v>370</v>
      </c>
      <c r="H1036" s="165">
        <v>1</v>
      </c>
      <c r="I1036" s="166"/>
      <c r="J1036" s="165">
        <f t="shared" si="0"/>
        <v>0</v>
      </c>
      <c r="K1036" s="167"/>
      <c r="L1036" s="34"/>
      <c r="M1036" s="168" t="s">
        <v>1</v>
      </c>
      <c r="N1036" s="169" t="s">
        <v>43</v>
      </c>
      <c r="O1036" s="59"/>
      <c r="P1036" s="170">
        <f t="shared" si="1"/>
        <v>0</v>
      </c>
      <c r="Q1036" s="170">
        <v>0</v>
      </c>
      <c r="R1036" s="170">
        <f t="shared" si="2"/>
        <v>0</v>
      </c>
      <c r="S1036" s="170">
        <v>0</v>
      </c>
      <c r="T1036" s="171">
        <f t="shared" si="3"/>
        <v>0</v>
      </c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R1036" s="172" t="s">
        <v>283</v>
      </c>
      <c r="AT1036" s="172" t="s">
        <v>175</v>
      </c>
      <c r="AU1036" s="172" t="s">
        <v>179</v>
      </c>
      <c r="AY1036" s="18" t="s">
        <v>173</v>
      </c>
      <c r="BE1036" s="173">
        <f t="shared" si="4"/>
        <v>0</v>
      </c>
      <c r="BF1036" s="173">
        <f t="shared" si="5"/>
        <v>0</v>
      </c>
      <c r="BG1036" s="173">
        <f t="shared" si="6"/>
        <v>0</v>
      </c>
      <c r="BH1036" s="173">
        <f t="shared" si="7"/>
        <v>0</v>
      </c>
      <c r="BI1036" s="173">
        <f t="shared" si="8"/>
        <v>0</v>
      </c>
      <c r="BJ1036" s="18" t="s">
        <v>179</v>
      </c>
      <c r="BK1036" s="174">
        <f t="shared" si="9"/>
        <v>0</v>
      </c>
      <c r="BL1036" s="18" t="s">
        <v>283</v>
      </c>
      <c r="BM1036" s="172" t="s">
        <v>1204</v>
      </c>
    </row>
    <row r="1037" spans="1:65" s="2" customFormat="1" ht="36" customHeight="1" x14ac:dyDescent="0.2">
      <c r="A1037" s="33"/>
      <c r="B1037" s="162"/>
      <c r="C1037" s="163" t="s">
        <v>1205</v>
      </c>
      <c r="D1037" s="264" t="s">
        <v>1206</v>
      </c>
      <c r="E1037" s="265"/>
      <c r="F1037" s="266"/>
      <c r="G1037" s="164" t="s">
        <v>370</v>
      </c>
      <c r="H1037" s="165">
        <v>5</v>
      </c>
      <c r="I1037" s="166"/>
      <c r="J1037" s="165">
        <f t="shared" si="0"/>
        <v>0</v>
      </c>
      <c r="K1037" s="167"/>
      <c r="L1037" s="34"/>
      <c r="M1037" s="168" t="s">
        <v>1</v>
      </c>
      <c r="N1037" s="169" t="s">
        <v>43</v>
      </c>
      <c r="O1037" s="59"/>
      <c r="P1037" s="170">
        <f t="shared" si="1"/>
        <v>0</v>
      </c>
      <c r="Q1037" s="170">
        <v>0</v>
      </c>
      <c r="R1037" s="170">
        <f t="shared" si="2"/>
        <v>0</v>
      </c>
      <c r="S1037" s="170">
        <v>0</v>
      </c>
      <c r="T1037" s="171">
        <f t="shared" si="3"/>
        <v>0</v>
      </c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R1037" s="172" t="s">
        <v>283</v>
      </c>
      <c r="AT1037" s="172" t="s">
        <v>175</v>
      </c>
      <c r="AU1037" s="172" t="s">
        <v>179</v>
      </c>
      <c r="AY1037" s="18" t="s">
        <v>173</v>
      </c>
      <c r="BE1037" s="173">
        <f t="shared" si="4"/>
        <v>0</v>
      </c>
      <c r="BF1037" s="173">
        <f t="shared" si="5"/>
        <v>0</v>
      </c>
      <c r="BG1037" s="173">
        <f t="shared" si="6"/>
        <v>0</v>
      </c>
      <c r="BH1037" s="173">
        <f t="shared" si="7"/>
        <v>0</v>
      </c>
      <c r="BI1037" s="173">
        <f t="shared" si="8"/>
        <v>0</v>
      </c>
      <c r="BJ1037" s="18" t="s">
        <v>179</v>
      </c>
      <c r="BK1037" s="174">
        <f t="shared" si="9"/>
        <v>0</v>
      </c>
      <c r="BL1037" s="18" t="s">
        <v>283</v>
      </c>
      <c r="BM1037" s="172" t="s">
        <v>1207</v>
      </c>
    </row>
    <row r="1038" spans="1:65" s="2" customFormat="1" ht="36" customHeight="1" x14ac:dyDescent="0.2">
      <c r="A1038" s="33"/>
      <c r="B1038" s="162"/>
      <c r="C1038" s="163" t="s">
        <v>1208</v>
      </c>
      <c r="D1038" s="264" t="s">
        <v>1209</v>
      </c>
      <c r="E1038" s="265"/>
      <c r="F1038" s="266"/>
      <c r="G1038" s="164" t="s">
        <v>370</v>
      </c>
      <c r="H1038" s="165">
        <v>1</v>
      </c>
      <c r="I1038" s="166"/>
      <c r="J1038" s="165">
        <f t="shared" si="0"/>
        <v>0</v>
      </c>
      <c r="K1038" s="167"/>
      <c r="L1038" s="34"/>
      <c r="M1038" s="168" t="s">
        <v>1</v>
      </c>
      <c r="N1038" s="169" t="s">
        <v>43</v>
      </c>
      <c r="O1038" s="59"/>
      <c r="P1038" s="170">
        <f t="shared" si="1"/>
        <v>0</v>
      </c>
      <c r="Q1038" s="170">
        <v>0</v>
      </c>
      <c r="R1038" s="170">
        <f t="shared" si="2"/>
        <v>0</v>
      </c>
      <c r="S1038" s="170">
        <v>0</v>
      </c>
      <c r="T1038" s="171">
        <f t="shared" si="3"/>
        <v>0</v>
      </c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R1038" s="172" t="s">
        <v>283</v>
      </c>
      <c r="AT1038" s="172" t="s">
        <v>175</v>
      </c>
      <c r="AU1038" s="172" t="s">
        <v>179</v>
      </c>
      <c r="AY1038" s="18" t="s">
        <v>173</v>
      </c>
      <c r="BE1038" s="173">
        <f t="shared" si="4"/>
        <v>0</v>
      </c>
      <c r="BF1038" s="173">
        <f t="shared" si="5"/>
        <v>0</v>
      </c>
      <c r="BG1038" s="173">
        <f t="shared" si="6"/>
        <v>0</v>
      </c>
      <c r="BH1038" s="173">
        <f t="shared" si="7"/>
        <v>0</v>
      </c>
      <c r="BI1038" s="173">
        <f t="shared" si="8"/>
        <v>0</v>
      </c>
      <c r="BJ1038" s="18" t="s">
        <v>179</v>
      </c>
      <c r="BK1038" s="174">
        <f t="shared" si="9"/>
        <v>0</v>
      </c>
      <c r="BL1038" s="18" t="s">
        <v>283</v>
      </c>
      <c r="BM1038" s="172" t="s">
        <v>1210</v>
      </c>
    </row>
    <row r="1039" spans="1:65" s="2" customFormat="1" ht="60" customHeight="1" x14ac:dyDescent="0.2">
      <c r="A1039" s="33"/>
      <c r="B1039" s="162"/>
      <c r="C1039" s="163" t="s">
        <v>1211</v>
      </c>
      <c r="D1039" s="264" t="s">
        <v>1212</v>
      </c>
      <c r="E1039" s="265"/>
      <c r="F1039" s="266"/>
      <c r="G1039" s="164" t="s">
        <v>370</v>
      </c>
      <c r="H1039" s="165">
        <v>1</v>
      </c>
      <c r="I1039" s="166"/>
      <c r="J1039" s="165">
        <f t="shared" si="0"/>
        <v>0</v>
      </c>
      <c r="K1039" s="167"/>
      <c r="L1039" s="34"/>
      <c r="M1039" s="168" t="s">
        <v>1</v>
      </c>
      <c r="N1039" s="169" t="s">
        <v>43</v>
      </c>
      <c r="O1039" s="59"/>
      <c r="P1039" s="170">
        <f t="shared" si="1"/>
        <v>0</v>
      </c>
      <c r="Q1039" s="170">
        <v>0</v>
      </c>
      <c r="R1039" s="170">
        <f t="shared" si="2"/>
        <v>0</v>
      </c>
      <c r="S1039" s="170">
        <v>0</v>
      </c>
      <c r="T1039" s="171">
        <f t="shared" si="3"/>
        <v>0</v>
      </c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R1039" s="172" t="s">
        <v>283</v>
      </c>
      <c r="AT1039" s="172" t="s">
        <v>175</v>
      </c>
      <c r="AU1039" s="172" t="s">
        <v>179</v>
      </c>
      <c r="AY1039" s="18" t="s">
        <v>173</v>
      </c>
      <c r="BE1039" s="173">
        <f t="shared" si="4"/>
        <v>0</v>
      </c>
      <c r="BF1039" s="173">
        <f t="shared" si="5"/>
        <v>0</v>
      </c>
      <c r="BG1039" s="173">
        <f t="shared" si="6"/>
        <v>0</v>
      </c>
      <c r="BH1039" s="173">
        <f t="shared" si="7"/>
        <v>0</v>
      </c>
      <c r="BI1039" s="173">
        <f t="shared" si="8"/>
        <v>0</v>
      </c>
      <c r="BJ1039" s="18" t="s">
        <v>179</v>
      </c>
      <c r="BK1039" s="174">
        <f t="shared" si="9"/>
        <v>0</v>
      </c>
      <c r="BL1039" s="18" t="s">
        <v>283</v>
      </c>
      <c r="BM1039" s="172" t="s">
        <v>1213</v>
      </c>
    </row>
    <row r="1040" spans="1:65" s="2" customFormat="1" ht="24" customHeight="1" x14ac:dyDescent="0.2">
      <c r="A1040" s="33"/>
      <c r="B1040" s="162"/>
      <c r="C1040" s="163" t="s">
        <v>1214</v>
      </c>
      <c r="D1040" s="264" t="s">
        <v>1215</v>
      </c>
      <c r="E1040" s="265"/>
      <c r="F1040" s="266"/>
      <c r="G1040" s="164" t="s">
        <v>271</v>
      </c>
      <c r="H1040" s="165">
        <v>2.1</v>
      </c>
      <c r="I1040" s="166"/>
      <c r="J1040" s="165">
        <f t="shared" si="0"/>
        <v>0</v>
      </c>
      <c r="K1040" s="167"/>
      <c r="L1040" s="34"/>
      <c r="M1040" s="168" t="s">
        <v>1</v>
      </c>
      <c r="N1040" s="169" t="s">
        <v>43</v>
      </c>
      <c r="O1040" s="59"/>
      <c r="P1040" s="170">
        <f t="shared" si="1"/>
        <v>0</v>
      </c>
      <c r="Q1040" s="170">
        <v>0</v>
      </c>
      <c r="R1040" s="170">
        <f t="shared" si="2"/>
        <v>0</v>
      </c>
      <c r="S1040" s="170">
        <v>0</v>
      </c>
      <c r="T1040" s="171">
        <f t="shared" si="3"/>
        <v>0</v>
      </c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R1040" s="172" t="s">
        <v>283</v>
      </c>
      <c r="AT1040" s="172" t="s">
        <v>175</v>
      </c>
      <c r="AU1040" s="172" t="s">
        <v>179</v>
      </c>
      <c r="AY1040" s="18" t="s">
        <v>173</v>
      </c>
      <c r="BE1040" s="173">
        <f t="shared" si="4"/>
        <v>0</v>
      </c>
      <c r="BF1040" s="173">
        <f t="shared" si="5"/>
        <v>0</v>
      </c>
      <c r="BG1040" s="173">
        <f t="shared" si="6"/>
        <v>0</v>
      </c>
      <c r="BH1040" s="173">
        <f t="shared" si="7"/>
        <v>0</v>
      </c>
      <c r="BI1040" s="173">
        <f t="shared" si="8"/>
        <v>0</v>
      </c>
      <c r="BJ1040" s="18" t="s">
        <v>179</v>
      </c>
      <c r="BK1040" s="174">
        <f t="shared" si="9"/>
        <v>0</v>
      </c>
      <c r="BL1040" s="18" t="s">
        <v>283</v>
      </c>
      <c r="BM1040" s="172" t="s">
        <v>1216</v>
      </c>
    </row>
    <row r="1041" spans="1:65" s="2" customFormat="1" x14ac:dyDescent="0.2">
      <c r="A1041" s="33"/>
      <c r="B1041" s="34"/>
      <c r="C1041" s="33"/>
      <c r="D1041" s="175" t="s">
        <v>181</v>
      </c>
      <c r="E1041" s="33"/>
      <c r="F1041" s="176" t="s">
        <v>1217</v>
      </c>
      <c r="G1041" s="33"/>
      <c r="H1041" s="33"/>
      <c r="I1041" s="97"/>
      <c r="J1041" s="33"/>
      <c r="K1041" s="33"/>
      <c r="L1041" s="34"/>
      <c r="M1041" s="177"/>
      <c r="N1041" s="178"/>
      <c r="O1041" s="59"/>
      <c r="P1041" s="59"/>
      <c r="Q1041" s="59"/>
      <c r="R1041" s="59"/>
      <c r="S1041" s="59"/>
      <c r="T1041" s="60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T1041" s="18" t="s">
        <v>181</v>
      </c>
      <c r="AU1041" s="18" t="s">
        <v>179</v>
      </c>
    </row>
    <row r="1042" spans="1:65" s="13" customFormat="1" x14ac:dyDescent="0.2">
      <c r="B1042" s="179"/>
      <c r="D1042" s="175" t="s">
        <v>183</v>
      </c>
      <c r="E1042" s="180" t="s">
        <v>1</v>
      </c>
      <c r="F1042" s="181" t="s">
        <v>1218</v>
      </c>
      <c r="H1042" s="182">
        <v>2.1</v>
      </c>
      <c r="I1042" s="183"/>
      <c r="L1042" s="179"/>
      <c r="M1042" s="184"/>
      <c r="N1042" s="185"/>
      <c r="O1042" s="185"/>
      <c r="P1042" s="185"/>
      <c r="Q1042" s="185"/>
      <c r="R1042" s="185"/>
      <c r="S1042" s="185"/>
      <c r="T1042" s="186"/>
      <c r="AT1042" s="180" t="s">
        <v>183</v>
      </c>
      <c r="AU1042" s="180" t="s">
        <v>179</v>
      </c>
      <c r="AV1042" s="13" t="s">
        <v>179</v>
      </c>
      <c r="AW1042" s="13" t="s">
        <v>32</v>
      </c>
      <c r="AX1042" s="13" t="s">
        <v>77</v>
      </c>
      <c r="AY1042" s="180" t="s">
        <v>173</v>
      </c>
    </row>
    <row r="1043" spans="1:65" s="16" customFormat="1" x14ac:dyDescent="0.2">
      <c r="B1043" s="202"/>
      <c r="D1043" s="175" t="s">
        <v>183</v>
      </c>
      <c r="E1043" s="203" t="s">
        <v>1</v>
      </c>
      <c r="F1043" s="204" t="s">
        <v>197</v>
      </c>
      <c r="H1043" s="205">
        <v>2.1</v>
      </c>
      <c r="I1043" s="206"/>
      <c r="L1043" s="202"/>
      <c r="M1043" s="207"/>
      <c r="N1043" s="208"/>
      <c r="O1043" s="208"/>
      <c r="P1043" s="208"/>
      <c r="Q1043" s="208"/>
      <c r="R1043" s="208"/>
      <c r="S1043" s="208"/>
      <c r="T1043" s="209"/>
      <c r="AT1043" s="203" t="s">
        <v>183</v>
      </c>
      <c r="AU1043" s="203" t="s">
        <v>179</v>
      </c>
      <c r="AV1043" s="16" t="s">
        <v>178</v>
      </c>
      <c r="AW1043" s="16" t="s">
        <v>32</v>
      </c>
      <c r="AX1043" s="16" t="s">
        <v>85</v>
      </c>
      <c r="AY1043" s="203" t="s">
        <v>173</v>
      </c>
    </row>
    <row r="1044" spans="1:65" s="2" customFormat="1" ht="16.5" customHeight="1" x14ac:dyDescent="0.2">
      <c r="A1044" s="33"/>
      <c r="B1044" s="162"/>
      <c r="C1044" s="163" t="s">
        <v>1219</v>
      </c>
      <c r="D1044" s="264" t="s">
        <v>1220</v>
      </c>
      <c r="E1044" s="265"/>
      <c r="F1044" s="266"/>
      <c r="G1044" s="164" t="s">
        <v>643</v>
      </c>
      <c r="H1044" s="165">
        <v>5.8</v>
      </c>
      <c r="I1044" s="166"/>
      <c r="J1044" s="165">
        <f>ROUND(I1044*H1044,3)</f>
        <v>0</v>
      </c>
      <c r="K1044" s="167"/>
      <c r="L1044" s="34"/>
      <c r="M1044" s="168" t="s">
        <v>1</v>
      </c>
      <c r="N1044" s="169" t="s">
        <v>43</v>
      </c>
      <c r="O1044" s="59"/>
      <c r="P1044" s="170">
        <f>O1044*H1044</f>
        <v>0</v>
      </c>
      <c r="Q1044" s="170">
        <v>9.0000000000000006E-5</v>
      </c>
      <c r="R1044" s="170">
        <f>Q1044*H1044</f>
        <v>5.22E-4</v>
      </c>
      <c r="S1044" s="170">
        <v>0</v>
      </c>
      <c r="T1044" s="171">
        <f>S1044*H1044</f>
        <v>0</v>
      </c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R1044" s="172" t="s">
        <v>283</v>
      </c>
      <c r="AT1044" s="172" t="s">
        <v>175</v>
      </c>
      <c r="AU1044" s="172" t="s">
        <v>179</v>
      </c>
      <c r="AY1044" s="18" t="s">
        <v>173</v>
      </c>
      <c r="BE1044" s="173">
        <f>IF(N1044="základná",J1044,0)</f>
        <v>0</v>
      </c>
      <c r="BF1044" s="173">
        <f>IF(N1044="znížená",J1044,0)</f>
        <v>0</v>
      </c>
      <c r="BG1044" s="173">
        <f>IF(N1044="zákl. prenesená",J1044,0)</f>
        <v>0</v>
      </c>
      <c r="BH1044" s="173">
        <f>IF(N1044="zníž. prenesená",J1044,0)</f>
        <v>0</v>
      </c>
      <c r="BI1044" s="173">
        <f>IF(N1044="nulová",J1044,0)</f>
        <v>0</v>
      </c>
      <c r="BJ1044" s="18" t="s">
        <v>179</v>
      </c>
      <c r="BK1044" s="174">
        <f>ROUND(I1044*H1044,3)</f>
        <v>0</v>
      </c>
      <c r="BL1044" s="18" t="s">
        <v>283</v>
      </c>
      <c r="BM1044" s="172" t="s">
        <v>1221</v>
      </c>
    </row>
    <row r="1045" spans="1:65" s="2" customFormat="1" x14ac:dyDescent="0.2">
      <c r="A1045" s="33"/>
      <c r="B1045" s="34"/>
      <c r="C1045" s="33"/>
      <c r="D1045" s="175" t="s">
        <v>181</v>
      </c>
      <c r="E1045" s="33"/>
      <c r="F1045" s="176" t="s">
        <v>1222</v>
      </c>
      <c r="G1045" s="33"/>
      <c r="H1045" s="33"/>
      <c r="I1045" s="97"/>
      <c r="J1045" s="33"/>
      <c r="K1045" s="33"/>
      <c r="L1045" s="34"/>
      <c r="M1045" s="177"/>
      <c r="N1045" s="178"/>
      <c r="O1045" s="59"/>
      <c r="P1045" s="59"/>
      <c r="Q1045" s="59"/>
      <c r="R1045" s="59"/>
      <c r="S1045" s="59"/>
      <c r="T1045" s="60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T1045" s="18" t="s">
        <v>181</v>
      </c>
      <c r="AU1045" s="18" t="s">
        <v>179</v>
      </c>
    </row>
    <row r="1046" spans="1:65" s="13" customFormat="1" x14ac:dyDescent="0.2">
      <c r="B1046" s="179"/>
      <c r="D1046" s="175" t="s">
        <v>183</v>
      </c>
      <c r="E1046" s="180" t="s">
        <v>1</v>
      </c>
      <c r="F1046" s="181" t="s">
        <v>1223</v>
      </c>
      <c r="H1046" s="182">
        <v>5.8</v>
      </c>
      <c r="I1046" s="183"/>
      <c r="L1046" s="179"/>
      <c r="M1046" s="184"/>
      <c r="N1046" s="185"/>
      <c r="O1046" s="185"/>
      <c r="P1046" s="185"/>
      <c r="Q1046" s="185"/>
      <c r="R1046" s="185"/>
      <c r="S1046" s="185"/>
      <c r="T1046" s="186"/>
      <c r="AT1046" s="180" t="s">
        <v>183</v>
      </c>
      <c r="AU1046" s="180" t="s">
        <v>179</v>
      </c>
      <c r="AV1046" s="13" t="s">
        <v>179</v>
      </c>
      <c r="AW1046" s="13" t="s">
        <v>32</v>
      </c>
      <c r="AX1046" s="13" t="s">
        <v>77</v>
      </c>
      <c r="AY1046" s="180" t="s">
        <v>173</v>
      </c>
    </row>
    <row r="1047" spans="1:65" s="16" customFormat="1" x14ac:dyDescent="0.2">
      <c r="B1047" s="202"/>
      <c r="D1047" s="175" t="s">
        <v>183</v>
      </c>
      <c r="E1047" s="203" t="s">
        <v>1</v>
      </c>
      <c r="F1047" s="204" t="s">
        <v>197</v>
      </c>
      <c r="H1047" s="205">
        <v>5.8</v>
      </c>
      <c r="I1047" s="206"/>
      <c r="L1047" s="202"/>
      <c r="M1047" s="207"/>
      <c r="N1047" s="208"/>
      <c r="O1047" s="208"/>
      <c r="P1047" s="208"/>
      <c r="Q1047" s="208"/>
      <c r="R1047" s="208"/>
      <c r="S1047" s="208"/>
      <c r="T1047" s="209"/>
      <c r="AT1047" s="203" t="s">
        <v>183</v>
      </c>
      <c r="AU1047" s="203" t="s">
        <v>179</v>
      </c>
      <c r="AV1047" s="16" t="s">
        <v>178</v>
      </c>
      <c r="AW1047" s="16" t="s">
        <v>32</v>
      </c>
      <c r="AX1047" s="16" t="s">
        <v>85</v>
      </c>
      <c r="AY1047" s="203" t="s">
        <v>173</v>
      </c>
    </row>
    <row r="1048" spans="1:65" s="2" customFormat="1" ht="36" customHeight="1" x14ac:dyDescent="0.2">
      <c r="A1048" s="33"/>
      <c r="B1048" s="162"/>
      <c r="C1048" s="210" t="s">
        <v>1224</v>
      </c>
      <c r="D1048" s="267" t="s">
        <v>1225</v>
      </c>
      <c r="E1048" s="268"/>
      <c r="F1048" s="269"/>
      <c r="G1048" s="211" t="s">
        <v>370</v>
      </c>
      <c r="H1048" s="212">
        <v>1</v>
      </c>
      <c r="I1048" s="213"/>
      <c r="J1048" s="212">
        <f>ROUND(I1048*H1048,3)</f>
        <v>0</v>
      </c>
      <c r="K1048" s="214"/>
      <c r="L1048" s="215"/>
      <c r="M1048" s="216" t="s">
        <v>1</v>
      </c>
      <c r="N1048" s="217" t="s">
        <v>43</v>
      </c>
      <c r="O1048" s="59"/>
      <c r="P1048" s="170">
        <f>O1048*H1048</f>
        <v>0</v>
      </c>
      <c r="Q1048" s="170">
        <v>0</v>
      </c>
      <c r="R1048" s="170">
        <f>Q1048*H1048</f>
        <v>0</v>
      </c>
      <c r="S1048" s="170">
        <v>0</v>
      </c>
      <c r="T1048" s="171">
        <f>S1048*H1048</f>
        <v>0</v>
      </c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R1048" s="172" t="s">
        <v>368</v>
      </c>
      <c r="AT1048" s="172" t="s">
        <v>335</v>
      </c>
      <c r="AU1048" s="172" t="s">
        <v>179</v>
      </c>
      <c r="AY1048" s="18" t="s">
        <v>173</v>
      </c>
      <c r="BE1048" s="173">
        <f>IF(N1048="základná",J1048,0)</f>
        <v>0</v>
      </c>
      <c r="BF1048" s="173">
        <f>IF(N1048="znížená",J1048,0)</f>
        <v>0</v>
      </c>
      <c r="BG1048" s="173">
        <f>IF(N1048="zákl. prenesená",J1048,0)</f>
        <v>0</v>
      </c>
      <c r="BH1048" s="173">
        <f>IF(N1048="zníž. prenesená",J1048,0)</f>
        <v>0</v>
      </c>
      <c r="BI1048" s="173">
        <f>IF(N1048="nulová",J1048,0)</f>
        <v>0</v>
      </c>
      <c r="BJ1048" s="18" t="s">
        <v>179</v>
      </c>
      <c r="BK1048" s="174">
        <f>ROUND(I1048*H1048,3)</f>
        <v>0</v>
      </c>
      <c r="BL1048" s="18" t="s">
        <v>283</v>
      </c>
      <c r="BM1048" s="172" t="s">
        <v>1226</v>
      </c>
    </row>
    <row r="1049" spans="1:65" s="2" customFormat="1" ht="16.5" customHeight="1" x14ac:dyDescent="0.2">
      <c r="A1049" s="33"/>
      <c r="B1049" s="162"/>
      <c r="C1049" s="163" t="s">
        <v>1227</v>
      </c>
      <c r="D1049" s="264" t="s">
        <v>1228</v>
      </c>
      <c r="E1049" s="265"/>
      <c r="F1049" s="266"/>
      <c r="G1049" s="164" t="s">
        <v>370</v>
      </c>
      <c r="H1049" s="165">
        <v>1</v>
      </c>
      <c r="I1049" s="166"/>
      <c r="J1049" s="165">
        <f>ROUND(I1049*H1049,3)</f>
        <v>0</v>
      </c>
      <c r="K1049" s="167"/>
      <c r="L1049" s="34"/>
      <c r="M1049" s="168" t="s">
        <v>1</v>
      </c>
      <c r="N1049" s="169" t="s">
        <v>43</v>
      </c>
      <c r="O1049" s="59"/>
      <c r="P1049" s="170">
        <f>O1049*H1049</f>
        <v>0</v>
      </c>
      <c r="Q1049" s="170">
        <v>0</v>
      </c>
      <c r="R1049" s="170">
        <f>Q1049*H1049</f>
        <v>0</v>
      </c>
      <c r="S1049" s="170">
        <v>0</v>
      </c>
      <c r="T1049" s="171">
        <f>S1049*H1049</f>
        <v>0</v>
      </c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R1049" s="172" t="s">
        <v>283</v>
      </c>
      <c r="AT1049" s="172" t="s">
        <v>175</v>
      </c>
      <c r="AU1049" s="172" t="s">
        <v>179</v>
      </c>
      <c r="AY1049" s="18" t="s">
        <v>173</v>
      </c>
      <c r="BE1049" s="173">
        <f>IF(N1049="základná",J1049,0)</f>
        <v>0</v>
      </c>
      <c r="BF1049" s="173">
        <f>IF(N1049="znížená",J1049,0)</f>
        <v>0</v>
      </c>
      <c r="BG1049" s="173">
        <f>IF(N1049="zákl. prenesená",J1049,0)</f>
        <v>0</v>
      </c>
      <c r="BH1049" s="173">
        <f>IF(N1049="zníž. prenesená",J1049,0)</f>
        <v>0</v>
      </c>
      <c r="BI1049" s="173">
        <f>IF(N1049="nulová",J1049,0)</f>
        <v>0</v>
      </c>
      <c r="BJ1049" s="18" t="s">
        <v>179</v>
      </c>
      <c r="BK1049" s="174">
        <f>ROUND(I1049*H1049,3)</f>
        <v>0</v>
      </c>
      <c r="BL1049" s="18" t="s">
        <v>283</v>
      </c>
      <c r="BM1049" s="172" t="s">
        <v>1229</v>
      </c>
    </row>
    <row r="1050" spans="1:65" s="2" customFormat="1" x14ac:dyDescent="0.2">
      <c r="A1050" s="33"/>
      <c r="B1050" s="34"/>
      <c r="C1050" s="33"/>
      <c r="D1050" s="175" t="s">
        <v>181</v>
      </c>
      <c r="E1050" s="33"/>
      <c r="F1050" s="176" t="s">
        <v>1230</v>
      </c>
      <c r="G1050" s="33"/>
      <c r="H1050" s="33"/>
      <c r="I1050" s="97"/>
      <c r="J1050" s="33"/>
      <c r="K1050" s="33"/>
      <c r="L1050" s="34"/>
      <c r="M1050" s="177"/>
      <c r="N1050" s="178"/>
      <c r="O1050" s="59"/>
      <c r="P1050" s="59"/>
      <c r="Q1050" s="59"/>
      <c r="R1050" s="59"/>
      <c r="S1050" s="59"/>
      <c r="T1050" s="60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T1050" s="18" t="s">
        <v>181</v>
      </c>
      <c r="AU1050" s="18" t="s">
        <v>179</v>
      </c>
    </row>
    <row r="1051" spans="1:65" s="2" customFormat="1" ht="24" customHeight="1" x14ac:dyDescent="0.2">
      <c r="A1051" s="33"/>
      <c r="B1051" s="162"/>
      <c r="C1051" s="210" t="s">
        <v>1231</v>
      </c>
      <c r="D1051" s="267" t="s">
        <v>1232</v>
      </c>
      <c r="E1051" s="268"/>
      <c r="F1051" s="269"/>
      <c r="G1051" s="211" t="s">
        <v>370</v>
      </c>
      <c r="H1051" s="212">
        <v>1</v>
      </c>
      <c r="I1051" s="213"/>
      <c r="J1051" s="212">
        <f>ROUND(I1051*H1051,3)</f>
        <v>0</v>
      </c>
      <c r="K1051" s="214"/>
      <c r="L1051" s="215"/>
      <c r="M1051" s="216" t="s">
        <v>1</v>
      </c>
      <c r="N1051" s="217" t="s">
        <v>43</v>
      </c>
      <c r="O1051" s="59"/>
      <c r="P1051" s="170">
        <f>O1051*H1051</f>
        <v>0</v>
      </c>
      <c r="Q1051" s="170">
        <v>1.6800000000000001E-3</v>
      </c>
      <c r="R1051" s="170">
        <f>Q1051*H1051</f>
        <v>1.6800000000000001E-3</v>
      </c>
      <c r="S1051" s="170">
        <v>0</v>
      </c>
      <c r="T1051" s="171">
        <f>S1051*H1051</f>
        <v>0</v>
      </c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R1051" s="172" t="s">
        <v>368</v>
      </c>
      <c r="AT1051" s="172" t="s">
        <v>335</v>
      </c>
      <c r="AU1051" s="172" t="s">
        <v>179</v>
      </c>
      <c r="AY1051" s="18" t="s">
        <v>173</v>
      </c>
      <c r="BE1051" s="173">
        <f>IF(N1051="základná",J1051,0)</f>
        <v>0</v>
      </c>
      <c r="BF1051" s="173">
        <f>IF(N1051="znížená",J1051,0)</f>
        <v>0</v>
      </c>
      <c r="BG1051" s="173">
        <f>IF(N1051="zákl. prenesená",J1051,0)</f>
        <v>0</v>
      </c>
      <c r="BH1051" s="173">
        <f>IF(N1051="zníž. prenesená",J1051,0)</f>
        <v>0</v>
      </c>
      <c r="BI1051" s="173">
        <f>IF(N1051="nulová",J1051,0)</f>
        <v>0</v>
      </c>
      <c r="BJ1051" s="18" t="s">
        <v>179</v>
      </c>
      <c r="BK1051" s="174">
        <f>ROUND(I1051*H1051,3)</f>
        <v>0</v>
      </c>
      <c r="BL1051" s="18" t="s">
        <v>283</v>
      </c>
      <c r="BM1051" s="172" t="s">
        <v>1233</v>
      </c>
    </row>
    <row r="1052" spans="1:65" s="2" customFormat="1" ht="19.5" x14ac:dyDescent="0.2">
      <c r="A1052" s="33"/>
      <c r="B1052" s="34"/>
      <c r="C1052" s="33"/>
      <c r="D1052" s="175" t="s">
        <v>181</v>
      </c>
      <c r="E1052" s="33"/>
      <c r="F1052" s="176" t="s">
        <v>1234</v>
      </c>
      <c r="G1052" s="33"/>
      <c r="H1052" s="33"/>
      <c r="I1052" s="97"/>
      <c r="J1052" s="33"/>
      <c r="K1052" s="33"/>
      <c r="L1052" s="34"/>
      <c r="M1052" s="177"/>
      <c r="N1052" s="178"/>
      <c r="O1052" s="59"/>
      <c r="P1052" s="59"/>
      <c r="Q1052" s="59"/>
      <c r="R1052" s="59"/>
      <c r="S1052" s="59"/>
      <c r="T1052" s="60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T1052" s="18" t="s">
        <v>181</v>
      </c>
      <c r="AU1052" s="18" t="s">
        <v>179</v>
      </c>
    </row>
    <row r="1053" spans="1:65" s="2" customFormat="1" ht="24" customHeight="1" x14ac:dyDescent="0.2">
      <c r="A1053" s="33"/>
      <c r="B1053" s="162"/>
      <c r="C1053" s="163" t="s">
        <v>1235</v>
      </c>
      <c r="D1053" s="264" t="s">
        <v>1236</v>
      </c>
      <c r="E1053" s="265"/>
      <c r="F1053" s="266"/>
      <c r="G1053" s="164" t="s">
        <v>780</v>
      </c>
      <c r="H1053" s="166"/>
      <c r="I1053" s="166"/>
      <c r="J1053" s="165">
        <f>ROUND(I1053*H1053,3)</f>
        <v>0</v>
      </c>
      <c r="K1053" s="167"/>
      <c r="L1053" s="34"/>
      <c r="M1053" s="168" t="s">
        <v>1</v>
      </c>
      <c r="N1053" s="169" t="s">
        <v>43</v>
      </c>
      <c r="O1053" s="59"/>
      <c r="P1053" s="170">
        <f>O1053*H1053</f>
        <v>0</v>
      </c>
      <c r="Q1053" s="170">
        <v>0</v>
      </c>
      <c r="R1053" s="170">
        <f>Q1053*H1053</f>
        <v>0</v>
      </c>
      <c r="S1053" s="170">
        <v>0</v>
      </c>
      <c r="T1053" s="171">
        <f>S1053*H1053</f>
        <v>0</v>
      </c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R1053" s="172" t="s">
        <v>283</v>
      </c>
      <c r="AT1053" s="172" t="s">
        <v>175</v>
      </c>
      <c r="AU1053" s="172" t="s">
        <v>179</v>
      </c>
      <c r="AY1053" s="18" t="s">
        <v>173</v>
      </c>
      <c r="BE1053" s="173">
        <f>IF(N1053="základná",J1053,0)</f>
        <v>0</v>
      </c>
      <c r="BF1053" s="173">
        <f>IF(N1053="znížená",J1053,0)</f>
        <v>0</v>
      </c>
      <c r="BG1053" s="173">
        <f>IF(N1053="zákl. prenesená",J1053,0)</f>
        <v>0</v>
      </c>
      <c r="BH1053" s="173">
        <f>IF(N1053="zníž. prenesená",J1053,0)</f>
        <v>0</v>
      </c>
      <c r="BI1053" s="173">
        <f>IF(N1053="nulová",J1053,0)</f>
        <v>0</v>
      </c>
      <c r="BJ1053" s="18" t="s">
        <v>179</v>
      </c>
      <c r="BK1053" s="174">
        <f>ROUND(I1053*H1053,3)</f>
        <v>0</v>
      </c>
      <c r="BL1053" s="18" t="s">
        <v>283</v>
      </c>
      <c r="BM1053" s="172" t="s">
        <v>1237</v>
      </c>
    </row>
    <row r="1054" spans="1:65" s="2" customFormat="1" x14ac:dyDescent="0.2">
      <c r="A1054" s="33"/>
      <c r="B1054" s="34"/>
      <c r="C1054" s="33"/>
      <c r="D1054" s="175" t="s">
        <v>181</v>
      </c>
      <c r="E1054" s="33"/>
      <c r="F1054" s="176" t="s">
        <v>1238</v>
      </c>
      <c r="G1054" s="33"/>
      <c r="H1054" s="33"/>
      <c r="I1054" s="97"/>
      <c r="J1054" s="33"/>
      <c r="K1054" s="33"/>
      <c r="L1054" s="34"/>
      <c r="M1054" s="177"/>
      <c r="N1054" s="178"/>
      <c r="O1054" s="59"/>
      <c r="P1054" s="59"/>
      <c r="Q1054" s="59"/>
      <c r="R1054" s="59"/>
      <c r="S1054" s="59"/>
      <c r="T1054" s="60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T1054" s="18" t="s">
        <v>181</v>
      </c>
      <c r="AU1054" s="18" t="s">
        <v>179</v>
      </c>
    </row>
    <row r="1055" spans="1:65" s="12" customFormat="1" ht="22.9" customHeight="1" x14ac:dyDescent="0.2">
      <c r="B1055" s="149"/>
      <c r="D1055" s="150" t="s">
        <v>76</v>
      </c>
      <c r="E1055" s="160" t="s">
        <v>1239</v>
      </c>
      <c r="F1055" s="160" t="s">
        <v>1240</v>
      </c>
      <c r="I1055" s="152"/>
      <c r="J1055" s="161">
        <f>BK1055</f>
        <v>0</v>
      </c>
      <c r="L1055" s="149"/>
      <c r="M1055" s="154"/>
      <c r="N1055" s="155"/>
      <c r="O1055" s="155"/>
      <c r="P1055" s="156">
        <f>SUM(P1056:P1061)</f>
        <v>0</v>
      </c>
      <c r="Q1055" s="155"/>
      <c r="R1055" s="156">
        <f>SUM(R1056:R1061)</f>
        <v>0</v>
      </c>
      <c r="S1055" s="155"/>
      <c r="T1055" s="157">
        <f>SUM(T1056:T1061)</f>
        <v>0</v>
      </c>
      <c r="AR1055" s="150" t="s">
        <v>179</v>
      </c>
      <c r="AT1055" s="158" t="s">
        <v>76</v>
      </c>
      <c r="AU1055" s="158" t="s">
        <v>85</v>
      </c>
      <c r="AY1055" s="150" t="s">
        <v>173</v>
      </c>
      <c r="BK1055" s="159">
        <f>SUM(BK1056:BK1061)</f>
        <v>0</v>
      </c>
    </row>
    <row r="1056" spans="1:65" s="2" customFormat="1" ht="24" customHeight="1" x14ac:dyDescent="0.2">
      <c r="A1056" s="33"/>
      <c r="B1056" s="162"/>
      <c r="C1056" s="163" t="s">
        <v>1241</v>
      </c>
      <c r="D1056" s="264" t="s">
        <v>1242</v>
      </c>
      <c r="E1056" s="265"/>
      <c r="F1056" s="266"/>
      <c r="G1056" s="164" t="s">
        <v>370</v>
      </c>
      <c r="H1056" s="165">
        <v>6</v>
      </c>
      <c r="I1056" s="166"/>
      <c r="J1056" s="165">
        <f>ROUND(I1056*H1056,3)</f>
        <v>0</v>
      </c>
      <c r="K1056" s="167"/>
      <c r="L1056" s="34"/>
      <c r="M1056" s="168" t="s">
        <v>1</v>
      </c>
      <c r="N1056" s="169" t="s">
        <v>43</v>
      </c>
      <c r="O1056" s="59"/>
      <c r="P1056" s="170">
        <f>O1056*H1056</f>
        <v>0</v>
      </c>
      <c r="Q1056" s="170">
        <v>0</v>
      </c>
      <c r="R1056" s="170">
        <f>Q1056*H1056</f>
        <v>0</v>
      </c>
      <c r="S1056" s="170">
        <v>0</v>
      </c>
      <c r="T1056" s="171">
        <f>S1056*H1056</f>
        <v>0</v>
      </c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R1056" s="172" t="s">
        <v>283</v>
      </c>
      <c r="AT1056" s="172" t="s">
        <v>175</v>
      </c>
      <c r="AU1056" s="172" t="s">
        <v>179</v>
      </c>
      <c r="AY1056" s="18" t="s">
        <v>173</v>
      </c>
      <c r="BE1056" s="173">
        <f>IF(N1056="základná",J1056,0)</f>
        <v>0</v>
      </c>
      <c r="BF1056" s="173">
        <f>IF(N1056="znížená",J1056,0)</f>
        <v>0</v>
      </c>
      <c r="BG1056" s="173">
        <f>IF(N1056="zákl. prenesená",J1056,0)</f>
        <v>0</v>
      </c>
      <c r="BH1056" s="173">
        <f>IF(N1056="zníž. prenesená",J1056,0)</f>
        <v>0</v>
      </c>
      <c r="BI1056" s="173">
        <f>IF(N1056="nulová",J1056,0)</f>
        <v>0</v>
      </c>
      <c r="BJ1056" s="18" t="s">
        <v>179</v>
      </c>
      <c r="BK1056" s="174">
        <f>ROUND(I1056*H1056,3)</f>
        <v>0</v>
      </c>
      <c r="BL1056" s="18" t="s">
        <v>283</v>
      </c>
      <c r="BM1056" s="172" t="s">
        <v>1243</v>
      </c>
    </row>
    <row r="1057" spans="1:65" s="2" customFormat="1" ht="19.5" x14ac:dyDescent="0.2">
      <c r="A1057" s="33"/>
      <c r="B1057" s="34"/>
      <c r="C1057" s="33"/>
      <c r="D1057" s="175" t="s">
        <v>181</v>
      </c>
      <c r="E1057" s="33"/>
      <c r="F1057" s="176" t="s">
        <v>1244</v>
      </c>
      <c r="G1057" s="33"/>
      <c r="H1057" s="33"/>
      <c r="I1057" s="97"/>
      <c r="J1057" s="33"/>
      <c r="K1057" s="33"/>
      <c r="L1057" s="34"/>
      <c r="M1057" s="177"/>
      <c r="N1057" s="178"/>
      <c r="O1057" s="59"/>
      <c r="P1057" s="59"/>
      <c r="Q1057" s="59"/>
      <c r="R1057" s="59"/>
      <c r="S1057" s="59"/>
      <c r="T1057" s="60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T1057" s="18" t="s">
        <v>181</v>
      </c>
      <c r="AU1057" s="18" t="s">
        <v>179</v>
      </c>
    </row>
    <row r="1058" spans="1:65" s="2" customFormat="1" ht="24" customHeight="1" x14ac:dyDescent="0.2">
      <c r="A1058" s="33"/>
      <c r="B1058" s="162"/>
      <c r="C1058" s="210" t="s">
        <v>1245</v>
      </c>
      <c r="D1058" s="267" t="s">
        <v>3355</v>
      </c>
      <c r="E1058" s="268"/>
      <c r="F1058" s="269"/>
      <c r="G1058" s="211" t="s">
        <v>370</v>
      </c>
      <c r="H1058" s="212">
        <v>6</v>
      </c>
      <c r="I1058" s="213"/>
      <c r="J1058" s="212">
        <f>ROUND(I1058*H1058,3)</f>
        <v>0</v>
      </c>
      <c r="K1058" s="214"/>
      <c r="L1058" s="215"/>
      <c r="M1058" s="216" t="s">
        <v>1</v>
      </c>
      <c r="N1058" s="217" t="s">
        <v>43</v>
      </c>
      <c r="O1058" s="59"/>
      <c r="P1058" s="170">
        <f>O1058*H1058</f>
        <v>0</v>
      </c>
      <c r="Q1058" s="170">
        <v>0</v>
      </c>
      <c r="R1058" s="170">
        <f>Q1058*H1058</f>
        <v>0</v>
      </c>
      <c r="S1058" s="170">
        <v>0</v>
      </c>
      <c r="T1058" s="171">
        <f>S1058*H1058</f>
        <v>0</v>
      </c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R1058" s="172" t="s">
        <v>368</v>
      </c>
      <c r="AT1058" s="172" t="s">
        <v>335</v>
      </c>
      <c r="AU1058" s="172" t="s">
        <v>179</v>
      </c>
      <c r="AY1058" s="18" t="s">
        <v>173</v>
      </c>
      <c r="BE1058" s="173">
        <f>IF(N1058="základná",J1058,0)</f>
        <v>0</v>
      </c>
      <c r="BF1058" s="173">
        <f>IF(N1058="znížená",J1058,0)</f>
        <v>0</v>
      </c>
      <c r="BG1058" s="173">
        <f>IF(N1058="zákl. prenesená",J1058,0)</f>
        <v>0</v>
      </c>
      <c r="BH1058" s="173">
        <f>IF(N1058="zníž. prenesená",J1058,0)</f>
        <v>0</v>
      </c>
      <c r="BI1058" s="173">
        <f>IF(N1058="nulová",J1058,0)</f>
        <v>0</v>
      </c>
      <c r="BJ1058" s="18" t="s">
        <v>179</v>
      </c>
      <c r="BK1058" s="174">
        <f>ROUND(I1058*H1058,3)</f>
        <v>0</v>
      </c>
      <c r="BL1058" s="18" t="s">
        <v>283</v>
      </c>
      <c r="BM1058" s="172" t="s">
        <v>1246</v>
      </c>
    </row>
    <row r="1059" spans="1:65" s="2" customFormat="1" x14ac:dyDescent="0.2">
      <c r="A1059" s="33"/>
      <c r="B1059" s="34"/>
      <c r="C1059" s="33"/>
      <c r="D1059" s="175" t="s">
        <v>181</v>
      </c>
      <c r="E1059" s="33"/>
      <c r="F1059" s="176" t="s">
        <v>1247</v>
      </c>
      <c r="G1059" s="33"/>
      <c r="H1059" s="33"/>
      <c r="I1059" s="97"/>
      <c r="J1059" s="33"/>
      <c r="K1059" s="33"/>
      <c r="L1059" s="34"/>
      <c r="M1059" s="177"/>
      <c r="N1059" s="178"/>
      <c r="O1059" s="59"/>
      <c r="P1059" s="59"/>
      <c r="Q1059" s="59"/>
      <c r="R1059" s="59"/>
      <c r="S1059" s="59"/>
      <c r="T1059" s="60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T1059" s="18" t="s">
        <v>181</v>
      </c>
      <c r="AU1059" s="18" t="s">
        <v>179</v>
      </c>
    </row>
    <row r="1060" spans="1:65" s="2" customFormat="1" ht="24" customHeight="1" x14ac:dyDescent="0.2">
      <c r="A1060" s="33"/>
      <c r="B1060" s="162"/>
      <c r="C1060" s="163" t="s">
        <v>1248</v>
      </c>
      <c r="D1060" s="264" t="s">
        <v>1249</v>
      </c>
      <c r="E1060" s="265"/>
      <c r="F1060" s="266"/>
      <c r="G1060" s="164" t="s">
        <v>780</v>
      </c>
      <c r="H1060" s="166"/>
      <c r="I1060" s="166"/>
      <c r="J1060" s="165">
        <f>ROUND(I1060*H1060,3)</f>
        <v>0</v>
      </c>
      <c r="K1060" s="167"/>
      <c r="L1060" s="34"/>
      <c r="M1060" s="168" t="s">
        <v>1</v>
      </c>
      <c r="N1060" s="169" t="s">
        <v>43</v>
      </c>
      <c r="O1060" s="59"/>
      <c r="P1060" s="170">
        <f>O1060*H1060</f>
        <v>0</v>
      </c>
      <c r="Q1060" s="170">
        <v>0</v>
      </c>
      <c r="R1060" s="170">
        <f>Q1060*H1060</f>
        <v>0</v>
      </c>
      <c r="S1060" s="170">
        <v>0</v>
      </c>
      <c r="T1060" s="171">
        <f>S1060*H1060</f>
        <v>0</v>
      </c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R1060" s="172" t="s">
        <v>283</v>
      </c>
      <c r="AT1060" s="172" t="s">
        <v>175</v>
      </c>
      <c r="AU1060" s="172" t="s">
        <v>179</v>
      </c>
      <c r="AY1060" s="18" t="s">
        <v>173</v>
      </c>
      <c r="BE1060" s="173">
        <f>IF(N1060="základná",J1060,0)</f>
        <v>0</v>
      </c>
      <c r="BF1060" s="173">
        <f>IF(N1060="znížená",J1060,0)</f>
        <v>0</v>
      </c>
      <c r="BG1060" s="173">
        <f>IF(N1060="zákl. prenesená",J1060,0)</f>
        <v>0</v>
      </c>
      <c r="BH1060" s="173">
        <f>IF(N1060="zníž. prenesená",J1060,0)</f>
        <v>0</v>
      </c>
      <c r="BI1060" s="173">
        <f>IF(N1060="nulová",J1060,0)</f>
        <v>0</v>
      </c>
      <c r="BJ1060" s="18" t="s">
        <v>179</v>
      </c>
      <c r="BK1060" s="174">
        <f>ROUND(I1060*H1060,3)</f>
        <v>0</v>
      </c>
      <c r="BL1060" s="18" t="s">
        <v>283</v>
      </c>
      <c r="BM1060" s="172" t="s">
        <v>1250</v>
      </c>
    </row>
    <row r="1061" spans="1:65" s="2" customFormat="1" ht="19.5" x14ac:dyDescent="0.2">
      <c r="A1061" s="33"/>
      <c r="B1061" s="34"/>
      <c r="C1061" s="33"/>
      <c r="D1061" s="175" t="s">
        <v>181</v>
      </c>
      <c r="E1061" s="33"/>
      <c r="F1061" s="176" t="s">
        <v>1251</v>
      </c>
      <c r="G1061" s="33"/>
      <c r="H1061" s="33"/>
      <c r="I1061" s="97"/>
      <c r="J1061" s="33"/>
      <c r="K1061" s="33"/>
      <c r="L1061" s="34"/>
      <c r="M1061" s="177"/>
      <c r="N1061" s="178"/>
      <c r="O1061" s="59"/>
      <c r="P1061" s="59"/>
      <c r="Q1061" s="59"/>
      <c r="R1061" s="59"/>
      <c r="S1061" s="59"/>
      <c r="T1061" s="60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T1061" s="18" t="s">
        <v>181</v>
      </c>
      <c r="AU1061" s="18" t="s">
        <v>179</v>
      </c>
    </row>
    <row r="1062" spans="1:65" s="12" customFormat="1" ht="22.9" customHeight="1" x14ac:dyDescent="0.2">
      <c r="B1062" s="149"/>
      <c r="D1062" s="150" t="s">
        <v>76</v>
      </c>
      <c r="E1062" s="160" t="s">
        <v>1252</v>
      </c>
      <c r="F1062" s="160" t="s">
        <v>1253</v>
      </c>
      <c r="I1062" s="152"/>
      <c r="J1062" s="161">
        <f>BK1062</f>
        <v>0</v>
      </c>
      <c r="L1062" s="149"/>
      <c r="M1062" s="154"/>
      <c r="N1062" s="155"/>
      <c r="O1062" s="155"/>
      <c r="P1062" s="156">
        <f>SUM(P1063:P1176)</f>
        <v>0</v>
      </c>
      <c r="Q1062" s="155"/>
      <c r="R1062" s="156">
        <f>SUM(R1063:R1176)</f>
        <v>0.90981749999999995</v>
      </c>
      <c r="S1062" s="155"/>
      <c r="T1062" s="157">
        <f>SUM(T1063:T1176)</f>
        <v>0</v>
      </c>
      <c r="AR1062" s="150" t="s">
        <v>179</v>
      </c>
      <c r="AT1062" s="158" t="s">
        <v>76</v>
      </c>
      <c r="AU1062" s="158" t="s">
        <v>85</v>
      </c>
      <c r="AY1062" s="150" t="s">
        <v>173</v>
      </c>
      <c r="BK1062" s="159">
        <f>SUM(BK1063:BK1176)</f>
        <v>0</v>
      </c>
    </row>
    <row r="1063" spans="1:65" s="2" customFormat="1" ht="24" customHeight="1" x14ac:dyDescent="0.2">
      <c r="A1063" s="33"/>
      <c r="B1063" s="162"/>
      <c r="C1063" s="163" t="s">
        <v>1254</v>
      </c>
      <c r="D1063" s="264" t="s">
        <v>1255</v>
      </c>
      <c r="E1063" s="265"/>
      <c r="F1063" s="266"/>
      <c r="G1063" s="164" t="s">
        <v>1256</v>
      </c>
      <c r="H1063" s="165">
        <v>64.11</v>
      </c>
      <c r="I1063" s="166"/>
      <c r="J1063" s="165">
        <f>ROUND(I1063*H1063,3)</f>
        <v>0</v>
      </c>
      <c r="K1063" s="167"/>
      <c r="L1063" s="34"/>
      <c r="M1063" s="168" t="s">
        <v>1</v>
      </c>
      <c r="N1063" s="169" t="s">
        <v>43</v>
      </c>
      <c r="O1063" s="59"/>
      <c r="P1063" s="170">
        <f>O1063*H1063</f>
        <v>0</v>
      </c>
      <c r="Q1063" s="170">
        <v>0</v>
      </c>
      <c r="R1063" s="170">
        <f>Q1063*H1063</f>
        <v>0</v>
      </c>
      <c r="S1063" s="170">
        <v>0</v>
      </c>
      <c r="T1063" s="171">
        <f>S1063*H1063</f>
        <v>0</v>
      </c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R1063" s="172" t="s">
        <v>283</v>
      </c>
      <c r="AT1063" s="172" t="s">
        <v>175</v>
      </c>
      <c r="AU1063" s="172" t="s">
        <v>179</v>
      </c>
      <c r="AY1063" s="18" t="s">
        <v>173</v>
      </c>
      <c r="BE1063" s="173">
        <f>IF(N1063="základná",J1063,0)</f>
        <v>0</v>
      </c>
      <c r="BF1063" s="173">
        <f>IF(N1063="znížená",J1063,0)</f>
        <v>0</v>
      </c>
      <c r="BG1063" s="173">
        <f>IF(N1063="zákl. prenesená",J1063,0)</f>
        <v>0</v>
      </c>
      <c r="BH1063" s="173">
        <f>IF(N1063="zníž. prenesená",J1063,0)</f>
        <v>0</v>
      </c>
      <c r="BI1063" s="173">
        <f>IF(N1063="nulová",J1063,0)</f>
        <v>0</v>
      </c>
      <c r="BJ1063" s="18" t="s">
        <v>179</v>
      </c>
      <c r="BK1063" s="174">
        <f>ROUND(I1063*H1063,3)</f>
        <v>0</v>
      </c>
      <c r="BL1063" s="18" t="s">
        <v>283</v>
      </c>
      <c r="BM1063" s="172" t="s">
        <v>1257</v>
      </c>
    </row>
    <row r="1064" spans="1:65" s="2" customFormat="1" ht="19.5" x14ac:dyDescent="0.2">
      <c r="A1064" s="33"/>
      <c r="B1064" s="34"/>
      <c r="C1064" s="33"/>
      <c r="D1064" s="175" t="s">
        <v>181</v>
      </c>
      <c r="E1064" s="33"/>
      <c r="F1064" s="176" t="s">
        <v>3221</v>
      </c>
      <c r="G1064" s="33"/>
      <c r="H1064" s="33"/>
      <c r="I1064" s="97"/>
      <c r="J1064" s="33"/>
      <c r="K1064" s="33"/>
      <c r="L1064" s="34"/>
      <c r="M1064" s="177"/>
      <c r="N1064" s="178"/>
      <c r="O1064" s="59"/>
      <c r="P1064" s="59"/>
      <c r="Q1064" s="59"/>
      <c r="R1064" s="59"/>
      <c r="S1064" s="59"/>
      <c r="T1064" s="60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T1064" s="18" t="s">
        <v>181</v>
      </c>
      <c r="AU1064" s="18" t="s">
        <v>179</v>
      </c>
    </row>
    <row r="1065" spans="1:65" s="14" customFormat="1" x14ac:dyDescent="0.2">
      <c r="B1065" s="187"/>
      <c r="D1065" s="175" t="s">
        <v>183</v>
      </c>
      <c r="E1065" s="188" t="s">
        <v>1</v>
      </c>
      <c r="F1065" s="189" t="s">
        <v>1258</v>
      </c>
      <c r="H1065" s="188" t="s">
        <v>1</v>
      </c>
      <c r="I1065" s="190"/>
      <c r="L1065" s="187"/>
      <c r="M1065" s="191"/>
      <c r="N1065" s="192"/>
      <c r="O1065" s="192"/>
      <c r="P1065" s="192"/>
      <c r="Q1065" s="192"/>
      <c r="R1065" s="192"/>
      <c r="S1065" s="192"/>
      <c r="T1065" s="193"/>
      <c r="AT1065" s="188" t="s">
        <v>183</v>
      </c>
      <c r="AU1065" s="188" t="s">
        <v>179</v>
      </c>
      <c r="AV1065" s="14" t="s">
        <v>85</v>
      </c>
      <c r="AW1065" s="14" t="s">
        <v>32</v>
      </c>
      <c r="AX1065" s="14" t="s">
        <v>77</v>
      </c>
      <c r="AY1065" s="188" t="s">
        <v>173</v>
      </c>
    </row>
    <row r="1066" spans="1:65" s="13" customFormat="1" x14ac:dyDescent="0.2">
      <c r="B1066" s="179"/>
      <c r="D1066" s="175" t="s">
        <v>183</v>
      </c>
      <c r="E1066" s="180" t="s">
        <v>1</v>
      </c>
      <c r="F1066" s="181" t="s">
        <v>1259</v>
      </c>
      <c r="H1066" s="182">
        <v>64.11</v>
      </c>
      <c r="I1066" s="183"/>
      <c r="L1066" s="179"/>
      <c r="M1066" s="184"/>
      <c r="N1066" s="185"/>
      <c r="O1066" s="185"/>
      <c r="P1066" s="185"/>
      <c r="Q1066" s="185"/>
      <c r="R1066" s="185"/>
      <c r="S1066" s="185"/>
      <c r="T1066" s="186"/>
      <c r="AT1066" s="180" t="s">
        <v>183</v>
      </c>
      <c r="AU1066" s="180" t="s">
        <v>179</v>
      </c>
      <c r="AV1066" s="13" t="s">
        <v>179</v>
      </c>
      <c r="AW1066" s="13" t="s">
        <v>32</v>
      </c>
      <c r="AX1066" s="13" t="s">
        <v>77</v>
      </c>
      <c r="AY1066" s="180" t="s">
        <v>173</v>
      </c>
    </row>
    <row r="1067" spans="1:65" s="16" customFormat="1" x14ac:dyDescent="0.2">
      <c r="B1067" s="202"/>
      <c r="D1067" s="175" t="s">
        <v>183</v>
      </c>
      <c r="E1067" s="203" t="s">
        <v>1</v>
      </c>
      <c r="F1067" s="204" t="s">
        <v>197</v>
      </c>
      <c r="H1067" s="205">
        <v>64.11</v>
      </c>
      <c r="I1067" s="206"/>
      <c r="L1067" s="202"/>
      <c r="M1067" s="207"/>
      <c r="N1067" s="208"/>
      <c r="O1067" s="208"/>
      <c r="P1067" s="208"/>
      <c r="Q1067" s="208"/>
      <c r="R1067" s="208"/>
      <c r="S1067" s="208"/>
      <c r="T1067" s="209"/>
      <c r="AT1067" s="203" t="s">
        <v>183</v>
      </c>
      <c r="AU1067" s="203" t="s">
        <v>179</v>
      </c>
      <c r="AV1067" s="16" t="s">
        <v>178</v>
      </c>
      <c r="AW1067" s="16" t="s">
        <v>32</v>
      </c>
      <c r="AX1067" s="16" t="s">
        <v>85</v>
      </c>
      <c r="AY1067" s="203" t="s">
        <v>173</v>
      </c>
    </row>
    <row r="1068" spans="1:65" s="2" customFormat="1" ht="24" customHeight="1" x14ac:dyDescent="0.2">
      <c r="A1068" s="33"/>
      <c r="B1068" s="162"/>
      <c r="C1068" s="210" t="s">
        <v>1260</v>
      </c>
      <c r="D1068" s="267" t="s">
        <v>1261</v>
      </c>
      <c r="E1068" s="268"/>
      <c r="F1068" s="269"/>
      <c r="G1068" s="211" t="s">
        <v>271</v>
      </c>
      <c r="H1068" s="212">
        <v>73.727000000000004</v>
      </c>
      <c r="I1068" s="213"/>
      <c r="J1068" s="212">
        <f>ROUND(I1068*H1068,3)</f>
        <v>0</v>
      </c>
      <c r="K1068" s="214"/>
      <c r="L1068" s="215"/>
      <c r="M1068" s="216" t="s">
        <v>1</v>
      </c>
      <c r="N1068" s="217" t="s">
        <v>43</v>
      </c>
      <c r="O1068" s="59"/>
      <c r="P1068" s="170">
        <f>O1068*H1068</f>
        <v>0</v>
      </c>
      <c r="Q1068" s="170">
        <v>3.3E-3</v>
      </c>
      <c r="R1068" s="170">
        <f>Q1068*H1068</f>
        <v>0.24329910000000002</v>
      </c>
      <c r="S1068" s="170">
        <v>0</v>
      </c>
      <c r="T1068" s="171">
        <f>S1068*H1068</f>
        <v>0</v>
      </c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R1068" s="172" t="s">
        <v>368</v>
      </c>
      <c r="AT1068" s="172" t="s">
        <v>335</v>
      </c>
      <c r="AU1068" s="172" t="s">
        <v>179</v>
      </c>
      <c r="AY1068" s="18" t="s">
        <v>173</v>
      </c>
      <c r="BE1068" s="173">
        <f>IF(N1068="základná",J1068,0)</f>
        <v>0</v>
      </c>
      <c r="BF1068" s="173">
        <f>IF(N1068="znížená",J1068,0)</f>
        <v>0</v>
      </c>
      <c r="BG1068" s="173">
        <f>IF(N1068="zákl. prenesená",J1068,0)</f>
        <v>0</v>
      </c>
      <c r="BH1068" s="173">
        <f>IF(N1068="zníž. prenesená",J1068,0)</f>
        <v>0</v>
      </c>
      <c r="BI1068" s="173">
        <f>IF(N1068="nulová",J1068,0)</f>
        <v>0</v>
      </c>
      <c r="BJ1068" s="18" t="s">
        <v>179</v>
      </c>
      <c r="BK1068" s="174">
        <f>ROUND(I1068*H1068,3)</f>
        <v>0</v>
      </c>
      <c r="BL1068" s="18" t="s">
        <v>283</v>
      </c>
      <c r="BM1068" s="172" t="s">
        <v>1262</v>
      </c>
    </row>
    <row r="1069" spans="1:65" s="2" customFormat="1" ht="19.5" x14ac:dyDescent="0.2">
      <c r="A1069" s="33"/>
      <c r="B1069" s="34"/>
      <c r="C1069" s="33"/>
      <c r="D1069" s="175" t="s">
        <v>181</v>
      </c>
      <c r="E1069" s="33"/>
      <c r="F1069" s="176" t="s">
        <v>3222</v>
      </c>
      <c r="G1069" s="33"/>
      <c r="H1069" s="33"/>
      <c r="I1069" s="97"/>
      <c r="J1069" s="33"/>
      <c r="K1069" s="33"/>
      <c r="L1069" s="34"/>
      <c r="M1069" s="177"/>
      <c r="N1069" s="178"/>
      <c r="O1069" s="59"/>
      <c r="P1069" s="59"/>
      <c r="Q1069" s="59"/>
      <c r="R1069" s="59"/>
      <c r="S1069" s="59"/>
      <c r="T1069" s="60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T1069" s="18" t="s">
        <v>181</v>
      </c>
      <c r="AU1069" s="18" t="s">
        <v>179</v>
      </c>
    </row>
    <row r="1070" spans="1:65" s="13" customFormat="1" x14ac:dyDescent="0.2">
      <c r="B1070" s="179"/>
      <c r="D1070" s="175" t="s">
        <v>183</v>
      </c>
      <c r="E1070" s="180" t="s">
        <v>1</v>
      </c>
      <c r="F1070" s="181" t="s">
        <v>1263</v>
      </c>
      <c r="H1070" s="182">
        <v>64.11</v>
      </c>
      <c r="I1070" s="183"/>
      <c r="L1070" s="179"/>
      <c r="M1070" s="184"/>
      <c r="N1070" s="185"/>
      <c r="O1070" s="185"/>
      <c r="P1070" s="185"/>
      <c r="Q1070" s="185"/>
      <c r="R1070" s="185"/>
      <c r="S1070" s="185"/>
      <c r="T1070" s="186"/>
      <c r="AT1070" s="180" t="s">
        <v>183</v>
      </c>
      <c r="AU1070" s="180" t="s">
        <v>179</v>
      </c>
      <c r="AV1070" s="13" t="s">
        <v>179</v>
      </c>
      <c r="AW1070" s="13" t="s">
        <v>32</v>
      </c>
      <c r="AX1070" s="13" t="s">
        <v>77</v>
      </c>
      <c r="AY1070" s="180" t="s">
        <v>173</v>
      </c>
    </row>
    <row r="1071" spans="1:65" s="13" customFormat="1" x14ac:dyDescent="0.2">
      <c r="B1071" s="179"/>
      <c r="D1071" s="175" t="s">
        <v>183</v>
      </c>
      <c r="E1071" s="180" t="s">
        <v>1</v>
      </c>
      <c r="F1071" s="181" t="s">
        <v>1264</v>
      </c>
      <c r="H1071" s="182">
        <v>9.6170000000000009</v>
      </c>
      <c r="I1071" s="183"/>
      <c r="L1071" s="179"/>
      <c r="M1071" s="184"/>
      <c r="N1071" s="185"/>
      <c r="O1071" s="185"/>
      <c r="P1071" s="185"/>
      <c r="Q1071" s="185"/>
      <c r="R1071" s="185"/>
      <c r="S1071" s="185"/>
      <c r="T1071" s="186"/>
      <c r="AT1071" s="180" t="s">
        <v>183</v>
      </c>
      <c r="AU1071" s="180" t="s">
        <v>179</v>
      </c>
      <c r="AV1071" s="13" t="s">
        <v>179</v>
      </c>
      <c r="AW1071" s="13" t="s">
        <v>32</v>
      </c>
      <c r="AX1071" s="13" t="s">
        <v>77</v>
      </c>
      <c r="AY1071" s="180" t="s">
        <v>173</v>
      </c>
    </row>
    <row r="1072" spans="1:65" s="16" customFormat="1" x14ac:dyDescent="0.2">
      <c r="B1072" s="202"/>
      <c r="D1072" s="175" t="s">
        <v>183</v>
      </c>
      <c r="E1072" s="203" t="s">
        <v>1</v>
      </c>
      <c r="F1072" s="204" t="s">
        <v>197</v>
      </c>
      <c r="H1072" s="205">
        <v>73.727000000000004</v>
      </c>
      <c r="I1072" s="206"/>
      <c r="L1072" s="202"/>
      <c r="M1072" s="207"/>
      <c r="N1072" s="208"/>
      <c r="O1072" s="208"/>
      <c r="P1072" s="208"/>
      <c r="Q1072" s="208"/>
      <c r="R1072" s="208"/>
      <c r="S1072" s="208"/>
      <c r="T1072" s="209"/>
      <c r="AT1072" s="203" t="s">
        <v>183</v>
      </c>
      <c r="AU1072" s="203" t="s">
        <v>179</v>
      </c>
      <c r="AV1072" s="16" t="s">
        <v>178</v>
      </c>
      <c r="AW1072" s="16" t="s">
        <v>32</v>
      </c>
      <c r="AX1072" s="16" t="s">
        <v>85</v>
      </c>
      <c r="AY1072" s="203" t="s">
        <v>173</v>
      </c>
    </row>
    <row r="1073" spans="1:65" s="2" customFormat="1" ht="24" customHeight="1" x14ac:dyDescent="0.2">
      <c r="A1073" s="33"/>
      <c r="B1073" s="162"/>
      <c r="C1073" s="163" t="s">
        <v>1265</v>
      </c>
      <c r="D1073" s="264" t="s">
        <v>1266</v>
      </c>
      <c r="E1073" s="265"/>
      <c r="F1073" s="266"/>
      <c r="G1073" s="164" t="s">
        <v>643</v>
      </c>
      <c r="H1073" s="165">
        <v>62.667000000000002</v>
      </c>
      <c r="I1073" s="166"/>
      <c r="J1073" s="165">
        <f>ROUND(I1073*H1073,3)</f>
        <v>0</v>
      </c>
      <c r="K1073" s="167"/>
      <c r="L1073" s="34"/>
      <c r="M1073" s="168" t="s">
        <v>1</v>
      </c>
      <c r="N1073" s="169" t="s">
        <v>43</v>
      </c>
      <c r="O1073" s="59"/>
      <c r="P1073" s="170">
        <f>O1073*H1073</f>
        <v>0</v>
      </c>
      <c r="Q1073" s="170">
        <v>0</v>
      </c>
      <c r="R1073" s="170">
        <f>Q1073*H1073</f>
        <v>0</v>
      </c>
      <c r="S1073" s="170">
        <v>0</v>
      </c>
      <c r="T1073" s="171">
        <f>S1073*H1073</f>
        <v>0</v>
      </c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R1073" s="172" t="s">
        <v>283</v>
      </c>
      <c r="AT1073" s="172" t="s">
        <v>175</v>
      </c>
      <c r="AU1073" s="172" t="s">
        <v>179</v>
      </c>
      <c r="AY1073" s="18" t="s">
        <v>173</v>
      </c>
      <c r="BE1073" s="173">
        <f>IF(N1073="základná",J1073,0)</f>
        <v>0</v>
      </c>
      <c r="BF1073" s="173">
        <f>IF(N1073="znížená",J1073,0)</f>
        <v>0</v>
      </c>
      <c r="BG1073" s="173">
        <f>IF(N1073="zákl. prenesená",J1073,0)</f>
        <v>0</v>
      </c>
      <c r="BH1073" s="173">
        <f>IF(N1073="zníž. prenesená",J1073,0)</f>
        <v>0</v>
      </c>
      <c r="BI1073" s="173">
        <f>IF(N1073="nulová",J1073,0)</f>
        <v>0</v>
      </c>
      <c r="BJ1073" s="18" t="s">
        <v>179</v>
      </c>
      <c r="BK1073" s="174">
        <f>ROUND(I1073*H1073,3)</f>
        <v>0</v>
      </c>
      <c r="BL1073" s="18" t="s">
        <v>283</v>
      </c>
      <c r="BM1073" s="172" t="s">
        <v>1267</v>
      </c>
    </row>
    <row r="1074" spans="1:65" s="2" customFormat="1" ht="19.5" x14ac:dyDescent="0.2">
      <c r="A1074" s="33"/>
      <c r="B1074" s="34"/>
      <c r="C1074" s="33"/>
      <c r="D1074" s="175" t="s">
        <v>181</v>
      </c>
      <c r="E1074" s="33"/>
      <c r="F1074" s="176" t="s">
        <v>3221</v>
      </c>
      <c r="G1074" s="33"/>
      <c r="H1074" s="33"/>
      <c r="I1074" s="97"/>
      <c r="J1074" s="33"/>
      <c r="K1074" s="33"/>
      <c r="L1074" s="34"/>
      <c r="M1074" s="177"/>
      <c r="N1074" s="178"/>
      <c r="O1074" s="59"/>
      <c r="P1074" s="59"/>
      <c r="Q1074" s="59"/>
      <c r="R1074" s="59"/>
      <c r="S1074" s="59"/>
      <c r="T1074" s="60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T1074" s="18" t="s">
        <v>181</v>
      </c>
      <c r="AU1074" s="18" t="s">
        <v>179</v>
      </c>
    </row>
    <row r="1075" spans="1:65" s="14" customFormat="1" x14ac:dyDescent="0.2">
      <c r="B1075" s="187"/>
      <c r="D1075" s="175" t="s">
        <v>183</v>
      </c>
      <c r="E1075" s="188" t="s">
        <v>1</v>
      </c>
      <c r="F1075" s="189" t="s">
        <v>1258</v>
      </c>
      <c r="H1075" s="188" t="s">
        <v>1</v>
      </c>
      <c r="I1075" s="190"/>
      <c r="L1075" s="187"/>
      <c r="M1075" s="191"/>
      <c r="N1075" s="192"/>
      <c r="O1075" s="192"/>
      <c r="P1075" s="192"/>
      <c r="Q1075" s="192"/>
      <c r="R1075" s="192"/>
      <c r="S1075" s="192"/>
      <c r="T1075" s="193"/>
      <c r="AT1075" s="188" t="s">
        <v>183</v>
      </c>
      <c r="AU1075" s="188" t="s">
        <v>179</v>
      </c>
      <c r="AV1075" s="14" t="s">
        <v>85</v>
      </c>
      <c r="AW1075" s="14" t="s">
        <v>32</v>
      </c>
      <c r="AX1075" s="14" t="s">
        <v>77</v>
      </c>
      <c r="AY1075" s="188" t="s">
        <v>173</v>
      </c>
    </row>
    <row r="1076" spans="1:65" s="14" customFormat="1" x14ac:dyDescent="0.2">
      <c r="B1076" s="187"/>
      <c r="D1076" s="175" t="s">
        <v>183</v>
      </c>
      <c r="E1076" s="188" t="s">
        <v>1</v>
      </c>
      <c r="F1076" s="189" t="s">
        <v>554</v>
      </c>
      <c r="H1076" s="188" t="s">
        <v>1</v>
      </c>
      <c r="I1076" s="190"/>
      <c r="L1076" s="187"/>
      <c r="M1076" s="191"/>
      <c r="N1076" s="192"/>
      <c r="O1076" s="192"/>
      <c r="P1076" s="192"/>
      <c r="Q1076" s="192"/>
      <c r="R1076" s="192"/>
      <c r="S1076" s="192"/>
      <c r="T1076" s="193"/>
      <c r="AT1076" s="188" t="s">
        <v>183</v>
      </c>
      <c r="AU1076" s="188" t="s">
        <v>179</v>
      </c>
      <c r="AV1076" s="14" t="s">
        <v>85</v>
      </c>
      <c r="AW1076" s="14" t="s">
        <v>32</v>
      </c>
      <c r="AX1076" s="14" t="s">
        <v>77</v>
      </c>
      <c r="AY1076" s="188" t="s">
        <v>173</v>
      </c>
    </row>
    <row r="1077" spans="1:65" s="14" customFormat="1" x14ac:dyDescent="0.2">
      <c r="B1077" s="187"/>
      <c r="D1077" s="175" t="s">
        <v>183</v>
      </c>
      <c r="E1077" s="188" t="s">
        <v>1</v>
      </c>
      <c r="F1077" s="189" t="s">
        <v>967</v>
      </c>
      <c r="H1077" s="188" t="s">
        <v>1</v>
      </c>
      <c r="I1077" s="190"/>
      <c r="L1077" s="187"/>
      <c r="M1077" s="191"/>
      <c r="N1077" s="192"/>
      <c r="O1077" s="192"/>
      <c r="P1077" s="192"/>
      <c r="Q1077" s="192"/>
      <c r="R1077" s="192"/>
      <c r="S1077" s="192"/>
      <c r="T1077" s="193"/>
      <c r="AT1077" s="188" t="s">
        <v>183</v>
      </c>
      <c r="AU1077" s="188" t="s">
        <v>179</v>
      </c>
      <c r="AV1077" s="14" t="s">
        <v>85</v>
      </c>
      <c r="AW1077" s="14" t="s">
        <v>32</v>
      </c>
      <c r="AX1077" s="14" t="s">
        <v>77</v>
      </c>
      <c r="AY1077" s="188" t="s">
        <v>173</v>
      </c>
    </row>
    <row r="1078" spans="1:65" s="13" customFormat="1" x14ac:dyDescent="0.2">
      <c r="B1078" s="179"/>
      <c r="D1078" s="175" t="s">
        <v>183</v>
      </c>
      <c r="E1078" s="180" t="s">
        <v>1</v>
      </c>
      <c r="F1078" s="181" t="s">
        <v>1268</v>
      </c>
      <c r="H1078" s="182">
        <v>18.72</v>
      </c>
      <c r="I1078" s="183"/>
      <c r="L1078" s="179"/>
      <c r="M1078" s="184"/>
      <c r="N1078" s="185"/>
      <c r="O1078" s="185"/>
      <c r="P1078" s="185"/>
      <c r="Q1078" s="185"/>
      <c r="R1078" s="185"/>
      <c r="S1078" s="185"/>
      <c r="T1078" s="186"/>
      <c r="AT1078" s="180" t="s">
        <v>183</v>
      </c>
      <c r="AU1078" s="180" t="s">
        <v>179</v>
      </c>
      <c r="AV1078" s="13" t="s">
        <v>179</v>
      </c>
      <c r="AW1078" s="13" t="s">
        <v>32</v>
      </c>
      <c r="AX1078" s="13" t="s">
        <v>77</v>
      </c>
      <c r="AY1078" s="180" t="s">
        <v>173</v>
      </c>
    </row>
    <row r="1079" spans="1:65" s="13" customFormat="1" x14ac:dyDescent="0.2">
      <c r="B1079" s="179"/>
      <c r="D1079" s="175" t="s">
        <v>183</v>
      </c>
      <c r="E1079" s="180" t="s">
        <v>1</v>
      </c>
      <c r="F1079" s="181" t="s">
        <v>1269</v>
      </c>
      <c r="H1079" s="182">
        <v>-5.05</v>
      </c>
      <c r="I1079" s="183"/>
      <c r="L1079" s="179"/>
      <c r="M1079" s="184"/>
      <c r="N1079" s="185"/>
      <c r="O1079" s="185"/>
      <c r="P1079" s="185"/>
      <c r="Q1079" s="185"/>
      <c r="R1079" s="185"/>
      <c r="S1079" s="185"/>
      <c r="T1079" s="186"/>
      <c r="AT1079" s="180" t="s">
        <v>183</v>
      </c>
      <c r="AU1079" s="180" t="s">
        <v>179</v>
      </c>
      <c r="AV1079" s="13" t="s">
        <v>179</v>
      </c>
      <c r="AW1079" s="13" t="s">
        <v>32</v>
      </c>
      <c r="AX1079" s="13" t="s">
        <v>77</v>
      </c>
      <c r="AY1079" s="180" t="s">
        <v>173</v>
      </c>
    </row>
    <row r="1080" spans="1:65" s="14" customFormat="1" x14ac:dyDescent="0.2">
      <c r="B1080" s="187"/>
      <c r="D1080" s="175" t="s">
        <v>183</v>
      </c>
      <c r="E1080" s="188" t="s">
        <v>1</v>
      </c>
      <c r="F1080" s="189" t="s">
        <v>1270</v>
      </c>
      <c r="H1080" s="188" t="s">
        <v>1</v>
      </c>
      <c r="I1080" s="190"/>
      <c r="L1080" s="187"/>
      <c r="M1080" s="191"/>
      <c r="N1080" s="192"/>
      <c r="O1080" s="192"/>
      <c r="P1080" s="192"/>
      <c r="Q1080" s="192"/>
      <c r="R1080" s="192"/>
      <c r="S1080" s="192"/>
      <c r="T1080" s="193"/>
      <c r="AT1080" s="188" t="s">
        <v>183</v>
      </c>
      <c r="AU1080" s="188" t="s">
        <v>179</v>
      </c>
      <c r="AV1080" s="14" t="s">
        <v>85</v>
      </c>
      <c r="AW1080" s="14" t="s">
        <v>32</v>
      </c>
      <c r="AX1080" s="14" t="s">
        <v>77</v>
      </c>
      <c r="AY1080" s="188" t="s">
        <v>173</v>
      </c>
    </row>
    <row r="1081" spans="1:65" s="13" customFormat="1" x14ac:dyDescent="0.2">
      <c r="B1081" s="179"/>
      <c r="D1081" s="175" t="s">
        <v>183</v>
      </c>
      <c r="E1081" s="180" t="s">
        <v>1</v>
      </c>
      <c r="F1081" s="181" t="s">
        <v>1271</v>
      </c>
      <c r="H1081" s="182">
        <v>12.3</v>
      </c>
      <c r="I1081" s="183"/>
      <c r="L1081" s="179"/>
      <c r="M1081" s="184"/>
      <c r="N1081" s="185"/>
      <c r="O1081" s="185"/>
      <c r="P1081" s="185"/>
      <c r="Q1081" s="185"/>
      <c r="R1081" s="185"/>
      <c r="S1081" s="185"/>
      <c r="T1081" s="186"/>
      <c r="AT1081" s="180" t="s">
        <v>183</v>
      </c>
      <c r="AU1081" s="180" t="s">
        <v>179</v>
      </c>
      <c r="AV1081" s="13" t="s">
        <v>179</v>
      </c>
      <c r="AW1081" s="13" t="s">
        <v>32</v>
      </c>
      <c r="AX1081" s="13" t="s">
        <v>77</v>
      </c>
      <c r="AY1081" s="180" t="s">
        <v>173</v>
      </c>
    </row>
    <row r="1082" spans="1:65" s="14" customFormat="1" x14ac:dyDescent="0.2">
      <c r="B1082" s="187"/>
      <c r="D1082" s="175" t="s">
        <v>183</v>
      </c>
      <c r="E1082" s="188" t="s">
        <v>1</v>
      </c>
      <c r="F1082" s="189" t="s">
        <v>1272</v>
      </c>
      <c r="H1082" s="188" t="s">
        <v>1</v>
      </c>
      <c r="I1082" s="190"/>
      <c r="L1082" s="187"/>
      <c r="M1082" s="191"/>
      <c r="N1082" s="192"/>
      <c r="O1082" s="192"/>
      <c r="P1082" s="192"/>
      <c r="Q1082" s="192"/>
      <c r="R1082" s="192"/>
      <c r="S1082" s="192"/>
      <c r="T1082" s="193"/>
      <c r="AT1082" s="188" t="s">
        <v>183</v>
      </c>
      <c r="AU1082" s="188" t="s">
        <v>179</v>
      </c>
      <c r="AV1082" s="14" t="s">
        <v>85</v>
      </c>
      <c r="AW1082" s="14" t="s">
        <v>32</v>
      </c>
      <c r="AX1082" s="14" t="s">
        <v>77</v>
      </c>
      <c r="AY1082" s="188" t="s">
        <v>173</v>
      </c>
    </row>
    <row r="1083" spans="1:65" s="13" customFormat="1" x14ac:dyDescent="0.2">
      <c r="B1083" s="179"/>
      <c r="D1083" s="175" t="s">
        <v>183</v>
      </c>
      <c r="E1083" s="180" t="s">
        <v>1</v>
      </c>
      <c r="F1083" s="181" t="s">
        <v>1271</v>
      </c>
      <c r="H1083" s="182">
        <v>12.3</v>
      </c>
      <c r="I1083" s="183"/>
      <c r="L1083" s="179"/>
      <c r="M1083" s="184"/>
      <c r="N1083" s="185"/>
      <c r="O1083" s="185"/>
      <c r="P1083" s="185"/>
      <c r="Q1083" s="185"/>
      <c r="R1083" s="185"/>
      <c r="S1083" s="185"/>
      <c r="T1083" s="186"/>
      <c r="AT1083" s="180" t="s">
        <v>183</v>
      </c>
      <c r="AU1083" s="180" t="s">
        <v>179</v>
      </c>
      <c r="AV1083" s="13" t="s">
        <v>179</v>
      </c>
      <c r="AW1083" s="13" t="s">
        <v>32</v>
      </c>
      <c r="AX1083" s="13" t="s">
        <v>77</v>
      </c>
      <c r="AY1083" s="180" t="s">
        <v>173</v>
      </c>
    </row>
    <row r="1084" spans="1:65" s="14" customFormat="1" x14ac:dyDescent="0.2">
      <c r="B1084" s="187"/>
      <c r="D1084" s="175" t="s">
        <v>183</v>
      </c>
      <c r="E1084" s="188" t="s">
        <v>1</v>
      </c>
      <c r="F1084" s="189" t="s">
        <v>1273</v>
      </c>
      <c r="H1084" s="188" t="s">
        <v>1</v>
      </c>
      <c r="I1084" s="190"/>
      <c r="L1084" s="187"/>
      <c r="M1084" s="191"/>
      <c r="N1084" s="192"/>
      <c r="O1084" s="192"/>
      <c r="P1084" s="192"/>
      <c r="Q1084" s="192"/>
      <c r="R1084" s="192"/>
      <c r="S1084" s="192"/>
      <c r="T1084" s="193"/>
      <c r="AT1084" s="188" t="s">
        <v>183</v>
      </c>
      <c r="AU1084" s="188" t="s">
        <v>179</v>
      </c>
      <c r="AV1084" s="14" t="s">
        <v>85</v>
      </c>
      <c r="AW1084" s="14" t="s">
        <v>32</v>
      </c>
      <c r="AX1084" s="14" t="s">
        <v>77</v>
      </c>
      <c r="AY1084" s="188" t="s">
        <v>173</v>
      </c>
    </row>
    <row r="1085" spans="1:65" s="13" customFormat="1" x14ac:dyDescent="0.2">
      <c r="B1085" s="179"/>
      <c r="D1085" s="175" t="s">
        <v>183</v>
      </c>
      <c r="E1085" s="180" t="s">
        <v>1</v>
      </c>
      <c r="F1085" s="181" t="s">
        <v>1274</v>
      </c>
      <c r="H1085" s="182">
        <v>18.7</v>
      </c>
      <c r="I1085" s="183"/>
      <c r="L1085" s="179"/>
      <c r="M1085" s="184"/>
      <c r="N1085" s="185"/>
      <c r="O1085" s="185"/>
      <c r="P1085" s="185"/>
      <c r="Q1085" s="185"/>
      <c r="R1085" s="185"/>
      <c r="S1085" s="185"/>
      <c r="T1085" s="186"/>
      <c r="AT1085" s="180" t="s">
        <v>183</v>
      </c>
      <c r="AU1085" s="180" t="s">
        <v>179</v>
      </c>
      <c r="AV1085" s="13" t="s">
        <v>179</v>
      </c>
      <c r="AW1085" s="13" t="s">
        <v>32</v>
      </c>
      <c r="AX1085" s="13" t="s">
        <v>77</v>
      </c>
      <c r="AY1085" s="180" t="s">
        <v>173</v>
      </c>
    </row>
    <row r="1086" spans="1:65" s="15" customFormat="1" x14ac:dyDescent="0.2">
      <c r="B1086" s="194"/>
      <c r="D1086" s="175" t="s">
        <v>183</v>
      </c>
      <c r="E1086" s="195" t="s">
        <v>1</v>
      </c>
      <c r="F1086" s="196" t="s">
        <v>190</v>
      </c>
      <c r="H1086" s="197">
        <v>56.97</v>
      </c>
      <c r="I1086" s="198"/>
      <c r="L1086" s="194"/>
      <c r="M1086" s="199"/>
      <c r="N1086" s="200"/>
      <c r="O1086" s="200"/>
      <c r="P1086" s="200"/>
      <c r="Q1086" s="200"/>
      <c r="R1086" s="200"/>
      <c r="S1086" s="200"/>
      <c r="T1086" s="201"/>
      <c r="AT1086" s="195" t="s">
        <v>183</v>
      </c>
      <c r="AU1086" s="195" t="s">
        <v>179</v>
      </c>
      <c r="AV1086" s="15" t="s">
        <v>191</v>
      </c>
      <c r="AW1086" s="15" t="s">
        <v>32</v>
      </c>
      <c r="AX1086" s="15" t="s">
        <v>77</v>
      </c>
      <c r="AY1086" s="195" t="s">
        <v>173</v>
      </c>
    </row>
    <row r="1087" spans="1:65" s="13" customFormat="1" x14ac:dyDescent="0.2">
      <c r="B1087" s="179"/>
      <c r="D1087" s="175" t="s">
        <v>183</v>
      </c>
      <c r="E1087" s="180" t="s">
        <v>1</v>
      </c>
      <c r="F1087" s="181" t="s">
        <v>1275</v>
      </c>
      <c r="H1087" s="182">
        <v>5.6970000000000001</v>
      </c>
      <c r="I1087" s="183"/>
      <c r="L1087" s="179"/>
      <c r="M1087" s="184"/>
      <c r="N1087" s="185"/>
      <c r="O1087" s="185"/>
      <c r="P1087" s="185"/>
      <c r="Q1087" s="185"/>
      <c r="R1087" s="185"/>
      <c r="S1087" s="185"/>
      <c r="T1087" s="186"/>
      <c r="AT1087" s="180" t="s">
        <v>183</v>
      </c>
      <c r="AU1087" s="180" t="s">
        <v>179</v>
      </c>
      <c r="AV1087" s="13" t="s">
        <v>179</v>
      </c>
      <c r="AW1087" s="13" t="s">
        <v>32</v>
      </c>
      <c r="AX1087" s="13" t="s">
        <v>77</v>
      </c>
      <c r="AY1087" s="180" t="s">
        <v>173</v>
      </c>
    </row>
    <row r="1088" spans="1:65" s="16" customFormat="1" x14ac:dyDescent="0.2">
      <c r="B1088" s="202"/>
      <c r="D1088" s="175" t="s">
        <v>183</v>
      </c>
      <c r="E1088" s="203" t="s">
        <v>1</v>
      </c>
      <c r="F1088" s="204" t="s">
        <v>197</v>
      </c>
      <c r="H1088" s="205">
        <v>62.667000000000002</v>
      </c>
      <c r="I1088" s="206"/>
      <c r="L1088" s="202"/>
      <c r="M1088" s="207"/>
      <c r="N1088" s="208"/>
      <c r="O1088" s="208"/>
      <c r="P1088" s="208"/>
      <c r="Q1088" s="208"/>
      <c r="R1088" s="208"/>
      <c r="S1088" s="208"/>
      <c r="T1088" s="209"/>
      <c r="AT1088" s="203" t="s">
        <v>183</v>
      </c>
      <c r="AU1088" s="203" t="s">
        <v>179</v>
      </c>
      <c r="AV1088" s="16" t="s">
        <v>178</v>
      </c>
      <c r="AW1088" s="16" t="s">
        <v>32</v>
      </c>
      <c r="AX1088" s="16" t="s">
        <v>85</v>
      </c>
      <c r="AY1088" s="203" t="s">
        <v>173</v>
      </c>
    </row>
    <row r="1089" spans="1:65" s="2" customFormat="1" ht="24" customHeight="1" x14ac:dyDescent="0.2">
      <c r="A1089" s="33"/>
      <c r="B1089" s="162"/>
      <c r="C1089" s="163" t="s">
        <v>1276</v>
      </c>
      <c r="D1089" s="264" t="s">
        <v>1277</v>
      </c>
      <c r="E1089" s="265"/>
      <c r="F1089" s="266"/>
      <c r="G1089" s="164" t="s">
        <v>643</v>
      </c>
      <c r="H1089" s="165">
        <v>84.271000000000001</v>
      </c>
      <c r="I1089" s="166"/>
      <c r="J1089" s="165">
        <f>ROUND(I1089*H1089,3)</f>
        <v>0</v>
      </c>
      <c r="K1089" s="167"/>
      <c r="L1089" s="34"/>
      <c r="M1089" s="168" t="s">
        <v>1</v>
      </c>
      <c r="N1089" s="169" t="s">
        <v>43</v>
      </c>
      <c r="O1089" s="59"/>
      <c r="P1089" s="170">
        <f>O1089*H1089</f>
        <v>0</v>
      </c>
      <c r="Q1089" s="170">
        <v>0</v>
      </c>
      <c r="R1089" s="170">
        <f>Q1089*H1089</f>
        <v>0</v>
      </c>
      <c r="S1089" s="170">
        <v>0</v>
      </c>
      <c r="T1089" s="171">
        <f>S1089*H1089</f>
        <v>0</v>
      </c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R1089" s="172" t="s">
        <v>283</v>
      </c>
      <c r="AT1089" s="172" t="s">
        <v>175</v>
      </c>
      <c r="AU1089" s="172" t="s">
        <v>179</v>
      </c>
      <c r="AY1089" s="18" t="s">
        <v>173</v>
      </c>
      <c r="BE1089" s="173">
        <f>IF(N1089="základná",J1089,0)</f>
        <v>0</v>
      </c>
      <c r="BF1089" s="173">
        <f>IF(N1089="znížená",J1089,0)</f>
        <v>0</v>
      </c>
      <c r="BG1089" s="173">
        <f>IF(N1089="zákl. prenesená",J1089,0)</f>
        <v>0</v>
      </c>
      <c r="BH1089" s="173">
        <f>IF(N1089="zníž. prenesená",J1089,0)</f>
        <v>0</v>
      </c>
      <c r="BI1089" s="173">
        <f>IF(N1089="nulová",J1089,0)</f>
        <v>0</v>
      </c>
      <c r="BJ1089" s="18" t="s">
        <v>179</v>
      </c>
      <c r="BK1089" s="174">
        <f>ROUND(I1089*H1089,3)</f>
        <v>0</v>
      </c>
      <c r="BL1089" s="18" t="s">
        <v>283</v>
      </c>
      <c r="BM1089" s="172" t="s">
        <v>1278</v>
      </c>
    </row>
    <row r="1090" spans="1:65" s="2" customFormat="1" ht="19.5" x14ac:dyDescent="0.2">
      <c r="A1090" s="33"/>
      <c r="B1090" s="34"/>
      <c r="C1090" s="33"/>
      <c r="D1090" s="175" t="s">
        <v>181</v>
      </c>
      <c r="E1090" s="33"/>
      <c r="F1090" s="176" t="s">
        <v>3221</v>
      </c>
      <c r="G1090" s="33"/>
      <c r="H1090" s="33"/>
      <c r="I1090" s="97"/>
      <c r="J1090" s="33"/>
      <c r="K1090" s="33"/>
      <c r="L1090" s="34"/>
      <c r="M1090" s="177"/>
      <c r="N1090" s="178"/>
      <c r="O1090" s="59"/>
      <c r="P1090" s="59"/>
      <c r="Q1090" s="59"/>
      <c r="R1090" s="59"/>
      <c r="S1090" s="59"/>
      <c r="T1090" s="60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T1090" s="18" t="s">
        <v>181</v>
      </c>
      <c r="AU1090" s="18" t="s">
        <v>179</v>
      </c>
    </row>
    <row r="1091" spans="1:65" s="14" customFormat="1" x14ac:dyDescent="0.2">
      <c r="B1091" s="187"/>
      <c r="D1091" s="175" t="s">
        <v>183</v>
      </c>
      <c r="E1091" s="188" t="s">
        <v>1</v>
      </c>
      <c r="F1091" s="189" t="s">
        <v>1258</v>
      </c>
      <c r="H1091" s="188" t="s">
        <v>1</v>
      </c>
      <c r="I1091" s="190"/>
      <c r="L1091" s="187"/>
      <c r="M1091" s="191"/>
      <c r="N1091" s="192"/>
      <c r="O1091" s="192"/>
      <c r="P1091" s="192"/>
      <c r="Q1091" s="192"/>
      <c r="R1091" s="192"/>
      <c r="S1091" s="192"/>
      <c r="T1091" s="193"/>
      <c r="AT1091" s="188" t="s">
        <v>183</v>
      </c>
      <c r="AU1091" s="188" t="s">
        <v>179</v>
      </c>
      <c r="AV1091" s="14" t="s">
        <v>85</v>
      </c>
      <c r="AW1091" s="14" t="s">
        <v>32</v>
      </c>
      <c r="AX1091" s="14" t="s">
        <v>77</v>
      </c>
      <c r="AY1091" s="188" t="s">
        <v>173</v>
      </c>
    </row>
    <row r="1092" spans="1:65" s="13" customFormat="1" x14ac:dyDescent="0.2">
      <c r="B1092" s="179"/>
      <c r="D1092" s="175" t="s">
        <v>183</v>
      </c>
      <c r="E1092" s="180" t="s">
        <v>1</v>
      </c>
      <c r="F1092" s="181" t="s">
        <v>1279</v>
      </c>
      <c r="H1092" s="182">
        <v>76.61</v>
      </c>
      <c r="I1092" s="183"/>
      <c r="L1092" s="179"/>
      <c r="M1092" s="184"/>
      <c r="N1092" s="185"/>
      <c r="O1092" s="185"/>
      <c r="P1092" s="185"/>
      <c r="Q1092" s="185"/>
      <c r="R1092" s="185"/>
      <c r="S1092" s="185"/>
      <c r="T1092" s="186"/>
      <c r="AT1092" s="180" t="s">
        <v>183</v>
      </c>
      <c r="AU1092" s="180" t="s">
        <v>179</v>
      </c>
      <c r="AV1092" s="13" t="s">
        <v>179</v>
      </c>
      <c r="AW1092" s="13" t="s">
        <v>32</v>
      </c>
      <c r="AX1092" s="13" t="s">
        <v>77</v>
      </c>
      <c r="AY1092" s="180" t="s">
        <v>173</v>
      </c>
    </row>
    <row r="1093" spans="1:65" s="13" customFormat="1" x14ac:dyDescent="0.2">
      <c r="B1093" s="179"/>
      <c r="D1093" s="175" t="s">
        <v>183</v>
      </c>
      <c r="E1093" s="180" t="s">
        <v>1</v>
      </c>
      <c r="F1093" s="181" t="s">
        <v>1280</v>
      </c>
      <c r="H1093" s="182">
        <v>7.6609999999999996</v>
      </c>
      <c r="I1093" s="183"/>
      <c r="L1093" s="179"/>
      <c r="M1093" s="184"/>
      <c r="N1093" s="185"/>
      <c r="O1093" s="185"/>
      <c r="P1093" s="185"/>
      <c r="Q1093" s="185"/>
      <c r="R1093" s="185"/>
      <c r="S1093" s="185"/>
      <c r="T1093" s="186"/>
      <c r="AT1093" s="180" t="s">
        <v>183</v>
      </c>
      <c r="AU1093" s="180" t="s">
        <v>179</v>
      </c>
      <c r="AV1093" s="13" t="s">
        <v>179</v>
      </c>
      <c r="AW1093" s="13" t="s">
        <v>32</v>
      </c>
      <c r="AX1093" s="13" t="s">
        <v>77</v>
      </c>
      <c r="AY1093" s="180" t="s">
        <v>173</v>
      </c>
    </row>
    <row r="1094" spans="1:65" s="16" customFormat="1" x14ac:dyDescent="0.2">
      <c r="B1094" s="202"/>
      <c r="D1094" s="175" t="s">
        <v>183</v>
      </c>
      <c r="E1094" s="203" t="s">
        <v>1</v>
      </c>
      <c r="F1094" s="204" t="s">
        <v>197</v>
      </c>
      <c r="H1094" s="205">
        <v>84.271000000000001</v>
      </c>
      <c r="I1094" s="206"/>
      <c r="L1094" s="202"/>
      <c r="M1094" s="207"/>
      <c r="N1094" s="208"/>
      <c r="O1094" s="208"/>
      <c r="P1094" s="208"/>
      <c r="Q1094" s="208"/>
      <c r="R1094" s="208"/>
      <c r="S1094" s="208"/>
      <c r="T1094" s="209"/>
      <c r="AT1094" s="203" t="s">
        <v>183</v>
      </c>
      <c r="AU1094" s="203" t="s">
        <v>179</v>
      </c>
      <c r="AV1094" s="16" t="s">
        <v>178</v>
      </c>
      <c r="AW1094" s="16" t="s">
        <v>32</v>
      </c>
      <c r="AX1094" s="16" t="s">
        <v>85</v>
      </c>
      <c r="AY1094" s="203" t="s">
        <v>173</v>
      </c>
    </row>
    <row r="1095" spans="1:65" s="2" customFormat="1" ht="36" customHeight="1" x14ac:dyDescent="0.2">
      <c r="A1095" s="33"/>
      <c r="B1095" s="162"/>
      <c r="C1095" s="163" t="s">
        <v>1281</v>
      </c>
      <c r="D1095" s="264" t="s">
        <v>1282</v>
      </c>
      <c r="E1095" s="265"/>
      <c r="F1095" s="266"/>
      <c r="G1095" s="164" t="s">
        <v>1256</v>
      </c>
      <c r="H1095" s="165">
        <v>21.53</v>
      </c>
      <c r="I1095" s="166"/>
      <c r="J1095" s="165">
        <f>ROUND(I1095*H1095,3)</f>
        <v>0</v>
      </c>
      <c r="K1095" s="167"/>
      <c r="L1095" s="34"/>
      <c r="M1095" s="168" t="s">
        <v>1</v>
      </c>
      <c r="N1095" s="169" t="s">
        <v>43</v>
      </c>
      <c r="O1095" s="59"/>
      <c r="P1095" s="170">
        <f>O1095*H1095</f>
        <v>0</v>
      </c>
      <c r="Q1095" s="170">
        <v>0</v>
      </c>
      <c r="R1095" s="170">
        <f>Q1095*H1095</f>
        <v>0</v>
      </c>
      <c r="S1095" s="170">
        <v>0</v>
      </c>
      <c r="T1095" s="171">
        <f>S1095*H1095</f>
        <v>0</v>
      </c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R1095" s="172" t="s">
        <v>283</v>
      </c>
      <c r="AT1095" s="172" t="s">
        <v>175</v>
      </c>
      <c r="AU1095" s="172" t="s">
        <v>179</v>
      </c>
      <c r="AY1095" s="18" t="s">
        <v>173</v>
      </c>
      <c r="BE1095" s="173">
        <f>IF(N1095="základná",J1095,0)</f>
        <v>0</v>
      </c>
      <c r="BF1095" s="173">
        <f>IF(N1095="znížená",J1095,0)</f>
        <v>0</v>
      </c>
      <c r="BG1095" s="173">
        <f>IF(N1095="zákl. prenesená",J1095,0)</f>
        <v>0</v>
      </c>
      <c r="BH1095" s="173">
        <f>IF(N1095="zníž. prenesená",J1095,0)</f>
        <v>0</v>
      </c>
      <c r="BI1095" s="173">
        <f>IF(N1095="nulová",J1095,0)</f>
        <v>0</v>
      </c>
      <c r="BJ1095" s="18" t="s">
        <v>179</v>
      </c>
      <c r="BK1095" s="174">
        <f>ROUND(I1095*H1095,3)</f>
        <v>0</v>
      </c>
      <c r="BL1095" s="18" t="s">
        <v>283</v>
      </c>
      <c r="BM1095" s="172" t="s">
        <v>1283</v>
      </c>
    </row>
    <row r="1096" spans="1:65" s="2" customFormat="1" ht="19.5" x14ac:dyDescent="0.2">
      <c r="A1096" s="33"/>
      <c r="B1096" s="34"/>
      <c r="C1096" s="33"/>
      <c r="D1096" s="175" t="s">
        <v>181</v>
      </c>
      <c r="E1096" s="33"/>
      <c r="F1096" s="176" t="s">
        <v>3224</v>
      </c>
      <c r="G1096" s="33"/>
      <c r="H1096" s="33"/>
      <c r="I1096" s="97"/>
      <c r="J1096" s="33"/>
      <c r="K1096" s="33"/>
      <c r="L1096" s="34"/>
      <c r="M1096" s="177"/>
      <c r="N1096" s="178"/>
      <c r="O1096" s="59"/>
      <c r="P1096" s="59"/>
      <c r="Q1096" s="59"/>
      <c r="R1096" s="59"/>
      <c r="S1096" s="59"/>
      <c r="T1096" s="60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T1096" s="18" t="s">
        <v>181</v>
      </c>
      <c r="AU1096" s="18" t="s">
        <v>179</v>
      </c>
    </row>
    <row r="1097" spans="1:65" s="14" customFormat="1" x14ac:dyDescent="0.2">
      <c r="B1097" s="187"/>
      <c r="D1097" s="175" t="s">
        <v>183</v>
      </c>
      <c r="E1097" s="188" t="s">
        <v>1</v>
      </c>
      <c r="F1097" s="189" t="s">
        <v>1258</v>
      </c>
      <c r="H1097" s="188" t="s">
        <v>1</v>
      </c>
      <c r="I1097" s="190"/>
      <c r="L1097" s="187"/>
      <c r="M1097" s="191"/>
      <c r="N1097" s="192"/>
      <c r="O1097" s="192"/>
      <c r="P1097" s="192"/>
      <c r="Q1097" s="192"/>
      <c r="R1097" s="192"/>
      <c r="S1097" s="192"/>
      <c r="T1097" s="193"/>
      <c r="AT1097" s="188" t="s">
        <v>183</v>
      </c>
      <c r="AU1097" s="188" t="s">
        <v>179</v>
      </c>
      <c r="AV1097" s="14" t="s">
        <v>85</v>
      </c>
      <c r="AW1097" s="14" t="s">
        <v>32</v>
      </c>
      <c r="AX1097" s="14" t="s">
        <v>77</v>
      </c>
      <c r="AY1097" s="188" t="s">
        <v>173</v>
      </c>
    </row>
    <row r="1098" spans="1:65" s="14" customFormat="1" x14ac:dyDescent="0.2">
      <c r="B1098" s="187"/>
      <c r="D1098" s="175" t="s">
        <v>183</v>
      </c>
      <c r="E1098" s="188" t="s">
        <v>1</v>
      </c>
      <c r="F1098" s="189" t="s">
        <v>554</v>
      </c>
      <c r="H1098" s="188" t="s">
        <v>1</v>
      </c>
      <c r="I1098" s="190"/>
      <c r="L1098" s="187"/>
      <c r="M1098" s="191"/>
      <c r="N1098" s="192"/>
      <c r="O1098" s="192"/>
      <c r="P1098" s="192"/>
      <c r="Q1098" s="192"/>
      <c r="R1098" s="192"/>
      <c r="S1098" s="192"/>
      <c r="T1098" s="193"/>
      <c r="AT1098" s="188" t="s">
        <v>183</v>
      </c>
      <c r="AU1098" s="188" t="s">
        <v>179</v>
      </c>
      <c r="AV1098" s="14" t="s">
        <v>85</v>
      </c>
      <c r="AW1098" s="14" t="s">
        <v>32</v>
      </c>
      <c r="AX1098" s="14" t="s">
        <v>77</v>
      </c>
      <c r="AY1098" s="188" t="s">
        <v>173</v>
      </c>
    </row>
    <row r="1099" spans="1:65" s="13" customFormat="1" x14ac:dyDescent="0.2">
      <c r="B1099" s="179"/>
      <c r="D1099" s="175" t="s">
        <v>183</v>
      </c>
      <c r="E1099" s="180" t="s">
        <v>1</v>
      </c>
      <c r="F1099" s="181" t="s">
        <v>1284</v>
      </c>
      <c r="H1099" s="182">
        <v>13.98</v>
      </c>
      <c r="I1099" s="183"/>
      <c r="L1099" s="179"/>
      <c r="M1099" s="184"/>
      <c r="N1099" s="185"/>
      <c r="O1099" s="185"/>
      <c r="P1099" s="185"/>
      <c r="Q1099" s="185"/>
      <c r="R1099" s="185"/>
      <c r="S1099" s="185"/>
      <c r="T1099" s="186"/>
      <c r="AT1099" s="180" t="s">
        <v>183</v>
      </c>
      <c r="AU1099" s="180" t="s">
        <v>179</v>
      </c>
      <c r="AV1099" s="13" t="s">
        <v>179</v>
      </c>
      <c r="AW1099" s="13" t="s">
        <v>32</v>
      </c>
      <c r="AX1099" s="13" t="s">
        <v>77</v>
      </c>
      <c r="AY1099" s="180" t="s">
        <v>173</v>
      </c>
    </row>
    <row r="1100" spans="1:65" s="15" customFormat="1" x14ac:dyDescent="0.2">
      <c r="B1100" s="194"/>
      <c r="D1100" s="175" t="s">
        <v>183</v>
      </c>
      <c r="E1100" s="195" t="s">
        <v>1</v>
      </c>
      <c r="F1100" s="196" t="s">
        <v>190</v>
      </c>
      <c r="H1100" s="197">
        <v>13.98</v>
      </c>
      <c r="I1100" s="198"/>
      <c r="L1100" s="194"/>
      <c r="M1100" s="199"/>
      <c r="N1100" s="200"/>
      <c r="O1100" s="200"/>
      <c r="P1100" s="200"/>
      <c r="Q1100" s="200"/>
      <c r="R1100" s="200"/>
      <c r="S1100" s="200"/>
      <c r="T1100" s="201"/>
      <c r="AT1100" s="195" t="s">
        <v>183</v>
      </c>
      <c r="AU1100" s="195" t="s">
        <v>179</v>
      </c>
      <c r="AV1100" s="15" t="s">
        <v>191</v>
      </c>
      <c r="AW1100" s="15" t="s">
        <v>32</v>
      </c>
      <c r="AX1100" s="15" t="s">
        <v>77</v>
      </c>
      <c r="AY1100" s="195" t="s">
        <v>173</v>
      </c>
    </row>
    <row r="1101" spans="1:65" s="14" customFormat="1" x14ac:dyDescent="0.2">
      <c r="B1101" s="187"/>
      <c r="D1101" s="175" t="s">
        <v>183</v>
      </c>
      <c r="E1101" s="188" t="s">
        <v>1</v>
      </c>
      <c r="F1101" s="189" t="s">
        <v>558</v>
      </c>
      <c r="H1101" s="188" t="s">
        <v>1</v>
      </c>
      <c r="I1101" s="190"/>
      <c r="L1101" s="187"/>
      <c r="M1101" s="191"/>
      <c r="N1101" s="192"/>
      <c r="O1101" s="192"/>
      <c r="P1101" s="192"/>
      <c r="Q1101" s="192"/>
      <c r="R1101" s="192"/>
      <c r="S1101" s="192"/>
      <c r="T1101" s="193"/>
      <c r="AT1101" s="188" t="s">
        <v>183</v>
      </c>
      <c r="AU1101" s="188" t="s">
        <v>179</v>
      </c>
      <c r="AV1101" s="14" t="s">
        <v>85</v>
      </c>
      <c r="AW1101" s="14" t="s">
        <v>32</v>
      </c>
      <c r="AX1101" s="14" t="s">
        <v>77</v>
      </c>
      <c r="AY1101" s="188" t="s">
        <v>173</v>
      </c>
    </row>
    <row r="1102" spans="1:65" s="13" customFormat="1" x14ac:dyDescent="0.2">
      <c r="B1102" s="179"/>
      <c r="D1102" s="175" t="s">
        <v>183</v>
      </c>
      <c r="E1102" s="180" t="s">
        <v>1</v>
      </c>
      <c r="F1102" s="181" t="s">
        <v>1285</v>
      </c>
      <c r="H1102" s="182">
        <v>7.55</v>
      </c>
      <c r="I1102" s="183"/>
      <c r="L1102" s="179"/>
      <c r="M1102" s="184"/>
      <c r="N1102" s="185"/>
      <c r="O1102" s="185"/>
      <c r="P1102" s="185"/>
      <c r="Q1102" s="185"/>
      <c r="R1102" s="185"/>
      <c r="S1102" s="185"/>
      <c r="T1102" s="186"/>
      <c r="AT1102" s="180" t="s">
        <v>183</v>
      </c>
      <c r="AU1102" s="180" t="s">
        <v>179</v>
      </c>
      <c r="AV1102" s="13" t="s">
        <v>179</v>
      </c>
      <c r="AW1102" s="13" t="s">
        <v>32</v>
      </c>
      <c r="AX1102" s="13" t="s">
        <v>77</v>
      </c>
      <c r="AY1102" s="180" t="s">
        <v>173</v>
      </c>
    </row>
    <row r="1103" spans="1:65" s="15" customFormat="1" x14ac:dyDescent="0.2">
      <c r="B1103" s="194"/>
      <c r="D1103" s="175" t="s">
        <v>183</v>
      </c>
      <c r="E1103" s="195" t="s">
        <v>1</v>
      </c>
      <c r="F1103" s="196" t="s">
        <v>190</v>
      </c>
      <c r="H1103" s="197">
        <v>7.55</v>
      </c>
      <c r="I1103" s="198"/>
      <c r="L1103" s="194"/>
      <c r="M1103" s="199"/>
      <c r="N1103" s="200"/>
      <c r="O1103" s="200"/>
      <c r="P1103" s="200"/>
      <c r="Q1103" s="200"/>
      <c r="R1103" s="200"/>
      <c r="S1103" s="200"/>
      <c r="T1103" s="201"/>
      <c r="AT1103" s="195" t="s">
        <v>183</v>
      </c>
      <c r="AU1103" s="195" t="s">
        <v>179</v>
      </c>
      <c r="AV1103" s="15" t="s">
        <v>191</v>
      </c>
      <c r="AW1103" s="15" t="s">
        <v>32</v>
      </c>
      <c r="AX1103" s="15" t="s">
        <v>77</v>
      </c>
      <c r="AY1103" s="195" t="s">
        <v>173</v>
      </c>
    </row>
    <row r="1104" spans="1:65" s="16" customFormat="1" x14ac:dyDescent="0.2">
      <c r="B1104" s="202"/>
      <c r="D1104" s="175" t="s">
        <v>183</v>
      </c>
      <c r="E1104" s="203" t="s">
        <v>1</v>
      </c>
      <c r="F1104" s="204" t="s">
        <v>197</v>
      </c>
      <c r="H1104" s="205">
        <v>21.53</v>
      </c>
      <c r="I1104" s="206"/>
      <c r="L1104" s="202"/>
      <c r="M1104" s="207"/>
      <c r="N1104" s="208"/>
      <c r="O1104" s="208"/>
      <c r="P1104" s="208"/>
      <c r="Q1104" s="208"/>
      <c r="R1104" s="208"/>
      <c r="S1104" s="208"/>
      <c r="T1104" s="209"/>
      <c r="AT1104" s="203" t="s">
        <v>183</v>
      </c>
      <c r="AU1104" s="203" t="s">
        <v>179</v>
      </c>
      <c r="AV1104" s="16" t="s">
        <v>178</v>
      </c>
      <c r="AW1104" s="16" t="s">
        <v>32</v>
      </c>
      <c r="AX1104" s="16" t="s">
        <v>85</v>
      </c>
      <c r="AY1104" s="203" t="s">
        <v>173</v>
      </c>
    </row>
    <row r="1105" spans="1:65" s="2" customFormat="1" ht="24" customHeight="1" x14ac:dyDescent="0.2">
      <c r="A1105" s="33"/>
      <c r="B1105" s="162"/>
      <c r="C1105" s="210" t="s">
        <v>1286</v>
      </c>
      <c r="D1105" s="267" t="s">
        <v>1287</v>
      </c>
      <c r="E1105" s="268"/>
      <c r="F1105" s="269"/>
      <c r="G1105" s="211" t="s">
        <v>271</v>
      </c>
      <c r="H1105" s="212">
        <v>24.76</v>
      </c>
      <c r="I1105" s="213"/>
      <c r="J1105" s="212">
        <f>ROUND(I1105*H1105,3)</f>
        <v>0</v>
      </c>
      <c r="K1105" s="214"/>
      <c r="L1105" s="215"/>
      <c r="M1105" s="216" t="s">
        <v>1</v>
      </c>
      <c r="N1105" s="217" t="s">
        <v>43</v>
      </c>
      <c r="O1105" s="59"/>
      <c r="P1105" s="170">
        <f>O1105*H1105</f>
        <v>0</v>
      </c>
      <c r="Q1105" s="170">
        <v>3.5999999999999999E-3</v>
      </c>
      <c r="R1105" s="170">
        <f>Q1105*H1105</f>
        <v>8.9136000000000007E-2</v>
      </c>
      <c r="S1105" s="170">
        <v>0</v>
      </c>
      <c r="T1105" s="171">
        <f>S1105*H1105</f>
        <v>0</v>
      </c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R1105" s="172" t="s">
        <v>368</v>
      </c>
      <c r="AT1105" s="172" t="s">
        <v>335</v>
      </c>
      <c r="AU1105" s="172" t="s">
        <v>179</v>
      </c>
      <c r="AY1105" s="18" t="s">
        <v>173</v>
      </c>
      <c r="BE1105" s="173">
        <f>IF(N1105="základná",J1105,0)</f>
        <v>0</v>
      </c>
      <c r="BF1105" s="173">
        <f>IF(N1105="znížená",J1105,0)</f>
        <v>0</v>
      </c>
      <c r="BG1105" s="173">
        <f>IF(N1105="zákl. prenesená",J1105,0)</f>
        <v>0</v>
      </c>
      <c r="BH1105" s="173">
        <f>IF(N1105="zníž. prenesená",J1105,0)</f>
        <v>0</v>
      </c>
      <c r="BI1105" s="173">
        <f>IF(N1105="nulová",J1105,0)</f>
        <v>0</v>
      </c>
      <c r="BJ1105" s="18" t="s">
        <v>179</v>
      </c>
      <c r="BK1105" s="174">
        <f>ROUND(I1105*H1105,3)</f>
        <v>0</v>
      </c>
      <c r="BL1105" s="18" t="s">
        <v>283</v>
      </c>
      <c r="BM1105" s="172" t="s">
        <v>1288</v>
      </c>
    </row>
    <row r="1106" spans="1:65" s="2" customFormat="1" ht="19.5" x14ac:dyDescent="0.2">
      <c r="A1106" s="33"/>
      <c r="B1106" s="34"/>
      <c r="C1106" s="33"/>
      <c r="D1106" s="175" t="s">
        <v>181</v>
      </c>
      <c r="E1106" s="33"/>
      <c r="F1106" s="176" t="s">
        <v>3223</v>
      </c>
      <c r="G1106" s="33"/>
      <c r="H1106" s="33"/>
      <c r="I1106" s="97"/>
      <c r="J1106" s="33"/>
      <c r="K1106" s="33"/>
      <c r="L1106" s="34"/>
      <c r="M1106" s="177"/>
      <c r="N1106" s="178"/>
      <c r="O1106" s="59"/>
      <c r="P1106" s="59"/>
      <c r="Q1106" s="59"/>
      <c r="R1106" s="59"/>
      <c r="S1106" s="59"/>
      <c r="T1106" s="60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T1106" s="18" t="s">
        <v>181</v>
      </c>
      <c r="AU1106" s="18" t="s">
        <v>179</v>
      </c>
    </row>
    <row r="1107" spans="1:65" s="13" customFormat="1" x14ac:dyDescent="0.2">
      <c r="B1107" s="179"/>
      <c r="D1107" s="175" t="s">
        <v>183</v>
      </c>
      <c r="E1107" s="180" t="s">
        <v>1</v>
      </c>
      <c r="F1107" s="181" t="s">
        <v>1289</v>
      </c>
      <c r="H1107" s="182">
        <v>21.53</v>
      </c>
      <c r="I1107" s="183"/>
      <c r="L1107" s="179"/>
      <c r="M1107" s="184"/>
      <c r="N1107" s="185"/>
      <c r="O1107" s="185"/>
      <c r="P1107" s="185"/>
      <c r="Q1107" s="185"/>
      <c r="R1107" s="185"/>
      <c r="S1107" s="185"/>
      <c r="T1107" s="186"/>
      <c r="AT1107" s="180" t="s">
        <v>183</v>
      </c>
      <c r="AU1107" s="180" t="s">
        <v>179</v>
      </c>
      <c r="AV1107" s="13" t="s">
        <v>179</v>
      </c>
      <c r="AW1107" s="13" t="s">
        <v>32</v>
      </c>
      <c r="AX1107" s="13" t="s">
        <v>77</v>
      </c>
      <c r="AY1107" s="180" t="s">
        <v>173</v>
      </c>
    </row>
    <row r="1108" spans="1:65" s="13" customFormat="1" x14ac:dyDescent="0.2">
      <c r="B1108" s="179"/>
      <c r="D1108" s="175" t="s">
        <v>183</v>
      </c>
      <c r="E1108" s="180" t="s">
        <v>1</v>
      </c>
      <c r="F1108" s="181" t="s">
        <v>1290</v>
      </c>
      <c r="H1108" s="182">
        <v>3.23</v>
      </c>
      <c r="I1108" s="183"/>
      <c r="L1108" s="179"/>
      <c r="M1108" s="184"/>
      <c r="N1108" s="185"/>
      <c r="O1108" s="185"/>
      <c r="P1108" s="185"/>
      <c r="Q1108" s="185"/>
      <c r="R1108" s="185"/>
      <c r="S1108" s="185"/>
      <c r="T1108" s="186"/>
      <c r="AT1108" s="180" t="s">
        <v>183</v>
      </c>
      <c r="AU1108" s="180" t="s">
        <v>179</v>
      </c>
      <c r="AV1108" s="13" t="s">
        <v>179</v>
      </c>
      <c r="AW1108" s="13" t="s">
        <v>32</v>
      </c>
      <c r="AX1108" s="13" t="s">
        <v>77</v>
      </c>
      <c r="AY1108" s="180" t="s">
        <v>173</v>
      </c>
    </row>
    <row r="1109" spans="1:65" s="16" customFormat="1" x14ac:dyDescent="0.2">
      <c r="B1109" s="202"/>
      <c r="D1109" s="175" t="s">
        <v>183</v>
      </c>
      <c r="E1109" s="203" t="s">
        <v>1</v>
      </c>
      <c r="F1109" s="204" t="s">
        <v>197</v>
      </c>
      <c r="H1109" s="205">
        <v>24.76</v>
      </c>
      <c r="I1109" s="206"/>
      <c r="L1109" s="202"/>
      <c r="M1109" s="207"/>
      <c r="N1109" s="208"/>
      <c r="O1109" s="208"/>
      <c r="P1109" s="208"/>
      <c r="Q1109" s="208"/>
      <c r="R1109" s="208"/>
      <c r="S1109" s="208"/>
      <c r="T1109" s="209"/>
      <c r="AT1109" s="203" t="s">
        <v>183</v>
      </c>
      <c r="AU1109" s="203" t="s">
        <v>179</v>
      </c>
      <c r="AV1109" s="16" t="s">
        <v>178</v>
      </c>
      <c r="AW1109" s="16" t="s">
        <v>32</v>
      </c>
      <c r="AX1109" s="16" t="s">
        <v>85</v>
      </c>
      <c r="AY1109" s="203" t="s">
        <v>173</v>
      </c>
    </row>
    <row r="1110" spans="1:65" s="2" customFormat="1" ht="24" customHeight="1" x14ac:dyDescent="0.2">
      <c r="A1110" s="33"/>
      <c r="B1110" s="162"/>
      <c r="C1110" s="163" t="s">
        <v>1291</v>
      </c>
      <c r="D1110" s="264" t="s">
        <v>1292</v>
      </c>
      <c r="E1110" s="265"/>
      <c r="F1110" s="266"/>
      <c r="G1110" s="164" t="s">
        <v>1256</v>
      </c>
      <c r="H1110" s="165">
        <v>139.464</v>
      </c>
      <c r="I1110" s="166"/>
      <c r="J1110" s="165">
        <f>ROUND(I1110*H1110,3)</f>
        <v>0</v>
      </c>
      <c r="K1110" s="167"/>
      <c r="L1110" s="34"/>
      <c r="M1110" s="168" t="s">
        <v>1</v>
      </c>
      <c r="N1110" s="169" t="s">
        <v>43</v>
      </c>
      <c r="O1110" s="59"/>
      <c r="P1110" s="170">
        <f>O1110*H1110</f>
        <v>0</v>
      </c>
      <c r="Q1110" s="170">
        <v>0</v>
      </c>
      <c r="R1110" s="170">
        <f>Q1110*H1110</f>
        <v>0</v>
      </c>
      <c r="S1110" s="170">
        <v>0</v>
      </c>
      <c r="T1110" s="171">
        <f>S1110*H1110</f>
        <v>0</v>
      </c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R1110" s="172" t="s">
        <v>283</v>
      </c>
      <c r="AT1110" s="172" t="s">
        <v>175</v>
      </c>
      <c r="AU1110" s="172" t="s">
        <v>179</v>
      </c>
      <c r="AY1110" s="18" t="s">
        <v>173</v>
      </c>
      <c r="BE1110" s="173">
        <f>IF(N1110="základná",J1110,0)</f>
        <v>0</v>
      </c>
      <c r="BF1110" s="173">
        <f>IF(N1110="znížená",J1110,0)</f>
        <v>0</v>
      </c>
      <c r="BG1110" s="173">
        <f>IF(N1110="zákl. prenesená",J1110,0)</f>
        <v>0</v>
      </c>
      <c r="BH1110" s="173">
        <f>IF(N1110="zníž. prenesená",J1110,0)</f>
        <v>0</v>
      </c>
      <c r="BI1110" s="173">
        <f>IF(N1110="nulová",J1110,0)</f>
        <v>0</v>
      </c>
      <c r="BJ1110" s="18" t="s">
        <v>179</v>
      </c>
      <c r="BK1110" s="174">
        <f>ROUND(I1110*H1110,3)</f>
        <v>0</v>
      </c>
      <c r="BL1110" s="18" t="s">
        <v>283</v>
      </c>
      <c r="BM1110" s="172" t="s">
        <v>1293</v>
      </c>
    </row>
    <row r="1111" spans="1:65" s="2" customFormat="1" ht="19.5" x14ac:dyDescent="0.2">
      <c r="A1111" s="33"/>
      <c r="B1111" s="34"/>
      <c r="C1111" s="33"/>
      <c r="D1111" s="175" t="s">
        <v>181</v>
      </c>
      <c r="E1111" s="33"/>
      <c r="F1111" s="176" t="s">
        <v>3221</v>
      </c>
      <c r="G1111" s="33"/>
      <c r="H1111" s="33"/>
      <c r="I1111" s="97"/>
      <c r="J1111" s="33"/>
      <c r="K1111" s="33"/>
      <c r="L1111" s="34"/>
      <c r="M1111" s="177"/>
      <c r="N1111" s="178"/>
      <c r="O1111" s="59"/>
      <c r="P1111" s="59"/>
      <c r="Q1111" s="59"/>
      <c r="R1111" s="59"/>
      <c r="S1111" s="59"/>
      <c r="T1111" s="60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T1111" s="18" t="s">
        <v>181</v>
      </c>
      <c r="AU1111" s="18" t="s">
        <v>179</v>
      </c>
    </row>
    <row r="1112" spans="1:65" s="14" customFormat="1" x14ac:dyDescent="0.2">
      <c r="B1112" s="187"/>
      <c r="D1112" s="175" t="s">
        <v>183</v>
      </c>
      <c r="E1112" s="188" t="s">
        <v>1</v>
      </c>
      <c r="F1112" s="189" t="s">
        <v>1294</v>
      </c>
      <c r="H1112" s="188" t="s">
        <v>1</v>
      </c>
      <c r="I1112" s="190"/>
      <c r="L1112" s="187"/>
      <c r="M1112" s="191"/>
      <c r="N1112" s="192"/>
      <c r="O1112" s="192"/>
      <c r="P1112" s="192"/>
      <c r="Q1112" s="192"/>
      <c r="R1112" s="192"/>
      <c r="S1112" s="192"/>
      <c r="T1112" s="193"/>
      <c r="AT1112" s="188" t="s">
        <v>183</v>
      </c>
      <c r="AU1112" s="188" t="s">
        <v>179</v>
      </c>
      <c r="AV1112" s="14" t="s">
        <v>85</v>
      </c>
      <c r="AW1112" s="14" t="s">
        <v>32</v>
      </c>
      <c r="AX1112" s="14" t="s">
        <v>77</v>
      </c>
      <c r="AY1112" s="188" t="s">
        <v>173</v>
      </c>
    </row>
    <row r="1113" spans="1:65" s="14" customFormat="1" x14ac:dyDescent="0.2">
      <c r="B1113" s="187"/>
      <c r="D1113" s="175" t="s">
        <v>183</v>
      </c>
      <c r="E1113" s="188" t="s">
        <v>1</v>
      </c>
      <c r="F1113" s="189" t="s">
        <v>1258</v>
      </c>
      <c r="H1113" s="188" t="s">
        <v>1</v>
      </c>
      <c r="I1113" s="190"/>
      <c r="L1113" s="187"/>
      <c r="M1113" s="191"/>
      <c r="N1113" s="192"/>
      <c r="O1113" s="192"/>
      <c r="P1113" s="192"/>
      <c r="Q1113" s="192"/>
      <c r="R1113" s="192"/>
      <c r="S1113" s="192"/>
      <c r="T1113" s="193"/>
      <c r="AT1113" s="188" t="s">
        <v>183</v>
      </c>
      <c r="AU1113" s="188" t="s">
        <v>179</v>
      </c>
      <c r="AV1113" s="14" t="s">
        <v>85</v>
      </c>
      <c r="AW1113" s="14" t="s">
        <v>32</v>
      </c>
      <c r="AX1113" s="14" t="s">
        <v>77</v>
      </c>
      <c r="AY1113" s="188" t="s">
        <v>173</v>
      </c>
    </row>
    <row r="1114" spans="1:65" s="14" customFormat="1" x14ac:dyDescent="0.2">
      <c r="B1114" s="187"/>
      <c r="D1114" s="175" t="s">
        <v>183</v>
      </c>
      <c r="E1114" s="188" t="s">
        <v>1</v>
      </c>
      <c r="F1114" s="189" t="s">
        <v>554</v>
      </c>
      <c r="H1114" s="188" t="s">
        <v>1</v>
      </c>
      <c r="I1114" s="190"/>
      <c r="L1114" s="187"/>
      <c r="M1114" s="191"/>
      <c r="N1114" s="192"/>
      <c r="O1114" s="192"/>
      <c r="P1114" s="192"/>
      <c r="Q1114" s="192"/>
      <c r="R1114" s="192"/>
      <c r="S1114" s="192"/>
      <c r="T1114" s="193"/>
      <c r="AT1114" s="188" t="s">
        <v>183</v>
      </c>
      <c r="AU1114" s="188" t="s">
        <v>179</v>
      </c>
      <c r="AV1114" s="14" t="s">
        <v>85</v>
      </c>
      <c r="AW1114" s="14" t="s">
        <v>32</v>
      </c>
      <c r="AX1114" s="14" t="s">
        <v>77</v>
      </c>
      <c r="AY1114" s="188" t="s">
        <v>173</v>
      </c>
    </row>
    <row r="1115" spans="1:65" s="13" customFormat="1" x14ac:dyDescent="0.2">
      <c r="B1115" s="179"/>
      <c r="D1115" s="175" t="s">
        <v>183</v>
      </c>
      <c r="E1115" s="180" t="s">
        <v>1</v>
      </c>
      <c r="F1115" s="181" t="s">
        <v>1295</v>
      </c>
      <c r="H1115" s="182">
        <v>108.82</v>
      </c>
      <c r="I1115" s="183"/>
      <c r="L1115" s="179"/>
      <c r="M1115" s="184"/>
      <c r="N1115" s="185"/>
      <c r="O1115" s="185"/>
      <c r="P1115" s="185"/>
      <c r="Q1115" s="185"/>
      <c r="R1115" s="185"/>
      <c r="S1115" s="185"/>
      <c r="T1115" s="186"/>
      <c r="AT1115" s="180" t="s">
        <v>183</v>
      </c>
      <c r="AU1115" s="180" t="s">
        <v>179</v>
      </c>
      <c r="AV1115" s="13" t="s">
        <v>179</v>
      </c>
      <c r="AW1115" s="13" t="s">
        <v>32</v>
      </c>
      <c r="AX1115" s="13" t="s">
        <v>77</v>
      </c>
      <c r="AY1115" s="180" t="s">
        <v>173</v>
      </c>
    </row>
    <row r="1116" spans="1:65" s="15" customFormat="1" x14ac:dyDescent="0.2">
      <c r="B1116" s="194"/>
      <c r="D1116" s="175" t="s">
        <v>183</v>
      </c>
      <c r="E1116" s="195" t="s">
        <v>1</v>
      </c>
      <c r="F1116" s="196" t="s">
        <v>190</v>
      </c>
      <c r="H1116" s="197">
        <v>108.82</v>
      </c>
      <c r="I1116" s="198"/>
      <c r="L1116" s="194"/>
      <c r="M1116" s="199"/>
      <c r="N1116" s="200"/>
      <c r="O1116" s="200"/>
      <c r="P1116" s="200"/>
      <c r="Q1116" s="200"/>
      <c r="R1116" s="200"/>
      <c r="S1116" s="200"/>
      <c r="T1116" s="201"/>
      <c r="AT1116" s="195" t="s">
        <v>183</v>
      </c>
      <c r="AU1116" s="195" t="s">
        <v>179</v>
      </c>
      <c r="AV1116" s="15" t="s">
        <v>191</v>
      </c>
      <c r="AW1116" s="15" t="s">
        <v>32</v>
      </c>
      <c r="AX1116" s="15" t="s">
        <v>77</v>
      </c>
      <c r="AY1116" s="195" t="s">
        <v>173</v>
      </c>
    </row>
    <row r="1117" spans="1:65" s="14" customFormat="1" x14ac:dyDescent="0.2">
      <c r="B1117" s="187"/>
      <c r="D1117" s="175" t="s">
        <v>183</v>
      </c>
      <c r="E1117" s="188" t="s">
        <v>1</v>
      </c>
      <c r="F1117" s="189" t="s">
        <v>1296</v>
      </c>
      <c r="H1117" s="188" t="s">
        <v>1</v>
      </c>
      <c r="I1117" s="190"/>
      <c r="L1117" s="187"/>
      <c r="M1117" s="191"/>
      <c r="N1117" s="192"/>
      <c r="O1117" s="192"/>
      <c r="P1117" s="192"/>
      <c r="Q1117" s="192"/>
      <c r="R1117" s="192"/>
      <c r="S1117" s="192"/>
      <c r="T1117" s="193"/>
      <c r="AT1117" s="188" t="s">
        <v>183</v>
      </c>
      <c r="AU1117" s="188" t="s">
        <v>179</v>
      </c>
      <c r="AV1117" s="14" t="s">
        <v>85</v>
      </c>
      <c r="AW1117" s="14" t="s">
        <v>32</v>
      </c>
      <c r="AX1117" s="14" t="s">
        <v>77</v>
      </c>
      <c r="AY1117" s="188" t="s">
        <v>173</v>
      </c>
    </row>
    <row r="1118" spans="1:65" s="14" customFormat="1" x14ac:dyDescent="0.2">
      <c r="B1118" s="187"/>
      <c r="D1118" s="175" t="s">
        <v>183</v>
      </c>
      <c r="E1118" s="188" t="s">
        <v>1</v>
      </c>
      <c r="F1118" s="189" t="s">
        <v>1297</v>
      </c>
      <c r="H1118" s="188" t="s">
        <v>1</v>
      </c>
      <c r="I1118" s="190"/>
      <c r="L1118" s="187"/>
      <c r="M1118" s="191"/>
      <c r="N1118" s="192"/>
      <c r="O1118" s="192"/>
      <c r="P1118" s="192"/>
      <c r="Q1118" s="192"/>
      <c r="R1118" s="192"/>
      <c r="S1118" s="192"/>
      <c r="T1118" s="193"/>
      <c r="AT1118" s="188" t="s">
        <v>183</v>
      </c>
      <c r="AU1118" s="188" t="s">
        <v>179</v>
      </c>
      <c r="AV1118" s="14" t="s">
        <v>85</v>
      </c>
      <c r="AW1118" s="14" t="s">
        <v>32</v>
      </c>
      <c r="AX1118" s="14" t="s">
        <v>77</v>
      </c>
      <c r="AY1118" s="188" t="s">
        <v>173</v>
      </c>
    </row>
    <row r="1119" spans="1:65" s="13" customFormat="1" x14ac:dyDescent="0.2">
      <c r="B1119" s="179"/>
      <c r="D1119" s="175" t="s">
        <v>183</v>
      </c>
      <c r="E1119" s="180" t="s">
        <v>1</v>
      </c>
      <c r="F1119" s="181" t="s">
        <v>1298</v>
      </c>
      <c r="H1119" s="182">
        <v>7.62</v>
      </c>
      <c r="I1119" s="183"/>
      <c r="L1119" s="179"/>
      <c r="M1119" s="184"/>
      <c r="N1119" s="185"/>
      <c r="O1119" s="185"/>
      <c r="P1119" s="185"/>
      <c r="Q1119" s="185"/>
      <c r="R1119" s="185"/>
      <c r="S1119" s="185"/>
      <c r="T1119" s="186"/>
      <c r="AT1119" s="180" t="s">
        <v>183</v>
      </c>
      <c r="AU1119" s="180" t="s">
        <v>179</v>
      </c>
      <c r="AV1119" s="13" t="s">
        <v>179</v>
      </c>
      <c r="AW1119" s="13" t="s">
        <v>32</v>
      </c>
      <c r="AX1119" s="13" t="s">
        <v>77</v>
      </c>
      <c r="AY1119" s="180" t="s">
        <v>173</v>
      </c>
    </row>
    <row r="1120" spans="1:65" s="14" customFormat="1" x14ac:dyDescent="0.2">
      <c r="B1120" s="187"/>
      <c r="D1120" s="175" t="s">
        <v>183</v>
      </c>
      <c r="E1120" s="188" t="s">
        <v>1</v>
      </c>
      <c r="F1120" s="189" t="s">
        <v>1299</v>
      </c>
      <c r="H1120" s="188" t="s">
        <v>1</v>
      </c>
      <c r="I1120" s="190"/>
      <c r="L1120" s="187"/>
      <c r="M1120" s="191"/>
      <c r="N1120" s="192"/>
      <c r="O1120" s="192"/>
      <c r="P1120" s="192"/>
      <c r="Q1120" s="192"/>
      <c r="R1120" s="192"/>
      <c r="S1120" s="192"/>
      <c r="T1120" s="193"/>
      <c r="AT1120" s="188" t="s">
        <v>183</v>
      </c>
      <c r="AU1120" s="188" t="s">
        <v>179</v>
      </c>
      <c r="AV1120" s="14" t="s">
        <v>85</v>
      </c>
      <c r="AW1120" s="14" t="s">
        <v>32</v>
      </c>
      <c r="AX1120" s="14" t="s">
        <v>77</v>
      </c>
      <c r="AY1120" s="188" t="s">
        <v>173</v>
      </c>
    </row>
    <row r="1121" spans="1:65" s="13" customFormat="1" x14ac:dyDescent="0.2">
      <c r="B1121" s="179"/>
      <c r="D1121" s="175" t="s">
        <v>183</v>
      </c>
      <c r="E1121" s="180" t="s">
        <v>1</v>
      </c>
      <c r="F1121" s="181" t="s">
        <v>1300</v>
      </c>
      <c r="H1121" s="182">
        <v>35.92</v>
      </c>
      <c r="I1121" s="183"/>
      <c r="L1121" s="179"/>
      <c r="M1121" s="184"/>
      <c r="N1121" s="185"/>
      <c r="O1121" s="185"/>
      <c r="P1121" s="185"/>
      <c r="Q1121" s="185"/>
      <c r="R1121" s="185"/>
      <c r="S1121" s="185"/>
      <c r="T1121" s="186"/>
      <c r="AT1121" s="180" t="s">
        <v>183</v>
      </c>
      <c r="AU1121" s="180" t="s">
        <v>179</v>
      </c>
      <c r="AV1121" s="13" t="s">
        <v>179</v>
      </c>
      <c r="AW1121" s="13" t="s">
        <v>32</v>
      </c>
      <c r="AX1121" s="13" t="s">
        <v>77</v>
      </c>
      <c r="AY1121" s="180" t="s">
        <v>173</v>
      </c>
    </row>
    <row r="1122" spans="1:65" s="13" customFormat="1" x14ac:dyDescent="0.2">
      <c r="B1122" s="179"/>
      <c r="D1122" s="175" t="s">
        <v>183</v>
      </c>
      <c r="E1122" s="180" t="s">
        <v>1</v>
      </c>
      <c r="F1122" s="181" t="s">
        <v>1301</v>
      </c>
      <c r="H1122" s="182">
        <v>-8.125</v>
      </c>
      <c r="I1122" s="183"/>
      <c r="L1122" s="179"/>
      <c r="M1122" s="184"/>
      <c r="N1122" s="185"/>
      <c r="O1122" s="185"/>
      <c r="P1122" s="185"/>
      <c r="Q1122" s="185"/>
      <c r="R1122" s="185"/>
      <c r="S1122" s="185"/>
      <c r="T1122" s="186"/>
      <c r="AT1122" s="180" t="s">
        <v>183</v>
      </c>
      <c r="AU1122" s="180" t="s">
        <v>179</v>
      </c>
      <c r="AV1122" s="13" t="s">
        <v>179</v>
      </c>
      <c r="AW1122" s="13" t="s">
        <v>32</v>
      </c>
      <c r="AX1122" s="13" t="s">
        <v>77</v>
      </c>
      <c r="AY1122" s="180" t="s">
        <v>173</v>
      </c>
    </row>
    <row r="1123" spans="1:65" s="14" customFormat="1" x14ac:dyDescent="0.2">
      <c r="B1123" s="187"/>
      <c r="D1123" s="175" t="s">
        <v>183</v>
      </c>
      <c r="E1123" s="188" t="s">
        <v>1</v>
      </c>
      <c r="F1123" s="189" t="s">
        <v>1302</v>
      </c>
      <c r="H1123" s="188" t="s">
        <v>1</v>
      </c>
      <c r="I1123" s="190"/>
      <c r="L1123" s="187"/>
      <c r="M1123" s="191"/>
      <c r="N1123" s="192"/>
      <c r="O1123" s="192"/>
      <c r="P1123" s="192"/>
      <c r="Q1123" s="192"/>
      <c r="R1123" s="192"/>
      <c r="S1123" s="192"/>
      <c r="T1123" s="193"/>
      <c r="AT1123" s="188" t="s">
        <v>183</v>
      </c>
      <c r="AU1123" s="188" t="s">
        <v>179</v>
      </c>
      <c r="AV1123" s="14" t="s">
        <v>85</v>
      </c>
      <c r="AW1123" s="14" t="s">
        <v>32</v>
      </c>
      <c r="AX1123" s="14" t="s">
        <v>77</v>
      </c>
      <c r="AY1123" s="188" t="s">
        <v>173</v>
      </c>
    </row>
    <row r="1124" spans="1:65" s="13" customFormat="1" x14ac:dyDescent="0.2">
      <c r="B1124" s="179"/>
      <c r="D1124" s="175" t="s">
        <v>183</v>
      </c>
      <c r="E1124" s="180" t="s">
        <v>1</v>
      </c>
      <c r="F1124" s="181" t="s">
        <v>1303</v>
      </c>
      <c r="H1124" s="182">
        <v>20.6</v>
      </c>
      <c r="I1124" s="183"/>
      <c r="L1124" s="179"/>
      <c r="M1124" s="184"/>
      <c r="N1124" s="185"/>
      <c r="O1124" s="185"/>
      <c r="P1124" s="185"/>
      <c r="Q1124" s="185"/>
      <c r="R1124" s="185"/>
      <c r="S1124" s="185"/>
      <c r="T1124" s="186"/>
      <c r="AT1124" s="180" t="s">
        <v>183</v>
      </c>
      <c r="AU1124" s="180" t="s">
        <v>179</v>
      </c>
      <c r="AV1124" s="13" t="s">
        <v>179</v>
      </c>
      <c r="AW1124" s="13" t="s">
        <v>32</v>
      </c>
      <c r="AX1124" s="13" t="s">
        <v>77</v>
      </c>
      <c r="AY1124" s="180" t="s">
        <v>173</v>
      </c>
    </row>
    <row r="1125" spans="1:65" s="13" customFormat="1" x14ac:dyDescent="0.2">
      <c r="B1125" s="179"/>
      <c r="D1125" s="175" t="s">
        <v>183</v>
      </c>
      <c r="E1125" s="180" t="s">
        <v>1</v>
      </c>
      <c r="F1125" s="181" t="s">
        <v>1304</v>
      </c>
      <c r="H1125" s="182">
        <v>-6.1</v>
      </c>
      <c r="I1125" s="183"/>
      <c r="L1125" s="179"/>
      <c r="M1125" s="184"/>
      <c r="N1125" s="185"/>
      <c r="O1125" s="185"/>
      <c r="P1125" s="185"/>
      <c r="Q1125" s="185"/>
      <c r="R1125" s="185"/>
      <c r="S1125" s="185"/>
      <c r="T1125" s="186"/>
      <c r="AT1125" s="180" t="s">
        <v>183</v>
      </c>
      <c r="AU1125" s="180" t="s">
        <v>179</v>
      </c>
      <c r="AV1125" s="13" t="s">
        <v>179</v>
      </c>
      <c r="AW1125" s="13" t="s">
        <v>32</v>
      </c>
      <c r="AX1125" s="13" t="s">
        <v>77</v>
      </c>
      <c r="AY1125" s="180" t="s">
        <v>173</v>
      </c>
    </row>
    <row r="1126" spans="1:65" s="14" customFormat="1" x14ac:dyDescent="0.2">
      <c r="B1126" s="187"/>
      <c r="D1126" s="175" t="s">
        <v>183</v>
      </c>
      <c r="E1126" s="188" t="s">
        <v>1</v>
      </c>
      <c r="F1126" s="189" t="s">
        <v>970</v>
      </c>
      <c r="H1126" s="188" t="s">
        <v>1</v>
      </c>
      <c r="I1126" s="190"/>
      <c r="L1126" s="187"/>
      <c r="M1126" s="191"/>
      <c r="N1126" s="192"/>
      <c r="O1126" s="192"/>
      <c r="P1126" s="192"/>
      <c r="Q1126" s="192"/>
      <c r="R1126" s="192"/>
      <c r="S1126" s="192"/>
      <c r="T1126" s="193"/>
      <c r="AT1126" s="188" t="s">
        <v>183</v>
      </c>
      <c r="AU1126" s="188" t="s">
        <v>179</v>
      </c>
      <c r="AV1126" s="14" t="s">
        <v>85</v>
      </c>
      <c r="AW1126" s="14" t="s">
        <v>32</v>
      </c>
      <c r="AX1126" s="14" t="s">
        <v>77</v>
      </c>
      <c r="AY1126" s="188" t="s">
        <v>173</v>
      </c>
    </row>
    <row r="1127" spans="1:65" s="13" customFormat="1" x14ac:dyDescent="0.2">
      <c r="B1127" s="179"/>
      <c r="D1127" s="175" t="s">
        <v>183</v>
      </c>
      <c r="E1127" s="180" t="s">
        <v>1</v>
      </c>
      <c r="F1127" s="181" t="s">
        <v>1305</v>
      </c>
      <c r="H1127" s="182">
        <v>7.77</v>
      </c>
      <c r="I1127" s="183"/>
      <c r="L1127" s="179"/>
      <c r="M1127" s="184"/>
      <c r="N1127" s="185"/>
      <c r="O1127" s="185"/>
      <c r="P1127" s="185"/>
      <c r="Q1127" s="185"/>
      <c r="R1127" s="185"/>
      <c r="S1127" s="185"/>
      <c r="T1127" s="186"/>
      <c r="AT1127" s="180" t="s">
        <v>183</v>
      </c>
      <c r="AU1127" s="180" t="s">
        <v>179</v>
      </c>
      <c r="AV1127" s="13" t="s">
        <v>179</v>
      </c>
      <c r="AW1127" s="13" t="s">
        <v>32</v>
      </c>
      <c r="AX1127" s="13" t="s">
        <v>77</v>
      </c>
      <c r="AY1127" s="180" t="s">
        <v>173</v>
      </c>
    </row>
    <row r="1128" spans="1:65" s="13" customFormat="1" x14ac:dyDescent="0.2">
      <c r="B1128" s="179"/>
      <c r="D1128" s="175" t="s">
        <v>183</v>
      </c>
      <c r="E1128" s="180" t="s">
        <v>1</v>
      </c>
      <c r="F1128" s="181" t="s">
        <v>1306</v>
      </c>
      <c r="H1128" s="182">
        <v>-3.625</v>
      </c>
      <c r="I1128" s="183"/>
      <c r="L1128" s="179"/>
      <c r="M1128" s="184"/>
      <c r="N1128" s="185"/>
      <c r="O1128" s="185"/>
      <c r="P1128" s="185"/>
      <c r="Q1128" s="185"/>
      <c r="R1128" s="185"/>
      <c r="S1128" s="185"/>
      <c r="T1128" s="186"/>
      <c r="AT1128" s="180" t="s">
        <v>183</v>
      </c>
      <c r="AU1128" s="180" t="s">
        <v>179</v>
      </c>
      <c r="AV1128" s="13" t="s">
        <v>179</v>
      </c>
      <c r="AW1128" s="13" t="s">
        <v>32</v>
      </c>
      <c r="AX1128" s="13" t="s">
        <v>77</v>
      </c>
      <c r="AY1128" s="180" t="s">
        <v>173</v>
      </c>
    </row>
    <row r="1129" spans="1:65" s="14" customFormat="1" x14ac:dyDescent="0.2">
      <c r="B1129" s="187"/>
      <c r="D1129" s="175" t="s">
        <v>183</v>
      </c>
      <c r="E1129" s="188" t="s">
        <v>1</v>
      </c>
      <c r="F1129" s="189" t="s">
        <v>1307</v>
      </c>
      <c r="H1129" s="188" t="s">
        <v>1</v>
      </c>
      <c r="I1129" s="190"/>
      <c r="L1129" s="187"/>
      <c r="M1129" s="191"/>
      <c r="N1129" s="192"/>
      <c r="O1129" s="192"/>
      <c r="P1129" s="192"/>
      <c r="Q1129" s="192"/>
      <c r="R1129" s="192"/>
      <c r="S1129" s="192"/>
      <c r="T1129" s="193"/>
      <c r="AT1129" s="188" t="s">
        <v>183</v>
      </c>
      <c r="AU1129" s="188" t="s">
        <v>179</v>
      </c>
      <c r="AV1129" s="14" t="s">
        <v>85</v>
      </c>
      <c r="AW1129" s="14" t="s">
        <v>32</v>
      </c>
      <c r="AX1129" s="14" t="s">
        <v>77</v>
      </c>
      <c r="AY1129" s="188" t="s">
        <v>173</v>
      </c>
    </row>
    <row r="1130" spans="1:65" s="13" customFormat="1" x14ac:dyDescent="0.2">
      <c r="B1130" s="179"/>
      <c r="D1130" s="175" t="s">
        <v>183</v>
      </c>
      <c r="E1130" s="180" t="s">
        <v>1</v>
      </c>
      <c r="F1130" s="181" t="s">
        <v>1308</v>
      </c>
      <c r="H1130" s="182">
        <v>22.55</v>
      </c>
      <c r="I1130" s="183"/>
      <c r="L1130" s="179"/>
      <c r="M1130" s="184"/>
      <c r="N1130" s="185"/>
      <c r="O1130" s="185"/>
      <c r="P1130" s="185"/>
      <c r="Q1130" s="185"/>
      <c r="R1130" s="185"/>
      <c r="S1130" s="185"/>
      <c r="T1130" s="186"/>
      <c r="AT1130" s="180" t="s">
        <v>183</v>
      </c>
      <c r="AU1130" s="180" t="s">
        <v>179</v>
      </c>
      <c r="AV1130" s="13" t="s">
        <v>179</v>
      </c>
      <c r="AW1130" s="13" t="s">
        <v>32</v>
      </c>
      <c r="AX1130" s="13" t="s">
        <v>77</v>
      </c>
      <c r="AY1130" s="180" t="s">
        <v>173</v>
      </c>
    </row>
    <row r="1131" spans="1:65" s="15" customFormat="1" x14ac:dyDescent="0.2">
      <c r="B1131" s="194"/>
      <c r="D1131" s="175" t="s">
        <v>183</v>
      </c>
      <c r="E1131" s="195" t="s">
        <v>1</v>
      </c>
      <c r="F1131" s="196" t="s">
        <v>190</v>
      </c>
      <c r="H1131" s="197">
        <v>76.61</v>
      </c>
      <c r="I1131" s="198"/>
      <c r="L1131" s="194"/>
      <c r="M1131" s="199"/>
      <c r="N1131" s="200"/>
      <c r="O1131" s="200"/>
      <c r="P1131" s="200"/>
      <c r="Q1131" s="200"/>
      <c r="R1131" s="200"/>
      <c r="S1131" s="200"/>
      <c r="T1131" s="201"/>
      <c r="AT1131" s="195" t="s">
        <v>183</v>
      </c>
      <c r="AU1131" s="195" t="s">
        <v>179</v>
      </c>
      <c r="AV1131" s="15" t="s">
        <v>191</v>
      </c>
      <c r="AW1131" s="15" t="s">
        <v>32</v>
      </c>
      <c r="AX1131" s="15" t="s">
        <v>77</v>
      </c>
      <c r="AY1131" s="195" t="s">
        <v>173</v>
      </c>
    </row>
    <row r="1132" spans="1:65" s="13" customFormat="1" x14ac:dyDescent="0.2">
      <c r="B1132" s="179"/>
      <c r="D1132" s="175" t="s">
        <v>183</v>
      </c>
      <c r="E1132" s="180" t="s">
        <v>1</v>
      </c>
      <c r="F1132" s="181" t="s">
        <v>1309</v>
      </c>
      <c r="H1132" s="182">
        <v>-76.61</v>
      </c>
      <c r="I1132" s="183"/>
      <c r="L1132" s="179"/>
      <c r="M1132" s="184"/>
      <c r="N1132" s="185"/>
      <c r="O1132" s="185"/>
      <c r="P1132" s="185"/>
      <c r="Q1132" s="185"/>
      <c r="R1132" s="185"/>
      <c r="S1132" s="185"/>
      <c r="T1132" s="186"/>
      <c r="AT1132" s="180" t="s">
        <v>183</v>
      </c>
      <c r="AU1132" s="180" t="s">
        <v>179</v>
      </c>
      <c r="AV1132" s="13" t="s">
        <v>179</v>
      </c>
      <c r="AW1132" s="13" t="s">
        <v>32</v>
      </c>
      <c r="AX1132" s="13" t="s">
        <v>77</v>
      </c>
      <c r="AY1132" s="180" t="s">
        <v>173</v>
      </c>
    </row>
    <row r="1133" spans="1:65" s="13" customFormat="1" x14ac:dyDescent="0.2">
      <c r="B1133" s="179"/>
      <c r="D1133" s="175" t="s">
        <v>183</v>
      </c>
      <c r="E1133" s="180" t="s">
        <v>1</v>
      </c>
      <c r="F1133" s="181" t="s">
        <v>1310</v>
      </c>
      <c r="H1133" s="182">
        <v>30.643999999999998</v>
      </c>
      <c r="I1133" s="183"/>
      <c r="L1133" s="179"/>
      <c r="M1133" s="184"/>
      <c r="N1133" s="185"/>
      <c r="O1133" s="185"/>
      <c r="P1133" s="185"/>
      <c r="Q1133" s="185"/>
      <c r="R1133" s="185"/>
      <c r="S1133" s="185"/>
      <c r="T1133" s="186"/>
      <c r="AT1133" s="180" t="s">
        <v>183</v>
      </c>
      <c r="AU1133" s="180" t="s">
        <v>179</v>
      </c>
      <c r="AV1133" s="13" t="s">
        <v>179</v>
      </c>
      <c r="AW1133" s="13" t="s">
        <v>32</v>
      </c>
      <c r="AX1133" s="13" t="s">
        <v>77</v>
      </c>
      <c r="AY1133" s="180" t="s">
        <v>173</v>
      </c>
    </row>
    <row r="1134" spans="1:65" s="16" customFormat="1" x14ac:dyDescent="0.2">
      <c r="B1134" s="202"/>
      <c r="D1134" s="175" t="s">
        <v>183</v>
      </c>
      <c r="E1134" s="203" t="s">
        <v>1</v>
      </c>
      <c r="F1134" s="204" t="s">
        <v>197</v>
      </c>
      <c r="H1134" s="205">
        <v>139.464</v>
      </c>
      <c r="I1134" s="206"/>
      <c r="L1134" s="202"/>
      <c r="M1134" s="207"/>
      <c r="N1134" s="208"/>
      <c r="O1134" s="208"/>
      <c r="P1134" s="208"/>
      <c r="Q1134" s="208"/>
      <c r="R1134" s="208"/>
      <c r="S1134" s="208"/>
      <c r="T1134" s="209"/>
      <c r="AT1134" s="203" t="s">
        <v>183</v>
      </c>
      <c r="AU1134" s="203" t="s">
        <v>179</v>
      </c>
      <c r="AV1134" s="16" t="s">
        <v>178</v>
      </c>
      <c r="AW1134" s="16" t="s">
        <v>32</v>
      </c>
      <c r="AX1134" s="16" t="s">
        <v>85</v>
      </c>
      <c r="AY1134" s="203" t="s">
        <v>173</v>
      </c>
    </row>
    <row r="1135" spans="1:65" s="2" customFormat="1" ht="24" customHeight="1" x14ac:dyDescent="0.2">
      <c r="A1135" s="33"/>
      <c r="B1135" s="162"/>
      <c r="C1135" s="210" t="s">
        <v>1311</v>
      </c>
      <c r="D1135" s="267" t="s">
        <v>1312</v>
      </c>
      <c r="E1135" s="268"/>
      <c r="F1135" s="269"/>
      <c r="G1135" s="211" t="s">
        <v>271</v>
      </c>
      <c r="H1135" s="212">
        <v>160.38399999999999</v>
      </c>
      <c r="I1135" s="213"/>
      <c r="J1135" s="212">
        <f>ROUND(I1135*H1135,3)</f>
        <v>0</v>
      </c>
      <c r="K1135" s="214"/>
      <c r="L1135" s="215"/>
      <c r="M1135" s="216" t="s">
        <v>1</v>
      </c>
      <c r="N1135" s="217" t="s">
        <v>43</v>
      </c>
      <c r="O1135" s="59"/>
      <c r="P1135" s="170">
        <f>O1135*H1135</f>
        <v>0</v>
      </c>
      <c r="Q1135" s="170">
        <v>3.5999999999999999E-3</v>
      </c>
      <c r="R1135" s="170">
        <f>Q1135*H1135</f>
        <v>0.57738239999999996</v>
      </c>
      <c r="S1135" s="170">
        <v>0</v>
      </c>
      <c r="T1135" s="171">
        <f>S1135*H1135</f>
        <v>0</v>
      </c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R1135" s="172" t="s">
        <v>368</v>
      </c>
      <c r="AT1135" s="172" t="s">
        <v>335</v>
      </c>
      <c r="AU1135" s="172" t="s">
        <v>179</v>
      </c>
      <c r="AY1135" s="18" t="s">
        <v>173</v>
      </c>
      <c r="BE1135" s="173">
        <f>IF(N1135="základná",J1135,0)</f>
        <v>0</v>
      </c>
      <c r="BF1135" s="173">
        <f>IF(N1135="znížená",J1135,0)</f>
        <v>0</v>
      </c>
      <c r="BG1135" s="173">
        <f>IF(N1135="zákl. prenesená",J1135,0)</f>
        <v>0</v>
      </c>
      <c r="BH1135" s="173">
        <f>IF(N1135="zníž. prenesená",J1135,0)</f>
        <v>0</v>
      </c>
      <c r="BI1135" s="173">
        <f>IF(N1135="nulová",J1135,0)</f>
        <v>0</v>
      </c>
      <c r="BJ1135" s="18" t="s">
        <v>179</v>
      </c>
      <c r="BK1135" s="174">
        <f>ROUND(I1135*H1135,3)</f>
        <v>0</v>
      </c>
      <c r="BL1135" s="18" t="s">
        <v>283</v>
      </c>
      <c r="BM1135" s="172" t="s">
        <v>1313</v>
      </c>
    </row>
    <row r="1136" spans="1:65" s="2" customFormat="1" ht="19.5" x14ac:dyDescent="0.2">
      <c r="A1136" s="33"/>
      <c r="B1136" s="34"/>
      <c r="C1136" s="33"/>
      <c r="D1136" s="175" t="s">
        <v>181</v>
      </c>
      <c r="E1136" s="33"/>
      <c r="F1136" s="176" t="s">
        <v>3223</v>
      </c>
      <c r="G1136" s="33"/>
      <c r="H1136" s="33"/>
      <c r="I1136" s="97"/>
      <c r="J1136" s="33"/>
      <c r="K1136" s="33"/>
      <c r="L1136" s="34"/>
      <c r="M1136" s="177"/>
      <c r="N1136" s="178"/>
      <c r="O1136" s="59"/>
      <c r="P1136" s="59"/>
      <c r="Q1136" s="59"/>
      <c r="R1136" s="59"/>
      <c r="S1136" s="59"/>
      <c r="T1136" s="60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T1136" s="18" t="s">
        <v>181</v>
      </c>
      <c r="AU1136" s="18" t="s">
        <v>179</v>
      </c>
    </row>
    <row r="1137" spans="1:65" s="13" customFormat="1" x14ac:dyDescent="0.2">
      <c r="B1137" s="179"/>
      <c r="D1137" s="175" t="s">
        <v>183</v>
      </c>
      <c r="E1137" s="180" t="s">
        <v>1</v>
      </c>
      <c r="F1137" s="181" t="s">
        <v>1314</v>
      </c>
      <c r="H1137" s="182">
        <v>139.464</v>
      </c>
      <c r="I1137" s="183"/>
      <c r="L1137" s="179"/>
      <c r="M1137" s="184"/>
      <c r="N1137" s="185"/>
      <c r="O1137" s="185"/>
      <c r="P1137" s="185"/>
      <c r="Q1137" s="185"/>
      <c r="R1137" s="185"/>
      <c r="S1137" s="185"/>
      <c r="T1137" s="186"/>
      <c r="AT1137" s="180" t="s">
        <v>183</v>
      </c>
      <c r="AU1137" s="180" t="s">
        <v>179</v>
      </c>
      <c r="AV1137" s="13" t="s">
        <v>179</v>
      </c>
      <c r="AW1137" s="13" t="s">
        <v>32</v>
      </c>
      <c r="AX1137" s="13" t="s">
        <v>77</v>
      </c>
      <c r="AY1137" s="180" t="s">
        <v>173</v>
      </c>
    </row>
    <row r="1138" spans="1:65" s="13" customFormat="1" x14ac:dyDescent="0.2">
      <c r="B1138" s="179"/>
      <c r="D1138" s="175" t="s">
        <v>183</v>
      </c>
      <c r="E1138" s="180" t="s">
        <v>1</v>
      </c>
      <c r="F1138" s="181" t="s">
        <v>1315</v>
      </c>
      <c r="H1138" s="182">
        <v>20.92</v>
      </c>
      <c r="I1138" s="183"/>
      <c r="L1138" s="179"/>
      <c r="M1138" s="184"/>
      <c r="N1138" s="185"/>
      <c r="O1138" s="185"/>
      <c r="P1138" s="185"/>
      <c r="Q1138" s="185"/>
      <c r="R1138" s="185"/>
      <c r="S1138" s="185"/>
      <c r="T1138" s="186"/>
      <c r="AT1138" s="180" t="s">
        <v>183</v>
      </c>
      <c r="AU1138" s="180" t="s">
        <v>179</v>
      </c>
      <c r="AV1138" s="13" t="s">
        <v>179</v>
      </c>
      <c r="AW1138" s="13" t="s">
        <v>32</v>
      </c>
      <c r="AX1138" s="13" t="s">
        <v>77</v>
      </c>
      <c r="AY1138" s="180" t="s">
        <v>173</v>
      </c>
    </row>
    <row r="1139" spans="1:65" s="16" customFormat="1" x14ac:dyDescent="0.2">
      <c r="B1139" s="202"/>
      <c r="D1139" s="175" t="s">
        <v>183</v>
      </c>
      <c r="E1139" s="203" t="s">
        <v>1</v>
      </c>
      <c r="F1139" s="204" t="s">
        <v>197</v>
      </c>
      <c r="H1139" s="205">
        <v>160.38399999999999</v>
      </c>
      <c r="I1139" s="206"/>
      <c r="L1139" s="202"/>
      <c r="M1139" s="207"/>
      <c r="N1139" s="208"/>
      <c r="O1139" s="208"/>
      <c r="P1139" s="208"/>
      <c r="Q1139" s="208"/>
      <c r="R1139" s="208"/>
      <c r="S1139" s="208"/>
      <c r="T1139" s="209"/>
      <c r="AT1139" s="203" t="s">
        <v>183</v>
      </c>
      <c r="AU1139" s="203" t="s">
        <v>179</v>
      </c>
      <c r="AV1139" s="16" t="s">
        <v>178</v>
      </c>
      <c r="AW1139" s="16" t="s">
        <v>32</v>
      </c>
      <c r="AX1139" s="16" t="s">
        <v>85</v>
      </c>
      <c r="AY1139" s="203" t="s">
        <v>173</v>
      </c>
    </row>
    <row r="1140" spans="1:65" s="2" customFormat="1" ht="36" customHeight="1" x14ac:dyDescent="0.2">
      <c r="A1140" s="33"/>
      <c r="B1140" s="162"/>
      <c r="C1140" s="163" t="s">
        <v>1316</v>
      </c>
      <c r="D1140" s="264" t="s">
        <v>1317</v>
      </c>
      <c r="E1140" s="265"/>
      <c r="F1140" s="266"/>
      <c r="G1140" s="164" t="s">
        <v>271</v>
      </c>
      <c r="H1140" s="165">
        <v>95.570999999999998</v>
      </c>
      <c r="I1140" s="166"/>
      <c r="J1140" s="165">
        <f>ROUND(I1140*H1140,3)</f>
        <v>0</v>
      </c>
      <c r="K1140" s="167"/>
      <c r="L1140" s="34"/>
      <c r="M1140" s="168" t="s">
        <v>1</v>
      </c>
      <c r="N1140" s="169" t="s">
        <v>43</v>
      </c>
      <c r="O1140" s="59"/>
      <c r="P1140" s="170">
        <f>O1140*H1140</f>
        <v>0</v>
      </c>
      <c r="Q1140" s="170">
        <v>0</v>
      </c>
      <c r="R1140" s="170">
        <f>Q1140*H1140</f>
        <v>0</v>
      </c>
      <c r="S1140" s="170">
        <v>0</v>
      </c>
      <c r="T1140" s="171">
        <f>S1140*H1140</f>
        <v>0</v>
      </c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R1140" s="172" t="s">
        <v>283</v>
      </c>
      <c r="AT1140" s="172" t="s">
        <v>175</v>
      </c>
      <c r="AU1140" s="172" t="s">
        <v>179</v>
      </c>
      <c r="AY1140" s="18" t="s">
        <v>173</v>
      </c>
      <c r="BE1140" s="173">
        <f>IF(N1140="základná",J1140,0)</f>
        <v>0</v>
      </c>
      <c r="BF1140" s="173">
        <f>IF(N1140="znížená",J1140,0)</f>
        <v>0</v>
      </c>
      <c r="BG1140" s="173">
        <f>IF(N1140="zákl. prenesená",J1140,0)</f>
        <v>0</v>
      </c>
      <c r="BH1140" s="173">
        <f>IF(N1140="zníž. prenesená",J1140,0)</f>
        <v>0</v>
      </c>
      <c r="BI1140" s="173">
        <f>IF(N1140="nulová",J1140,0)</f>
        <v>0</v>
      </c>
      <c r="BJ1140" s="18" t="s">
        <v>179</v>
      </c>
      <c r="BK1140" s="174">
        <f>ROUND(I1140*H1140,3)</f>
        <v>0</v>
      </c>
      <c r="BL1140" s="18" t="s">
        <v>283</v>
      </c>
      <c r="BM1140" s="172" t="s">
        <v>1318</v>
      </c>
    </row>
    <row r="1141" spans="1:65" s="2" customFormat="1" ht="19.5" x14ac:dyDescent="0.2">
      <c r="A1141" s="33"/>
      <c r="B1141" s="34"/>
      <c r="C1141" s="33"/>
      <c r="D1141" s="175" t="s">
        <v>181</v>
      </c>
      <c r="E1141" s="33"/>
      <c r="F1141" s="176" t="s">
        <v>3225</v>
      </c>
      <c r="G1141" s="33"/>
      <c r="H1141" s="33"/>
      <c r="I1141" s="97"/>
      <c r="J1141" s="33"/>
      <c r="K1141" s="33"/>
      <c r="L1141" s="34"/>
      <c r="M1141" s="177"/>
      <c r="N1141" s="178"/>
      <c r="O1141" s="59"/>
      <c r="P1141" s="59"/>
      <c r="Q1141" s="59"/>
      <c r="R1141" s="59"/>
      <c r="S1141" s="59"/>
      <c r="T1141" s="60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T1141" s="18" t="s">
        <v>181</v>
      </c>
      <c r="AU1141" s="18" t="s">
        <v>179</v>
      </c>
    </row>
    <row r="1142" spans="1:65" s="14" customFormat="1" x14ac:dyDescent="0.2">
      <c r="B1142" s="187"/>
      <c r="D1142" s="175" t="s">
        <v>183</v>
      </c>
      <c r="E1142" s="188" t="s">
        <v>1</v>
      </c>
      <c r="F1142" s="189" t="s">
        <v>1258</v>
      </c>
      <c r="H1142" s="188" t="s">
        <v>1</v>
      </c>
      <c r="I1142" s="190"/>
      <c r="L1142" s="187"/>
      <c r="M1142" s="191"/>
      <c r="N1142" s="192"/>
      <c r="O1142" s="192"/>
      <c r="P1142" s="192"/>
      <c r="Q1142" s="192"/>
      <c r="R1142" s="192"/>
      <c r="S1142" s="192"/>
      <c r="T1142" s="193"/>
      <c r="AT1142" s="188" t="s">
        <v>183</v>
      </c>
      <c r="AU1142" s="188" t="s">
        <v>179</v>
      </c>
      <c r="AV1142" s="14" t="s">
        <v>85</v>
      </c>
      <c r="AW1142" s="14" t="s">
        <v>32</v>
      </c>
      <c r="AX1142" s="14" t="s">
        <v>77</v>
      </c>
      <c r="AY1142" s="188" t="s">
        <v>173</v>
      </c>
    </row>
    <row r="1143" spans="1:65" s="14" customFormat="1" x14ac:dyDescent="0.2">
      <c r="B1143" s="187"/>
      <c r="D1143" s="175" t="s">
        <v>183</v>
      </c>
      <c r="E1143" s="188" t="s">
        <v>1</v>
      </c>
      <c r="F1143" s="189" t="s">
        <v>1319</v>
      </c>
      <c r="H1143" s="188" t="s">
        <v>1</v>
      </c>
      <c r="I1143" s="190"/>
      <c r="L1143" s="187"/>
      <c r="M1143" s="191"/>
      <c r="N1143" s="192"/>
      <c r="O1143" s="192"/>
      <c r="P1143" s="192"/>
      <c r="Q1143" s="192"/>
      <c r="R1143" s="192"/>
      <c r="S1143" s="192"/>
      <c r="T1143" s="193"/>
      <c r="AT1143" s="188" t="s">
        <v>183</v>
      </c>
      <c r="AU1143" s="188" t="s">
        <v>179</v>
      </c>
      <c r="AV1143" s="14" t="s">
        <v>85</v>
      </c>
      <c r="AW1143" s="14" t="s">
        <v>32</v>
      </c>
      <c r="AX1143" s="14" t="s">
        <v>77</v>
      </c>
      <c r="AY1143" s="188" t="s">
        <v>173</v>
      </c>
    </row>
    <row r="1144" spans="1:65" s="14" customFormat="1" x14ac:dyDescent="0.2">
      <c r="B1144" s="187"/>
      <c r="D1144" s="175" t="s">
        <v>183</v>
      </c>
      <c r="E1144" s="188" t="s">
        <v>1</v>
      </c>
      <c r="F1144" s="189" t="s">
        <v>1320</v>
      </c>
      <c r="H1144" s="188" t="s">
        <v>1</v>
      </c>
      <c r="I1144" s="190"/>
      <c r="L1144" s="187"/>
      <c r="M1144" s="191"/>
      <c r="N1144" s="192"/>
      <c r="O1144" s="192"/>
      <c r="P1144" s="192"/>
      <c r="Q1144" s="192"/>
      <c r="R1144" s="192"/>
      <c r="S1144" s="192"/>
      <c r="T1144" s="193"/>
      <c r="AT1144" s="188" t="s">
        <v>183</v>
      </c>
      <c r="AU1144" s="188" t="s">
        <v>179</v>
      </c>
      <c r="AV1144" s="14" t="s">
        <v>85</v>
      </c>
      <c r="AW1144" s="14" t="s">
        <v>32</v>
      </c>
      <c r="AX1144" s="14" t="s">
        <v>77</v>
      </c>
      <c r="AY1144" s="188" t="s">
        <v>173</v>
      </c>
    </row>
    <row r="1145" spans="1:65" s="13" customFormat="1" x14ac:dyDescent="0.2">
      <c r="B1145" s="179"/>
      <c r="D1145" s="175" t="s">
        <v>183</v>
      </c>
      <c r="E1145" s="180" t="s">
        <v>1</v>
      </c>
      <c r="F1145" s="181" t="s">
        <v>1321</v>
      </c>
      <c r="H1145" s="182">
        <v>28.6</v>
      </c>
      <c r="I1145" s="183"/>
      <c r="L1145" s="179"/>
      <c r="M1145" s="184"/>
      <c r="N1145" s="185"/>
      <c r="O1145" s="185"/>
      <c r="P1145" s="185"/>
      <c r="Q1145" s="185"/>
      <c r="R1145" s="185"/>
      <c r="S1145" s="185"/>
      <c r="T1145" s="186"/>
      <c r="AT1145" s="180" t="s">
        <v>183</v>
      </c>
      <c r="AU1145" s="180" t="s">
        <v>179</v>
      </c>
      <c r="AV1145" s="13" t="s">
        <v>179</v>
      </c>
      <c r="AW1145" s="13" t="s">
        <v>32</v>
      </c>
      <c r="AX1145" s="13" t="s">
        <v>77</v>
      </c>
      <c r="AY1145" s="180" t="s">
        <v>173</v>
      </c>
    </row>
    <row r="1146" spans="1:65" s="13" customFormat="1" x14ac:dyDescent="0.2">
      <c r="B1146" s="179"/>
      <c r="D1146" s="175" t="s">
        <v>183</v>
      </c>
      <c r="E1146" s="180" t="s">
        <v>1</v>
      </c>
      <c r="F1146" s="181" t="s">
        <v>1322</v>
      </c>
      <c r="H1146" s="182">
        <v>-3.67</v>
      </c>
      <c r="I1146" s="183"/>
      <c r="L1146" s="179"/>
      <c r="M1146" s="184"/>
      <c r="N1146" s="185"/>
      <c r="O1146" s="185"/>
      <c r="P1146" s="185"/>
      <c r="Q1146" s="185"/>
      <c r="R1146" s="185"/>
      <c r="S1146" s="185"/>
      <c r="T1146" s="186"/>
      <c r="AT1146" s="180" t="s">
        <v>183</v>
      </c>
      <c r="AU1146" s="180" t="s">
        <v>179</v>
      </c>
      <c r="AV1146" s="13" t="s">
        <v>179</v>
      </c>
      <c r="AW1146" s="13" t="s">
        <v>32</v>
      </c>
      <c r="AX1146" s="13" t="s">
        <v>77</v>
      </c>
      <c r="AY1146" s="180" t="s">
        <v>173</v>
      </c>
    </row>
    <row r="1147" spans="1:65" s="13" customFormat="1" x14ac:dyDescent="0.2">
      <c r="B1147" s="179"/>
      <c r="D1147" s="175" t="s">
        <v>183</v>
      </c>
      <c r="E1147" s="180" t="s">
        <v>1</v>
      </c>
      <c r="F1147" s="181" t="s">
        <v>1323</v>
      </c>
      <c r="H1147" s="182">
        <v>1.5209999999999999</v>
      </c>
      <c r="I1147" s="183"/>
      <c r="L1147" s="179"/>
      <c r="M1147" s="184"/>
      <c r="N1147" s="185"/>
      <c r="O1147" s="185"/>
      <c r="P1147" s="185"/>
      <c r="Q1147" s="185"/>
      <c r="R1147" s="185"/>
      <c r="S1147" s="185"/>
      <c r="T1147" s="186"/>
      <c r="AT1147" s="180" t="s">
        <v>183</v>
      </c>
      <c r="AU1147" s="180" t="s">
        <v>179</v>
      </c>
      <c r="AV1147" s="13" t="s">
        <v>179</v>
      </c>
      <c r="AW1147" s="13" t="s">
        <v>32</v>
      </c>
      <c r="AX1147" s="13" t="s">
        <v>77</v>
      </c>
      <c r="AY1147" s="180" t="s">
        <v>173</v>
      </c>
    </row>
    <row r="1148" spans="1:65" s="14" customFormat="1" x14ac:dyDescent="0.2">
      <c r="B1148" s="187"/>
      <c r="D1148" s="175" t="s">
        <v>183</v>
      </c>
      <c r="E1148" s="188" t="s">
        <v>1</v>
      </c>
      <c r="F1148" s="189" t="s">
        <v>1324</v>
      </c>
      <c r="H1148" s="188" t="s">
        <v>1</v>
      </c>
      <c r="I1148" s="190"/>
      <c r="L1148" s="187"/>
      <c r="M1148" s="191"/>
      <c r="N1148" s="192"/>
      <c r="O1148" s="192"/>
      <c r="P1148" s="192"/>
      <c r="Q1148" s="192"/>
      <c r="R1148" s="192"/>
      <c r="S1148" s="192"/>
      <c r="T1148" s="193"/>
      <c r="AT1148" s="188" t="s">
        <v>183</v>
      </c>
      <c r="AU1148" s="188" t="s">
        <v>179</v>
      </c>
      <c r="AV1148" s="14" t="s">
        <v>85</v>
      </c>
      <c r="AW1148" s="14" t="s">
        <v>32</v>
      </c>
      <c r="AX1148" s="14" t="s">
        <v>77</v>
      </c>
      <c r="AY1148" s="188" t="s">
        <v>173</v>
      </c>
    </row>
    <row r="1149" spans="1:65" s="13" customFormat="1" x14ac:dyDescent="0.2">
      <c r="B1149" s="179"/>
      <c r="D1149" s="175" t="s">
        <v>183</v>
      </c>
      <c r="E1149" s="180" t="s">
        <v>1</v>
      </c>
      <c r="F1149" s="181" t="s">
        <v>1325</v>
      </c>
      <c r="H1149" s="182">
        <v>30.25</v>
      </c>
      <c r="I1149" s="183"/>
      <c r="L1149" s="179"/>
      <c r="M1149" s="184"/>
      <c r="N1149" s="185"/>
      <c r="O1149" s="185"/>
      <c r="P1149" s="185"/>
      <c r="Q1149" s="185"/>
      <c r="R1149" s="185"/>
      <c r="S1149" s="185"/>
      <c r="T1149" s="186"/>
      <c r="AT1149" s="180" t="s">
        <v>183</v>
      </c>
      <c r="AU1149" s="180" t="s">
        <v>179</v>
      </c>
      <c r="AV1149" s="13" t="s">
        <v>179</v>
      </c>
      <c r="AW1149" s="13" t="s">
        <v>32</v>
      </c>
      <c r="AX1149" s="13" t="s">
        <v>77</v>
      </c>
      <c r="AY1149" s="180" t="s">
        <v>173</v>
      </c>
    </row>
    <row r="1150" spans="1:65" s="13" customFormat="1" x14ac:dyDescent="0.2">
      <c r="B1150" s="179"/>
      <c r="D1150" s="175" t="s">
        <v>183</v>
      </c>
      <c r="E1150" s="180" t="s">
        <v>1</v>
      </c>
      <c r="F1150" s="181" t="s">
        <v>1326</v>
      </c>
      <c r="H1150" s="182">
        <v>-3.0529999999999999</v>
      </c>
      <c r="I1150" s="183"/>
      <c r="L1150" s="179"/>
      <c r="M1150" s="184"/>
      <c r="N1150" s="185"/>
      <c r="O1150" s="185"/>
      <c r="P1150" s="185"/>
      <c r="Q1150" s="185"/>
      <c r="R1150" s="185"/>
      <c r="S1150" s="185"/>
      <c r="T1150" s="186"/>
      <c r="AT1150" s="180" t="s">
        <v>183</v>
      </c>
      <c r="AU1150" s="180" t="s">
        <v>179</v>
      </c>
      <c r="AV1150" s="13" t="s">
        <v>179</v>
      </c>
      <c r="AW1150" s="13" t="s">
        <v>32</v>
      </c>
      <c r="AX1150" s="13" t="s">
        <v>77</v>
      </c>
      <c r="AY1150" s="180" t="s">
        <v>173</v>
      </c>
    </row>
    <row r="1151" spans="1:65" s="13" customFormat="1" x14ac:dyDescent="0.2">
      <c r="B1151" s="179"/>
      <c r="D1151" s="175" t="s">
        <v>183</v>
      </c>
      <c r="E1151" s="180" t="s">
        <v>1</v>
      </c>
      <c r="F1151" s="181" t="s">
        <v>1327</v>
      </c>
      <c r="H1151" s="182">
        <v>1.248</v>
      </c>
      <c r="I1151" s="183"/>
      <c r="L1151" s="179"/>
      <c r="M1151" s="184"/>
      <c r="N1151" s="185"/>
      <c r="O1151" s="185"/>
      <c r="P1151" s="185"/>
      <c r="Q1151" s="185"/>
      <c r="R1151" s="185"/>
      <c r="S1151" s="185"/>
      <c r="T1151" s="186"/>
      <c r="AT1151" s="180" t="s">
        <v>183</v>
      </c>
      <c r="AU1151" s="180" t="s">
        <v>179</v>
      </c>
      <c r="AV1151" s="13" t="s">
        <v>179</v>
      </c>
      <c r="AW1151" s="13" t="s">
        <v>32</v>
      </c>
      <c r="AX1151" s="13" t="s">
        <v>77</v>
      </c>
      <c r="AY1151" s="180" t="s">
        <v>173</v>
      </c>
    </row>
    <row r="1152" spans="1:65" s="14" customFormat="1" x14ac:dyDescent="0.2">
      <c r="B1152" s="187"/>
      <c r="D1152" s="175" t="s">
        <v>183</v>
      </c>
      <c r="E1152" s="188" t="s">
        <v>1</v>
      </c>
      <c r="F1152" s="189" t="s">
        <v>1328</v>
      </c>
      <c r="H1152" s="188" t="s">
        <v>1</v>
      </c>
      <c r="I1152" s="190"/>
      <c r="L1152" s="187"/>
      <c r="M1152" s="191"/>
      <c r="N1152" s="192"/>
      <c r="O1152" s="192"/>
      <c r="P1152" s="192"/>
      <c r="Q1152" s="192"/>
      <c r="R1152" s="192"/>
      <c r="S1152" s="192"/>
      <c r="T1152" s="193"/>
      <c r="AT1152" s="188" t="s">
        <v>183</v>
      </c>
      <c r="AU1152" s="188" t="s">
        <v>179</v>
      </c>
      <c r="AV1152" s="14" t="s">
        <v>85</v>
      </c>
      <c r="AW1152" s="14" t="s">
        <v>32</v>
      </c>
      <c r="AX1152" s="14" t="s">
        <v>77</v>
      </c>
      <c r="AY1152" s="188" t="s">
        <v>173</v>
      </c>
    </row>
    <row r="1153" spans="1:65" s="13" customFormat="1" x14ac:dyDescent="0.2">
      <c r="B1153" s="179"/>
      <c r="D1153" s="175" t="s">
        <v>183</v>
      </c>
      <c r="E1153" s="180" t="s">
        <v>1</v>
      </c>
      <c r="F1153" s="181" t="s">
        <v>1329</v>
      </c>
      <c r="H1153" s="182">
        <v>21.588000000000001</v>
      </c>
      <c r="I1153" s="183"/>
      <c r="L1153" s="179"/>
      <c r="M1153" s="184"/>
      <c r="N1153" s="185"/>
      <c r="O1153" s="185"/>
      <c r="P1153" s="185"/>
      <c r="Q1153" s="185"/>
      <c r="R1153" s="185"/>
      <c r="S1153" s="185"/>
      <c r="T1153" s="186"/>
      <c r="AT1153" s="180" t="s">
        <v>183</v>
      </c>
      <c r="AU1153" s="180" t="s">
        <v>179</v>
      </c>
      <c r="AV1153" s="13" t="s">
        <v>179</v>
      </c>
      <c r="AW1153" s="13" t="s">
        <v>32</v>
      </c>
      <c r="AX1153" s="13" t="s">
        <v>77</v>
      </c>
      <c r="AY1153" s="180" t="s">
        <v>173</v>
      </c>
    </row>
    <row r="1154" spans="1:65" s="13" customFormat="1" x14ac:dyDescent="0.2">
      <c r="B1154" s="179"/>
      <c r="D1154" s="175" t="s">
        <v>183</v>
      </c>
      <c r="E1154" s="180" t="s">
        <v>1</v>
      </c>
      <c r="F1154" s="181" t="s">
        <v>1330</v>
      </c>
      <c r="H1154" s="182">
        <v>-0.57299999999999995</v>
      </c>
      <c r="I1154" s="183"/>
      <c r="L1154" s="179"/>
      <c r="M1154" s="184"/>
      <c r="N1154" s="185"/>
      <c r="O1154" s="185"/>
      <c r="P1154" s="185"/>
      <c r="Q1154" s="185"/>
      <c r="R1154" s="185"/>
      <c r="S1154" s="185"/>
      <c r="T1154" s="186"/>
      <c r="AT1154" s="180" t="s">
        <v>183</v>
      </c>
      <c r="AU1154" s="180" t="s">
        <v>179</v>
      </c>
      <c r="AV1154" s="13" t="s">
        <v>179</v>
      </c>
      <c r="AW1154" s="13" t="s">
        <v>32</v>
      </c>
      <c r="AX1154" s="13" t="s">
        <v>77</v>
      </c>
      <c r="AY1154" s="180" t="s">
        <v>173</v>
      </c>
    </row>
    <row r="1155" spans="1:65" s="13" customFormat="1" x14ac:dyDescent="0.2">
      <c r="B1155" s="179"/>
      <c r="D1155" s="175" t="s">
        <v>183</v>
      </c>
      <c r="E1155" s="180" t="s">
        <v>1</v>
      </c>
      <c r="F1155" s="181" t="s">
        <v>1331</v>
      </c>
      <c r="H1155" s="182">
        <v>1.196</v>
      </c>
      <c r="I1155" s="183"/>
      <c r="L1155" s="179"/>
      <c r="M1155" s="184"/>
      <c r="N1155" s="185"/>
      <c r="O1155" s="185"/>
      <c r="P1155" s="185"/>
      <c r="Q1155" s="185"/>
      <c r="R1155" s="185"/>
      <c r="S1155" s="185"/>
      <c r="T1155" s="186"/>
      <c r="AT1155" s="180" t="s">
        <v>183</v>
      </c>
      <c r="AU1155" s="180" t="s">
        <v>179</v>
      </c>
      <c r="AV1155" s="13" t="s">
        <v>179</v>
      </c>
      <c r="AW1155" s="13" t="s">
        <v>32</v>
      </c>
      <c r="AX1155" s="13" t="s">
        <v>77</v>
      </c>
      <c r="AY1155" s="180" t="s">
        <v>173</v>
      </c>
    </row>
    <row r="1156" spans="1:65" s="14" customFormat="1" x14ac:dyDescent="0.2">
      <c r="B1156" s="187"/>
      <c r="D1156" s="175" t="s">
        <v>183</v>
      </c>
      <c r="E1156" s="188" t="s">
        <v>1</v>
      </c>
      <c r="F1156" s="189" t="s">
        <v>1332</v>
      </c>
      <c r="H1156" s="188" t="s">
        <v>1</v>
      </c>
      <c r="I1156" s="190"/>
      <c r="L1156" s="187"/>
      <c r="M1156" s="191"/>
      <c r="N1156" s="192"/>
      <c r="O1156" s="192"/>
      <c r="P1156" s="192"/>
      <c r="Q1156" s="192"/>
      <c r="R1156" s="192"/>
      <c r="S1156" s="192"/>
      <c r="T1156" s="193"/>
      <c r="AT1156" s="188" t="s">
        <v>183</v>
      </c>
      <c r="AU1156" s="188" t="s">
        <v>179</v>
      </c>
      <c r="AV1156" s="14" t="s">
        <v>85</v>
      </c>
      <c r="AW1156" s="14" t="s">
        <v>32</v>
      </c>
      <c r="AX1156" s="14" t="s">
        <v>77</v>
      </c>
      <c r="AY1156" s="188" t="s">
        <v>173</v>
      </c>
    </row>
    <row r="1157" spans="1:65" s="13" customFormat="1" x14ac:dyDescent="0.2">
      <c r="B1157" s="179"/>
      <c r="D1157" s="175" t="s">
        <v>183</v>
      </c>
      <c r="E1157" s="180" t="s">
        <v>1</v>
      </c>
      <c r="F1157" s="181" t="s">
        <v>1333</v>
      </c>
      <c r="H1157" s="182">
        <v>21.312999999999999</v>
      </c>
      <c r="I1157" s="183"/>
      <c r="L1157" s="179"/>
      <c r="M1157" s="184"/>
      <c r="N1157" s="185"/>
      <c r="O1157" s="185"/>
      <c r="P1157" s="185"/>
      <c r="Q1157" s="185"/>
      <c r="R1157" s="185"/>
      <c r="S1157" s="185"/>
      <c r="T1157" s="186"/>
      <c r="AT1157" s="180" t="s">
        <v>183</v>
      </c>
      <c r="AU1157" s="180" t="s">
        <v>179</v>
      </c>
      <c r="AV1157" s="13" t="s">
        <v>179</v>
      </c>
      <c r="AW1157" s="13" t="s">
        <v>32</v>
      </c>
      <c r="AX1157" s="13" t="s">
        <v>77</v>
      </c>
      <c r="AY1157" s="180" t="s">
        <v>173</v>
      </c>
    </row>
    <row r="1158" spans="1:65" s="13" customFormat="1" x14ac:dyDescent="0.2">
      <c r="B1158" s="179"/>
      <c r="D1158" s="175" t="s">
        <v>183</v>
      </c>
      <c r="E1158" s="180" t="s">
        <v>1</v>
      </c>
      <c r="F1158" s="181" t="s">
        <v>1334</v>
      </c>
      <c r="H1158" s="182">
        <v>-4.37</v>
      </c>
      <c r="I1158" s="183"/>
      <c r="L1158" s="179"/>
      <c r="M1158" s="184"/>
      <c r="N1158" s="185"/>
      <c r="O1158" s="185"/>
      <c r="P1158" s="185"/>
      <c r="Q1158" s="185"/>
      <c r="R1158" s="185"/>
      <c r="S1158" s="185"/>
      <c r="T1158" s="186"/>
      <c r="AT1158" s="180" t="s">
        <v>183</v>
      </c>
      <c r="AU1158" s="180" t="s">
        <v>179</v>
      </c>
      <c r="AV1158" s="13" t="s">
        <v>179</v>
      </c>
      <c r="AW1158" s="13" t="s">
        <v>32</v>
      </c>
      <c r="AX1158" s="13" t="s">
        <v>77</v>
      </c>
      <c r="AY1158" s="180" t="s">
        <v>173</v>
      </c>
    </row>
    <row r="1159" spans="1:65" s="13" customFormat="1" x14ac:dyDescent="0.2">
      <c r="B1159" s="179"/>
      <c r="D1159" s="175" t="s">
        <v>183</v>
      </c>
      <c r="E1159" s="180" t="s">
        <v>1</v>
      </c>
      <c r="F1159" s="181" t="s">
        <v>1323</v>
      </c>
      <c r="H1159" s="182">
        <v>1.5209999999999999</v>
      </c>
      <c r="I1159" s="183"/>
      <c r="L1159" s="179"/>
      <c r="M1159" s="184"/>
      <c r="N1159" s="185"/>
      <c r="O1159" s="185"/>
      <c r="P1159" s="185"/>
      <c r="Q1159" s="185"/>
      <c r="R1159" s="185"/>
      <c r="S1159" s="185"/>
      <c r="T1159" s="186"/>
      <c r="AT1159" s="180" t="s">
        <v>183</v>
      </c>
      <c r="AU1159" s="180" t="s">
        <v>179</v>
      </c>
      <c r="AV1159" s="13" t="s">
        <v>179</v>
      </c>
      <c r="AW1159" s="13" t="s">
        <v>32</v>
      </c>
      <c r="AX1159" s="13" t="s">
        <v>77</v>
      </c>
      <c r="AY1159" s="180" t="s">
        <v>173</v>
      </c>
    </row>
    <row r="1160" spans="1:65" s="16" customFormat="1" x14ac:dyDescent="0.2">
      <c r="B1160" s="202"/>
      <c r="D1160" s="175" t="s">
        <v>183</v>
      </c>
      <c r="E1160" s="203" t="s">
        <v>1</v>
      </c>
      <c r="F1160" s="204" t="s">
        <v>197</v>
      </c>
      <c r="H1160" s="205">
        <v>95.570999999999998</v>
      </c>
      <c r="I1160" s="206"/>
      <c r="L1160" s="202"/>
      <c r="M1160" s="207"/>
      <c r="N1160" s="208"/>
      <c r="O1160" s="208"/>
      <c r="P1160" s="208"/>
      <c r="Q1160" s="208"/>
      <c r="R1160" s="208"/>
      <c r="S1160" s="208"/>
      <c r="T1160" s="209"/>
      <c r="AT1160" s="203" t="s">
        <v>183</v>
      </c>
      <c r="AU1160" s="203" t="s">
        <v>179</v>
      </c>
      <c r="AV1160" s="16" t="s">
        <v>178</v>
      </c>
      <c r="AW1160" s="16" t="s">
        <v>32</v>
      </c>
      <c r="AX1160" s="16" t="s">
        <v>85</v>
      </c>
      <c r="AY1160" s="203" t="s">
        <v>173</v>
      </c>
    </row>
    <row r="1161" spans="1:65" s="2" customFormat="1" ht="24" customHeight="1" x14ac:dyDescent="0.2">
      <c r="A1161" s="33"/>
      <c r="B1161" s="162"/>
      <c r="C1161" s="163" t="s">
        <v>1335</v>
      </c>
      <c r="D1161" s="264" t="s">
        <v>1336</v>
      </c>
      <c r="E1161" s="265"/>
      <c r="F1161" s="266"/>
      <c r="G1161" s="164" t="s">
        <v>643</v>
      </c>
      <c r="H1161" s="165">
        <v>36.85</v>
      </c>
      <c r="I1161" s="166"/>
      <c r="J1161" s="165">
        <f>ROUND(I1161*H1161,3)</f>
        <v>0</v>
      </c>
      <c r="K1161" s="167"/>
      <c r="L1161" s="34"/>
      <c r="M1161" s="168" t="s">
        <v>1</v>
      </c>
      <c r="N1161" s="169" t="s">
        <v>43</v>
      </c>
      <c r="O1161" s="59"/>
      <c r="P1161" s="170">
        <f>O1161*H1161</f>
        <v>0</v>
      </c>
      <c r="Q1161" s="170">
        <v>0</v>
      </c>
      <c r="R1161" s="170">
        <f>Q1161*H1161</f>
        <v>0</v>
      </c>
      <c r="S1161" s="170">
        <v>0</v>
      </c>
      <c r="T1161" s="171">
        <f>S1161*H1161</f>
        <v>0</v>
      </c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R1161" s="172" t="s">
        <v>283</v>
      </c>
      <c r="AT1161" s="172" t="s">
        <v>175</v>
      </c>
      <c r="AU1161" s="172" t="s">
        <v>179</v>
      </c>
      <c r="AY1161" s="18" t="s">
        <v>173</v>
      </c>
      <c r="BE1161" s="173">
        <f>IF(N1161="základná",J1161,0)</f>
        <v>0</v>
      </c>
      <c r="BF1161" s="173">
        <f>IF(N1161="znížená",J1161,0)</f>
        <v>0</v>
      </c>
      <c r="BG1161" s="173">
        <f>IF(N1161="zákl. prenesená",J1161,0)</f>
        <v>0</v>
      </c>
      <c r="BH1161" s="173">
        <f>IF(N1161="zníž. prenesená",J1161,0)</f>
        <v>0</v>
      </c>
      <c r="BI1161" s="173">
        <f>IF(N1161="nulová",J1161,0)</f>
        <v>0</v>
      </c>
      <c r="BJ1161" s="18" t="s">
        <v>179</v>
      </c>
      <c r="BK1161" s="174">
        <f>ROUND(I1161*H1161,3)</f>
        <v>0</v>
      </c>
      <c r="BL1161" s="18" t="s">
        <v>283</v>
      </c>
      <c r="BM1161" s="172" t="s">
        <v>1337</v>
      </c>
    </row>
    <row r="1162" spans="1:65" s="2" customFormat="1" ht="19.5" x14ac:dyDescent="0.2">
      <c r="A1162" s="33"/>
      <c r="B1162" s="34"/>
      <c r="C1162" s="33"/>
      <c r="D1162" s="175" t="s">
        <v>181</v>
      </c>
      <c r="E1162" s="33"/>
      <c r="F1162" s="176" t="s">
        <v>3225</v>
      </c>
      <c r="G1162" s="33"/>
      <c r="H1162" s="33"/>
      <c r="I1162" s="97"/>
      <c r="J1162" s="33"/>
      <c r="K1162" s="33"/>
      <c r="L1162" s="34"/>
      <c r="M1162" s="177"/>
      <c r="N1162" s="178"/>
      <c r="O1162" s="59"/>
      <c r="P1162" s="59"/>
      <c r="Q1162" s="59"/>
      <c r="R1162" s="59"/>
      <c r="S1162" s="59"/>
      <c r="T1162" s="60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T1162" s="18" t="s">
        <v>181</v>
      </c>
      <c r="AU1162" s="18" t="s">
        <v>179</v>
      </c>
    </row>
    <row r="1163" spans="1:65" s="14" customFormat="1" x14ac:dyDescent="0.2">
      <c r="B1163" s="187"/>
      <c r="D1163" s="175" t="s">
        <v>183</v>
      </c>
      <c r="E1163" s="188" t="s">
        <v>1</v>
      </c>
      <c r="F1163" s="189" t="s">
        <v>1258</v>
      </c>
      <c r="H1163" s="188" t="s">
        <v>1</v>
      </c>
      <c r="I1163" s="190"/>
      <c r="L1163" s="187"/>
      <c r="M1163" s="191"/>
      <c r="N1163" s="192"/>
      <c r="O1163" s="192"/>
      <c r="P1163" s="192"/>
      <c r="Q1163" s="192"/>
      <c r="R1163" s="192"/>
      <c r="S1163" s="192"/>
      <c r="T1163" s="193"/>
      <c r="AT1163" s="188" t="s">
        <v>183</v>
      </c>
      <c r="AU1163" s="188" t="s">
        <v>179</v>
      </c>
      <c r="AV1163" s="14" t="s">
        <v>85</v>
      </c>
      <c r="AW1163" s="14" t="s">
        <v>32</v>
      </c>
      <c r="AX1163" s="14" t="s">
        <v>77</v>
      </c>
      <c r="AY1163" s="188" t="s">
        <v>173</v>
      </c>
    </row>
    <row r="1164" spans="1:65" s="14" customFormat="1" x14ac:dyDescent="0.2">
      <c r="B1164" s="187"/>
      <c r="D1164" s="175" t="s">
        <v>183</v>
      </c>
      <c r="E1164" s="188" t="s">
        <v>1</v>
      </c>
      <c r="F1164" s="189" t="s">
        <v>1320</v>
      </c>
      <c r="H1164" s="188" t="s">
        <v>1</v>
      </c>
      <c r="I1164" s="190"/>
      <c r="L1164" s="187"/>
      <c r="M1164" s="191"/>
      <c r="N1164" s="192"/>
      <c r="O1164" s="192"/>
      <c r="P1164" s="192"/>
      <c r="Q1164" s="192"/>
      <c r="R1164" s="192"/>
      <c r="S1164" s="192"/>
      <c r="T1164" s="193"/>
      <c r="AT1164" s="188" t="s">
        <v>183</v>
      </c>
      <c r="AU1164" s="188" t="s">
        <v>179</v>
      </c>
      <c r="AV1164" s="14" t="s">
        <v>85</v>
      </c>
      <c r="AW1164" s="14" t="s">
        <v>32</v>
      </c>
      <c r="AX1164" s="14" t="s">
        <v>77</v>
      </c>
      <c r="AY1164" s="188" t="s">
        <v>173</v>
      </c>
    </row>
    <row r="1165" spans="1:65" s="13" customFormat="1" x14ac:dyDescent="0.2">
      <c r="B1165" s="179"/>
      <c r="D1165" s="175" t="s">
        <v>183</v>
      </c>
      <c r="E1165" s="180" t="s">
        <v>1</v>
      </c>
      <c r="F1165" s="181" t="s">
        <v>1338</v>
      </c>
      <c r="H1165" s="182">
        <v>9.4</v>
      </c>
      <c r="I1165" s="183"/>
      <c r="L1165" s="179"/>
      <c r="M1165" s="184"/>
      <c r="N1165" s="185"/>
      <c r="O1165" s="185"/>
      <c r="P1165" s="185"/>
      <c r="Q1165" s="185"/>
      <c r="R1165" s="185"/>
      <c r="S1165" s="185"/>
      <c r="T1165" s="186"/>
      <c r="AT1165" s="180" t="s">
        <v>183</v>
      </c>
      <c r="AU1165" s="180" t="s">
        <v>179</v>
      </c>
      <c r="AV1165" s="13" t="s">
        <v>179</v>
      </c>
      <c r="AW1165" s="13" t="s">
        <v>32</v>
      </c>
      <c r="AX1165" s="13" t="s">
        <v>77</v>
      </c>
      <c r="AY1165" s="180" t="s">
        <v>173</v>
      </c>
    </row>
    <row r="1166" spans="1:65" s="14" customFormat="1" x14ac:dyDescent="0.2">
      <c r="B1166" s="187"/>
      <c r="D1166" s="175" t="s">
        <v>183</v>
      </c>
      <c r="E1166" s="188" t="s">
        <v>1</v>
      </c>
      <c r="F1166" s="189" t="s">
        <v>1324</v>
      </c>
      <c r="H1166" s="188" t="s">
        <v>1</v>
      </c>
      <c r="I1166" s="190"/>
      <c r="L1166" s="187"/>
      <c r="M1166" s="191"/>
      <c r="N1166" s="192"/>
      <c r="O1166" s="192"/>
      <c r="P1166" s="192"/>
      <c r="Q1166" s="192"/>
      <c r="R1166" s="192"/>
      <c r="S1166" s="192"/>
      <c r="T1166" s="193"/>
      <c r="AT1166" s="188" t="s">
        <v>183</v>
      </c>
      <c r="AU1166" s="188" t="s">
        <v>179</v>
      </c>
      <c r="AV1166" s="14" t="s">
        <v>85</v>
      </c>
      <c r="AW1166" s="14" t="s">
        <v>32</v>
      </c>
      <c r="AX1166" s="14" t="s">
        <v>77</v>
      </c>
      <c r="AY1166" s="188" t="s">
        <v>173</v>
      </c>
    </row>
    <row r="1167" spans="1:65" s="13" customFormat="1" x14ac:dyDescent="0.2">
      <c r="B1167" s="179"/>
      <c r="D1167" s="175" t="s">
        <v>183</v>
      </c>
      <c r="E1167" s="180" t="s">
        <v>1</v>
      </c>
      <c r="F1167" s="181" t="s">
        <v>1339</v>
      </c>
      <c r="H1167" s="182">
        <v>10.1</v>
      </c>
      <c r="I1167" s="183"/>
      <c r="L1167" s="179"/>
      <c r="M1167" s="184"/>
      <c r="N1167" s="185"/>
      <c r="O1167" s="185"/>
      <c r="P1167" s="185"/>
      <c r="Q1167" s="185"/>
      <c r="R1167" s="185"/>
      <c r="S1167" s="185"/>
      <c r="T1167" s="186"/>
      <c r="AT1167" s="180" t="s">
        <v>183</v>
      </c>
      <c r="AU1167" s="180" t="s">
        <v>179</v>
      </c>
      <c r="AV1167" s="13" t="s">
        <v>179</v>
      </c>
      <c r="AW1167" s="13" t="s">
        <v>32</v>
      </c>
      <c r="AX1167" s="13" t="s">
        <v>77</v>
      </c>
      <c r="AY1167" s="180" t="s">
        <v>173</v>
      </c>
    </row>
    <row r="1168" spans="1:65" s="14" customFormat="1" x14ac:dyDescent="0.2">
      <c r="B1168" s="187"/>
      <c r="D1168" s="175" t="s">
        <v>183</v>
      </c>
      <c r="E1168" s="188" t="s">
        <v>1</v>
      </c>
      <c r="F1168" s="189" t="s">
        <v>1328</v>
      </c>
      <c r="H1168" s="188" t="s">
        <v>1</v>
      </c>
      <c r="I1168" s="190"/>
      <c r="L1168" s="187"/>
      <c r="M1168" s="191"/>
      <c r="N1168" s="192"/>
      <c r="O1168" s="192"/>
      <c r="P1168" s="192"/>
      <c r="Q1168" s="192"/>
      <c r="R1168" s="192"/>
      <c r="S1168" s="192"/>
      <c r="T1168" s="193"/>
      <c r="AT1168" s="188" t="s">
        <v>183</v>
      </c>
      <c r="AU1168" s="188" t="s">
        <v>179</v>
      </c>
      <c r="AV1168" s="14" t="s">
        <v>85</v>
      </c>
      <c r="AW1168" s="14" t="s">
        <v>32</v>
      </c>
      <c r="AX1168" s="14" t="s">
        <v>77</v>
      </c>
      <c r="AY1168" s="188" t="s">
        <v>173</v>
      </c>
    </row>
    <row r="1169" spans="1:65" s="13" customFormat="1" x14ac:dyDescent="0.2">
      <c r="B1169" s="179"/>
      <c r="D1169" s="175" t="s">
        <v>183</v>
      </c>
      <c r="E1169" s="180" t="s">
        <v>1</v>
      </c>
      <c r="F1169" s="181" t="s">
        <v>1340</v>
      </c>
      <c r="H1169" s="182">
        <v>6.95</v>
      </c>
      <c r="I1169" s="183"/>
      <c r="L1169" s="179"/>
      <c r="M1169" s="184"/>
      <c r="N1169" s="185"/>
      <c r="O1169" s="185"/>
      <c r="P1169" s="185"/>
      <c r="Q1169" s="185"/>
      <c r="R1169" s="185"/>
      <c r="S1169" s="185"/>
      <c r="T1169" s="186"/>
      <c r="AT1169" s="180" t="s">
        <v>183</v>
      </c>
      <c r="AU1169" s="180" t="s">
        <v>179</v>
      </c>
      <c r="AV1169" s="13" t="s">
        <v>179</v>
      </c>
      <c r="AW1169" s="13" t="s">
        <v>32</v>
      </c>
      <c r="AX1169" s="13" t="s">
        <v>77</v>
      </c>
      <c r="AY1169" s="180" t="s">
        <v>173</v>
      </c>
    </row>
    <row r="1170" spans="1:65" s="14" customFormat="1" x14ac:dyDescent="0.2">
      <c r="B1170" s="187"/>
      <c r="D1170" s="175" t="s">
        <v>183</v>
      </c>
      <c r="E1170" s="188" t="s">
        <v>1</v>
      </c>
      <c r="F1170" s="189" t="s">
        <v>1332</v>
      </c>
      <c r="H1170" s="188" t="s">
        <v>1</v>
      </c>
      <c r="I1170" s="190"/>
      <c r="L1170" s="187"/>
      <c r="M1170" s="191"/>
      <c r="N1170" s="192"/>
      <c r="O1170" s="192"/>
      <c r="P1170" s="192"/>
      <c r="Q1170" s="192"/>
      <c r="R1170" s="192"/>
      <c r="S1170" s="192"/>
      <c r="T1170" s="193"/>
      <c r="AT1170" s="188" t="s">
        <v>183</v>
      </c>
      <c r="AU1170" s="188" t="s">
        <v>179</v>
      </c>
      <c r="AV1170" s="14" t="s">
        <v>85</v>
      </c>
      <c r="AW1170" s="14" t="s">
        <v>32</v>
      </c>
      <c r="AX1170" s="14" t="s">
        <v>77</v>
      </c>
      <c r="AY1170" s="188" t="s">
        <v>173</v>
      </c>
    </row>
    <row r="1171" spans="1:65" s="13" customFormat="1" x14ac:dyDescent="0.2">
      <c r="B1171" s="179"/>
      <c r="D1171" s="175" t="s">
        <v>183</v>
      </c>
      <c r="E1171" s="180" t="s">
        <v>1</v>
      </c>
      <c r="F1171" s="181" t="s">
        <v>1341</v>
      </c>
      <c r="H1171" s="182">
        <v>7.05</v>
      </c>
      <c r="I1171" s="183"/>
      <c r="L1171" s="179"/>
      <c r="M1171" s="184"/>
      <c r="N1171" s="185"/>
      <c r="O1171" s="185"/>
      <c r="P1171" s="185"/>
      <c r="Q1171" s="185"/>
      <c r="R1171" s="185"/>
      <c r="S1171" s="185"/>
      <c r="T1171" s="186"/>
      <c r="AT1171" s="180" t="s">
        <v>183</v>
      </c>
      <c r="AU1171" s="180" t="s">
        <v>179</v>
      </c>
      <c r="AV1171" s="13" t="s">
        <v>179</v>
      </c>
      <c r="AW1171" s="13" t="s">
        <v>32</v>
      </c>
      <c r="AX1171" s="13" t="s">
        <v>77</v>
      </c>
      <c r="AY1171" s="180" t="s">
        <v>173</v>
      </c>
    </row>
    <row r="1172" spans="1:65" s="15" customFormat="1" x14ac:dyDescent="0.2">
      <c r="B1172" s="194"/>
      <c r="D1172" s="175" t="s">
        <v>183</v>
      </c>
      <c r="E1172" s="195" t="s">
        <v>1</v>
      </c>
      <c r="F1172" s="196" t="s">
        <v>190</v>
      </c>
      <c r="H1172" s="197">
        <v>33.5</v>
      </c>
      <c r="I1172" s="198"/>
      <c r="L1172" s="194"/>
      <c r="M1172" s="199"/>
      <c r="N1172" s="200"/>
      <c r="O1172" s="200"/>
      <c r="P1172" s="200"/>
      <c r="Q1172" s="200"/>
      <c r="R1172" s="200"/>
      <c r="S1172" s="200"/>
      <c r="T1172" s="201"/>
      <c r="AT1172" s="195" t="s">
        <v>183</v>
      </c>
      <c r="AU1172" s="195" t="s">
        <v>179</v>
      </c>
      <c r="AV1172" s="15" t="s">
        <v>191</v>
      </c>
      <c r="AW1172" s="15" t="s">
        <v>32</v>
      </c>
      <c r="AX1172" s="15" t="s">
        <v>77</v>
      </c>
      <c r="AY1172" s="195" t="s">
        <v>173</v>
      </c>
    </row>
    <row r="1173" spans="1:65" s="13" customFormat="1" x14ac:dyDescent="0.2">
      <c r="B1173" s="179"/>
      <c r="D1173" s="175" t="s">
        <v>183</v>
      </c>
      <c r="E1173" s="180" t="s">
        <v>1</v>
      </c>
      <c r="F1173" s="181" t="s">
        <v>1342</v>
      </c>
      <c r="H1173" s="182">
        <v>3.35</v>
      </c>
      <c r="I1173" s="183"/>
      <c r="L1173" s="179"/>
      <c r="M1173" s="184"/>
      <c r="N1173" s="185"/>
      <c r="O1173" s="185"/>
      <c r="P1173" s="185"/>
      <c r="Q1173" s="185"/>
      <c r="R1173" s="185"/>
      <c r="S1173" s="185"/>
      <c r="T1173" s="186"/>
      <c r="AT1173" s="180" t="s">
        <v>183</v>
      </c>
      <c r="AU1173" s="180" t="s">
        <v>179</v>
      </c>
      <c r="AV1173" s="13" t="s">
        <v>179</v>
      </c>
      <c r="AW1173" s="13" t="s">
        <v>32</v>
      </c>
      <c r="AX1173" s="13" t="s">
        <v>77</v>
      </c>
      <c r="AY1173" s="180" t="s">
        <v>173</v>
      </c>
    </row>
    <row r="1174" spans="1:65" s="16" customFormat="1" x14ac:dyDescent="0.2">
      <c r="B1174" s="202"/>
      <c r="D1174" s="175" t="s">
        <v>183</v>
      </c>
      <c r="E1174" s="203" t="s">
        <v>1</v>
      </c>
      <c r="F1174" s="204" t="s">
        <v>197</v>
      </c>
      <c r="H1174" s="205">
        <v>36.85</v>
      </c>
      <c r="I1174" s="206"/>
      <c r="L1174" s="202"/>
      <c r="M1174" s="207"/>
      <c r="N1174" s="208"/>
      <c r="O1174" s="208"/>
      <c r="P1174" s="208"/>
      <c r="Q1174" s="208"/>
      <c r="R1174" s="208"/>
      <c r="S1174" s="208"/>
      <c r="T1174" s="209"/>
      <c r="AT1174" s="203" t="s">
        <v>183</v>
      </c>
      <c r="AU1174" s="203" t="s">
        <v>179</v>
      </c>
      <c r="AV1174" s="16" t="s">
        <v>178</v>
      </c>
      <c r="AW1174" s="16" t="s">
        <v>32</v>
      </c>
      <c r="AX1174" s="16" t="s">
        <v>85</v>
      </c>
      <c r="AY1174" s="203" t="s">
        <v>173</v>
      </c>
    </row>
    <row r="1175" spans="1:65" s="2" customFormat="1" ht="24" customHeight="1" x14ac:dyDescent="0.2">
      <c r="A1175" s="33"/>
      <c r="B1175" s="162"/>
      <c r="C1175" s="163" t="s">
        <v>1343</v>
      </c>
      <c r="D1175" s="264" t="s">
        <v>1344</v>
      </c>
      <c r="E1175" s="265"/>
      <c r="F1175" s="266"/>
      <c r="G1175" s="164" t="s">
        <v>780</v>
      </c>
      <c r="H1175" s="166"/>
      <c r="I1175" s="166"/>
      <c r="J1175" s="165">
        <f>ROUND(I1175*H1175,3)</f>
        <v>0</v>
      </c>
      <c r="K1175" s="167"/>
      <c r="L1175" s="34"/>
      <c r="M1175" s="168" t="s">
        <v>1</v>
      </c>
      <c r="N1175" s="169" t="s">
        <v>43</v>
      </c>
      <c r="O1175" s="59"/>
      <c r="P1175" s="170">
        <f>O1175*H1175</f>
        <v>0</v>
      </c>
      <c r="Q1175" s="170">
        <v>0</v>
      </c>
      <c r="R1175" s="170">
        <f>Q1175*H1175</f>
        <v>0</v>
      </c>
      <c r="S1175" s="170">
        <v>0</v>
      </c>
      <c r="T1175" s="171">
        <f>S1175*H1175</f>
        <v>0</v>
      </c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  <c r="AE1175" s="33"/>
      <c r="AR1175" s="172" t="s">
        <v>283</v>
      </c>
      <c r="AT1175" s="172" t="s">
        <v>175</v>
      </c>
      <c r="AU1175" s="172" t="s">
        <v>179</v>
      </c>
      <c r="AY1175" s="18" t="s">
        <v>173</v>
      </c>
      <c r="BE1175" s="173">
        <f>IF(N1175="základná",J1175,0)</f>
        <v>0</v>
      </c>
      <c r="BF1175" s="173">
        <f>IF(N1175="znížená",J1175,0)</f>
        <v>0</v>
      </c>
      <c r="BG1175" s="173">
        <f>IF(N1175="zákl. prenesená",J1175,0)</f>
        <v>0</v>
      </c>
      <c r="BH1175" s="173">
        <f>IF(N1175="zníž. prenesená",J1175,0)</f>
        <v>0</v>
      </c>
      <c r="BI1175" s="173">
        <f>IF(N1175="nulová",J1175,0)</f>
        <v>0</v>
      </c>
      <c r="BJ1175" s="18" t="s">
        <v>179</v>
      </c>
      <c r="BK1175" s="174">
        <f>ROUND(I1175*H1175,3)</f>
        <v>0</v>
      </c>
      <c r="BL1175" s="18" t="s">
        <v>283</v>
      </c>
      <c r="BM1175" s="172" t="s">
        <v>1345</v>
      </c>
    </row>
    <row r="1176" spans="1:65" s="2" customFormat="1" x14ac:dyDescent="0.2">
      <c r="A1176" s="33"/>
      <c r="B1176" s="34"/>
      <c r="C1176" s="33"/>
      <c r="D1176" s="175" t="s">
        <v>181</v>
      </c>
      <c r="E1176" s="33"/>
      <c r="F1176" s="176" t="s">
        <v>1344</v>
      </c>
      <c r="G1176" s="33"/>
      <c r="H1176" s="33"/>
      <c r="I1176" s="97"/>
      <c r="J1176" s="33"/>
      <c r="K1176" s="33"/>
      <c r="L1176" s="34"/>
      <c r="M1176" s="177"/>
      <c r="N1176" s="178"/>
      <c r="O1176" s="59"/>
      <c r="P1176" s="59"/>
      <c r="Q1176" s="59"/>
      <c r="R1176" s="59"/>
      <c r="S1176" s="59"/>
      <c r="T1176" s="60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T1176" s="18" t="s">
        <v>181</v>
      </c>
      <c r="AU1176" s="18" t="s">
        <v>179</v>
      </c>
    </row>
    <row r="1177" spans="1:65" s="12" customFormat="1" ht="22.9" customHeight="1" x14ac:dyDescent="0.2">
      <c r="B1177" s="149"/>
      <c r="D1177" s="150" t="s">
        <v>76</v>
      </c>
      <c r="E1177" s="160" t="s">
        <v>1346</v>
      </c>
      <c r="F1177" s="160" t="s">
        <v>1347</v>
      </c>
      <c r="I1177" s="152"/>
      <c r="J1177" s="161">
        <f>BK1177</f>
        <v>0</v>
      </c>
      <c r="L1177" s="149"/>
      <c r="M1177" s="154"/>
      <c r="N1177" s="155"/>
      <c r="O1177" s="155"/>
      <c r="P1177" s="156">
        <f>SUM(P1178:P1231)</f>
        <v>0</v>
      </c>
      <c r="Q1177" s="155"/>
      <c r="R1177" s="156">
        <f>SUM(R1178:R1231)</f>
        <v>0.13893568000000001</v>
      </c>
      <c r="S1177" s="155"/>
      <c r="T1177" s="157">
        <f>SUM(T1178:T1231)</f>
        <v>0</v>
      </c>
      <c r="AR1177" s="150" t="s">
        <v>179</v>
      </c>
      <c r="AT1177" s="158" t="s">
        <v>76</v>
      </c>
      <c r="AU1177" s="158" t="s">
        <v>85</v>
      </c>
      <c r="AY1177" s="150" t="s">
        <v>173</v>
      </c>
      <c r="BK1177" s="159">
        <f>SUM(BK1178:BK1231)</f>
        <v>0</v>
      </c>
    </row>
    <row r="1178" spans="1:65" s="2" customFormat="1" ht="48" customHeight="1" x14ac:dyDescent="0.2">
      <c r="A1178" s="33"/>
      <c r="B1178" s="162"/>
      <c r="C1178" s="163" t="s">
        <v>1348</v>
      </c>
      <c r="D1178" s="264" t="s">
        <v>3226</v>
      </c>
      <c r="E1178" s="265"/>
      <c r="F1178" s="266"/>
      <c r="G1178" s="164" t="s">
        <v>271</v>
      </c>
      <c r="H1178" s="165">
        <v>315.55599999999998</v>
      </c>
      <c r="I1178" s="166"/>
      <c r="J1178" s="165">
        <f>ROUND(I1178*H1178,3)</f>
        <v>0</v>
      </c>
      <c r="K1178" s="167"/>
      <c r="L1178" s="34"/>
      <c r="M1178" s="168" t="s">
        <v>1</v>
      </c>
      <c r="N1178" s="169" t="s">
        <v>43</v>
      </c>
      <c r="O1178" s="59"/>
      <c r="P1178" s="170">
        <f>O1178*H1178</f>
        <v>0</v>
      </c>
      <c r="Q1178" s="170">
        <v>2.2000000000000001E-4</v>
      </c>
      <c r="R1178" s="170">
        <f>Q1178*H1178</f>
        <v>6.9422319999999996E-2</v>
      </c>
      <c r="S1178" s="170">
        <v>0</v>
      </c>
      <c r="T1178" s="171">
        <f>S1178*H1178</f>
        <v>0</v>
      </c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R1178" s="172" t="s">
        <v>283</v>
      </c>
      <c r="AT1178" s="172" t="s">
        <v>175</v>
      </c>
      <c r="AU1178" s="172" t="s">
        <v>179</v>
      </c>
      <c r="AY1178" s="18" t="s">
        <v>173</v>
      </c>
      <c r="BE1178" s="173">
        <f>IF(N1178="základná",J1178,0)</f>
        <v>0</v>
      </c>
      <c r="BF1178" s="173">
        <f>IF(N1178="znížená",J1178,0)</f>
        <v>0</v>
      </c>
      <c r="BG1178" s="173">
        <f>IF(N1178="zákl. prenesená",J1178,0)</f>
        <v>0</v>
      </c>
      <c r="BH1178" s="173">
        <f>IF(N1178="zníž. prenesená",J1178,0)</f>
        <v>0</v>
      </c>
      <c r="BI1178" s="173">
        <f>IF(N1178="nulová",J1178,0)</f>
        <v>0</v>
      </c>
      <c r="BJ1178" s="18" t="s">
        <v>179</v>
      </c>
      <c r="BK1178" s="174">
        <f>ROUND(I1178*H1178,3)</f>
        <v>0</v>
      </c>
      <c r="BL1178" s="18" t="s">
        <v>283</v>
      </c>
      <c r="BM1178" s="172" t="s">
        <v>1349</v>
      </c>
    </row>
    <row r="1179" spans="1:65" s="2" customFormat="1" ht="19.5" x14ac:dyDescent="0.2">
      <c r="A1179" s="33"/>
      <c r="B1179" s="34"/>
      <c r="C1179" s="33"/>
      <c r="D1179" s="175" t="s">
        <v>181</v>
      </c>
      <c r="E1179" s="33"/>
      <c r="F1179" s="176" t="s">
        <v>3227</v>
      </c>
      <c r="G1179" s="33"/>
      <c r="H1179" s="33"/>
      <c r="I1179" s="97"/>
      <c r="J1179" s="33"/>
      <c r="K1179" s="33"/>
      <c r="L1179" s="34"/>
      <c r="M1179" s="177"/>
      <c r="N1179" s="178"/>
      <c r="O1179" s="59"/>
      <c r="P1179" s="59"/>
      <c r="Q1179" s="59"/>
      <c r="R1179" s="59"/>
      <c r="S1179" s="59"/>
      <c r="T1179" s="60"/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T1179" s="18" t="s">
        <v>181</v>
      </c>
      <c r="AU1179" s="18" t="s">
        <v>179</v>
      </c>
    </row>
    <row r="1180" spans="1:65" s="14" customFormat="1" x14ac:dyDescent="0.2">
      <c r="B1180" s="187"/>
      <c r="D1180" s="175" t="s">
        <v>183</v>
      </c>
      <c r="E1180" s="188" t="s">
        <v>1</v>
      </c>
      <c r="F1180" s="189" t="s">
        <v>1350</v>
      </c>
      <c r="H1180" s="188" t="s">
        <v>1</v>
      </c>
      <c r="I1180" s="190"/>
      <c r="L1180" s="187"/>
      <c r="M1180" s="191"/>
      <c r="N1180" s="192"/>
      <c r="O1180" s="192"/>
      <c r="P1180" s="192"/>
      <c r="Q1180" s="192"/>
      <c r="R1180" s="192"/>
      <c r="S1180" s="192"/>
      <c r="T1180" s="193"/>
      <c r="AT1180" s="188" t="s">
        <v>183</v>
      </c>
      <c r="AU1180" s="188" t="s">
        <v>179</v>
      </c>
      <c r="AV1180" s="14" t="s">
        <v>85</v>
      </c>
      <c r="AW1180" s="14" t="s">
        <v>32</v>
      </c>
      <c r="AX1180" s="14" t="s">
        <v>77</v>
      </c>
      <c r="AY1180" s="188" t="s">
        <v>173</v>
      </c>
    </row>
    <row r="1181" spans="1:65" s="14" customFormat="1" x14ac:dyDescent="0.2">
      <c r="B1181" s="187"/>
      <c r="D1181" s="175" t="s">
        <v>183</v>
      </c>
      <c r="E1181" s="188" t="s">
        <v>1</v>
      </c>
      <c r="F1181" s="189" t="s">
        <v>1351</v>
      </c>
      <c r="H1181" s="188" t="s">
        <v>1</v>
      </c>
      <c r="I1181" s="190"/>
      <c r="L1181" s="187"/>
      <c r="M1181" s="191"/>
      <c r="N1181" s="192"/>
      <c r="O1181" s="192"/>
      <c r="P1181" s="192"/>
      <c r="Q1181" s="192"/>
      <c r="R1181" s="192"/>
      <c r="S1181" s="192"/>
      <c r="T1181" s="193"/>
      <c r="AT1181" s="188" t="s">
        <v>183</v>
      </c>
      <c r="AU1181" s="188" t="s">
        <v>179</v>
      </c>
      <c r="AV1181" s="14" t="s">
        <v>85</v>
      </c>
      <c r="AW1181" s="14" t="s">
        <v>32</v>
      </c>
      <c r="AX1181" s="14" t="s">
        <v>77</v>
      </c>
      <c r="AY1181" s="188" t="s">
        <v>173</v>
      </c>
    </row>
    <row r="1182" spans="1:65" s="13" customFormat="1" x14ac:dyDescent="0.2">
      <c r="B1182" s="179"/>
      <c r="D1182" s="175" t="s">
        <v>183</v>
      </c>
      <c r="E1182" s="180" t="s">
        <v>1</v>
      </c>
      <c r="F1182" s="181" t="s">
        <v>1352</v>
      </c>
      <c r="H1182" s="182">
        <v>109.44</v>
      </c>
      <c r="I1182" s="183"/>
      <c r="L1182" s="179"/>
      <c r="M1182" s="184"/>
      <c r="N1182" s="185"/>
      <c r="O1182" s="185"/>
      <c r="P1182" s="185"/>
      <c r="Q1182" s="185"/>
      <c r="R1182" s="185"/>
      <c r="S1182" s="185"/>
      <c r="T1182" s="186"/>
      <c r="AT1182" s="180" t="s">
        <v>183</v>
      </c>
      <c r="AU1182" s="180" t="s">
        <v>179</v>
      </c>
      <c r="AV1182" s="13" t="s">
        <v>179</v>
      </c>
      <c r="AW1182" s="13" t="s">
        <v>32</v>
      </c>
      <c r="AX1182" s="13" t="s">
        <v>77</v>
      </c>
      <c r="AY1182" s="180" t="s">
        <v>173</v>
      </c>
    </row>
    <row r="1183" spans="1:65" s="13" customFormat="1" ht="33.75" x14ac:dyDescent="0.2">
      <c r="B1183" s="179"/>
      <c r="D1183" s="175" t="s">
        <v>183</v>
      </c>
      <c r="E1183" s="180" t="s">
        <v>1</v>
      </c>
      <c r="F1183" s="181" t="s">
        <v>1353</v>
      </c>
      <c r="H1183" s="182">
        <v>-24.695</v>
      </c>
      <c r="I1183" s="183"/>
      <c r="L1183" s="179"/>
      <c r="M1183" s="184"/>
      <c r="N1183" s="185"/>
      <c r="O1183" s="185"/>
      <c r="P1183" s="185"/>
      <c r="Q1183" s="185"/>
      <c r="R1183" s="185"/>
      <c r="S1183" s="185"/>
      <c r="T1183" s="186"/>
      <c r="AT1183" s="180" t="s">
        <v>183</v>
      </c>
      <c r="AU1183" s="180" t="s">
        <v>179</v>
      </c>
      <c r="AV1183" s="13" t="s">
        <v>179</v>
      </c>
      <c r="AW1183" s="13" t="s">
        <v>32</v>
      </c>
      <c r="AX1183" s="13" t="s">
        <v>77</v>
      </c>
      <c r="AY1183" s="180" t="s">
        <v>173</v>
      </c>
    </row>
    <row r="1184" spans="1:65" s="13" customFormat="1" x14ac:dyDescent="0.2">
      <c r="B1184" s="179"/>
      <c r="D1184" s="175" t="s">
        <v>183</v>
      </c>
      <c r="E1184" s="180" t="s">
        <v>1</v>
      </c>
      <c r="F1184" s="181" t="s">
        <v>1354</v>
      </c>
      <c r="H1184" s="182">
        <v>4.8559999999999999</v>
      </c>
      <c r="I1184" s="183"/>
      <c r="L1184" s="179"/>
      <c r="M1184" s="184"/>
      <c r="N1184" s="185"/>
      <c r="O1184" s="185"/>
      <c r="P1184" s="185"/>
      <c r="Q1184" s="185"/>
      <c r="R1184" s="185"/>
      <c r="S1184" s="185"/>
      <c r="T1184" s="186"/>
      <c r="AT1184" s="180" t="s">
        <v>183</v>
      </c>
      <c r="AU1184" s="180" t="s">
        <v>179</v>
      </c>
      <c r="AV1184" s="13" t="s">
        <v>179</v>
      </c>
      <c r="AW1184" s="13" t="s">
        <v>32</v>
      </c>
      <c r="AX1184" s="13" t="s">
        <v>77</v>
      </c>
      <c r="AY1184" s="180" t="s">
        <v>173</v>
      </c>
    </row>
    <row r="1185" spans="2:51" s="14" customFormat="1" x14ac:dyDescent="0.2">
      <c r="B1185" s="187"/>
      <c r="D1185" s="175" t="s">
        <v>183</v>
      </c>
      <c r="E1185" s="188" t="s">
        <v>1</v>
      </c>
      <c r="F1185" s="189" t="s">
        <v>1355</v>
      </c>
      <c r="H1185" s="188" t="s">
        <v>1</v>
      </c>
      <c r="I1185" s="190"/>
      <c r="L1185" s="187"/>
      <c r="M1185" s="191"/>
      <c r="N1185" s="192"/>
      <c r="O1185" s="192"/>
      <c r="P1185" s="192"/>
      <c r="Q1185" s="192"/>
      <c r="R1185" s="192"/>
      <c r="S1185" s="192"/>
      <c r="T1185" s="193"/>
      <c r="AT1185" s="188" t="s">
        <v>183</v>
      </c>
      <c r="AU1185" s="188" t="s">
        <v>179</v>
      </c>
      <c r="AV1185" s="14" t="s">
        <v>85</v>
      </c>
      <c r="AW1185" s="14" t="s">
        <v>32</v>
      </c>
      <c r="AX1185" s="14" t="s">
        <v>77</v>
      </c>
      <c r="AY1185" s="188" t="s">
        <v>173</v>
      </c>
    </row>
    <row r="1186" spans="2:51" s="13" customFormat="1" x14ac:dyDescent="0.2">
      <c r="B1186" s="179"/>
      <c r="D1186" s="175" t="s">
        <v>183</v>
      </c>
      <c r="E1186" s="180" t="s">
        <v>1</v>
      </c>
      <c r="F1186" s="181" t="s">
        <v>1356</v>
      </c>
      <c r="H1186" s="182">
        <v>17.875</v>
      </c>
      <c r="I1186" s="183"/>
      <c r="L1186" s="179"/>
      <c r="M1186" s="184"/>
      <c r="N1186" s="185"/>
      <c r="O1186" s="185"/>
      <c r="P1186" s="185"/>
      <c r="Q1186" s="185"/>
      <c r="R1186" s="185"/>
      <c r="S1186" s="185"/>
      <c r="T1186" s="186"/>
      <c r="AT1186" s="180" t="s">
        <v>183</v>
      </c>
      <c r="AU1186" s="180" t="s">
        <v>179</v>
      </c>
      <c r="AV1186" s="13" t="s">
        <v>179</v>
      </c>
      <c r="AW1186" s="13" t="s">
        <v>32</v>
      </c>
      <c r="AX1186" s="13" t="s">
        <v>77</v>
      </c>
      <c r="AY1186" s="180" t="s">
        <v>173</v>
      </c>
    </row>
    <row r="1187" spans="2:51" s="13" customFormat="1" x14ac:dyDescent="0.2">
      <c r="B1187" s="179"/>
      <c r="D1187" s="175" t="s">
        <v>183</v>
      </c>
      <c r="E1187" s="180" t="s">
        <v>1</v>
      </c>
      <c r="F1187" s="181" t="s">
        <v>1357</v>
      </c>
      <c r="H1187" s="182">
        <v>-3.94</v>
      </c>
      <c r="I1187" s="183"/>
      <c r="L1187" s="179"/>
      <c r="M1187" s="184"/>
      <c r="N1187" s="185"/>
      <c r="O1187" s="185"/>
      <c r="P1187" s="185"/>
      <c r="Q1187" s="185"/>
      <c r="R1187" s="185"/>
      <c r="S1187" s="185"/>
      <c r="T1187" s="186"/>
      <c r="AT1187" s="180" t="s">
        <v>183</v>
      </c>
      <c r="AU1187" s="180" t="s">
        <v>179</v>
      </c>
      <c r="AV1187" s="13" t="s">
        <v>179</v>
      </c>
      <c r="AW1187" s="13" t="s">
        <v>32</v>
      </c>
      <c r="AX1187" s="13" t="s">
        <v>77</v>
      </c>
      <c r="AY1187" s="180" t="s">
        <v>173</v>
      </c>
    </row>
    <row r="1188" spans="2:51" s="13" customFormat="1" x14ac:dyDescent="0.2">
      <c r="B1188" s="179"/>
      <c r="D1188" s="175" t="s">
        <v>183</v>
      </c>
      <c r="E1188" s="180" t="s">
        <v>1</v>
      </c>
      <c r="F1188" s="181" t="s">
        <v>1358</v>
      </c>
      <c r="H1188" s="182">
        <v>0.375</v>
      </c>
      <c r="I1188" s="183"/>
      <c r="L1188" s="179"/>
      <c r="M1188" s="184"/>
      <c r="N1188" s="185"/>
      <c r="O1188" s="185"/>
      <c r="P1188" s="185"/>
      <c r="Q1188" s="185"/>
      <c r="R1188" s="185"/>
      <c r="S1188" s="185"/>
      <c r="T1188" s="186"/>
      <c r="AT1188" s="180" t="s">
        <v>183</v>
      </c>
      <c r="AU1188" s="180" t="s">
        <v>179</v>
      </c>
      <c r="AV1188" s="13" t="s">
        <v>179</v>
      </c>
      <c r="AW1188" s="13" t="s">
        <v>32</v>
      </c>
      <c r="AX1188" s="13" t="s">
        <v>77</v>
      </c>
      <c r="AY1188" s="180" t="s">
        <v>173</v>
      </c>
    </row>
    <row r="1189" spans="2:51" s="14" customFormat="1" x14ac:dyDescent="0.2">
      <c r="B1189" s="187"/>
      <c r="D1189" s="175" t="s">
        <v>183</v>
      </c>
      <c r="E1189" s="188" t="s">
        <v>1</v>
      </c>
      <c r="F1189" s="189" t="s">
        <v>1359</v>
      </c>
      <c r="H1189" s="188" t="s">
        <v>1</v>
      </c>
      <c r="I1189" s="190"/>
      <c r="L1189" s="187"/>
      <c r="M1189" s="191"/>
      <c r="N1189" s="192"/>
      <c r="O1189" s="192"/>
      <c r="P1189" s="192"/>
      <c r="Q1189" s="192"/>
      <c r="R1189" s="192"/>
      <c r="S1189" s="192"/>
      <c r="T1189" s="193"/>
      <c r="AT1189" s="188" t="s">
        <v>183</v>
      </c>
      <c r="AU1189" s="188" t="s">
        <v>179</v>
      </c>
      <c r="AV1189" s="14" t="s">
        <v>85</v>
      </c>
      <c r="AW1189" s="14" t="s">
        <v>32</v>
      </c>
      <c r="AX1189" s="14" t="s">
        <v>77</v>
      </c>
      <c r="AY1189" s="188" t="s">
        <v>173</v>
      </c>
    </row>
    <row r="1190" spans="2:51" s="13" customFormat="1" x14ac:dyDescent="0.2">
      <c r="B1190" s="179"/>
      <c r="D1190" s="175" t="s">
        <v>183</v>
      </c>
      <c r="E1190" s="180" t="s">
        <v>1</v>
      </c>
      <c r="F1190" s="181" t="s">
        <v>1360</v>
      </c>
      <c r="H1190" s="182">
        <v>49.14</v>
      </c>
      <c r="I1190" s="183"/>
      <c r="L1190" s="179"/>
      <c r="M1190" s="184"/>
      <c r="N1190" s="185"/>
      <c r="O1190" s="185"/>
      <c r="P1190" s="185"/>
      <c r="Q1190" s="185"/>
      <c r="R1190" s="185"/>
      <c r="S1190" s="185"/>
      <c r="T1190" s="186"/>
      <c r="AT1190" s="180" t="s">
        <v>183</v>
      </c>
      <c r="AU1190" s="180" t="s">
        <v>179</v>
      </c>
      <c r="AV1190" s="13" t="s">
        <v>179</v>
      </c>
      <c r="AW1190" s="13" t="s">
        <v>32</v>
      </c>
      <c r="AX1190" s="13" t="s">
        <v>77</v>
      </c>
      <c r="AY1190" s="180" t="s">
        <v>173</v>
      </c>
    </row>
    <row r="1191" spans="2:51" s="13" customFormat="1" x14ac:dyDescent="0.2">
      <c r="B1191" s="179"/>
      <c r="D1191" s="175" t="s">
        <v>183</v>
      </c>
      <c r="E1191" s="180" t="s">
        <v>1</v>
      </c>
      <c r="F1191" s="181" t="s">
        <v>1361</v>
      </c>
      <c r="H1191" s="182">
        <v>-11.565</v>
      </c>
      <c r="I1191" s="183"/>
      <c r="L1191" s="179"/>
      <c r="M1191" s="184"/>
      <c r="N1191" s="185"/>
      <c r="O1191" s="185"/>
      <c r="P1191" s="185"/>
      <c r="Q1191" s="185"/>
      <c r="R1191" s="185"/>
      <c r="S1191" s="185"/>
      <c r="T1191" s="186"/>
      <c r="AT1191" s="180" t="s">
        <v>183</v>
      </c>
      <c r="AU1191" s="180" t="s">
        <v>179</v>
      </c>
      <c r="AV1191" s="13" t="s">
        <v>179</v>
      </c>
      <c r="AW1191" s="13" t="s">
        <v>32</v>
      </c>
      <c r="AX1191" s="13" t="s">
        <v>77</v>
      </c>
      <c r="AY1191" s="180" t="s">
        <v>173</v>
      </c>
    </row>
    <row r="1192" spans="2:51" s="13" customFormat="1" x14ac:dyDescent="0.2">
      <c r="B1192" s="179"/>
      <c r="D1192" s="175" t="s">
        <v>183</v>
      </c>
      <c r="E1192" s="180" t="s">
        <v>1</v>
      </c>
      <c r="F1192" s="181" t="s">
        <v>567</v>
      </c>
      <c r="H1192" s="182">
        <v>2.093</v>
      </c>
      <c r="I1192" s="183"/>
      <c r="L1192" s="179"/>
      <c r="M1192" s="184"/>
      <c r="N1192" s="185"/>
      <c r="O1192" s="185"/>
      <c r="P1192" s="185"/>
      <c r="Q1192" s="185"/>
      <c r="R1192" s="185"/>
      <c r="S1192" s="185"/>
      <c r="T1192" s="186"/>
      <c r="AT1192" s="180" t="s">
        <v>183</v>
      </c>
      <c r="AU1192" s="180" t="s">
        <v>179</v>
      </c>
      <c r="AV1192" s="13" t="s">
        <v>179</v>
      </c>
      <c r="AW1192" s="13" t="s">
        <v>32</v>
      </c>
      <c r="AX1192" s="13" t="s">
        <v>77</v>
      </c>
      <c r="AY1192" s="180" t="s">
        <v>173</v>
      </c>
    </row>
    <row r="1193" spans="2:51" s="14" customFormat="1" x14ac:dyDescent="0.2">
      <c r="B1193" s="187"/>
      <c r="D1193" s="175" t="s">
        <v>183</v>
      </c>
      <c r="E1193" s="188" t="s">
        <v>1</v>
      </c>
      <c r="F1193" s="189" t="s">
        <v>962</v>
      </c>
      <c r="H1193" s="188" t="s">
        <v>1</v>
      </c>
      <c r="I1193" s="190"/>
      <c r="L1193" s="187"/>
      <c r="M1193" s="191"/>
      <c r="N1193" s="192"/>
      <c r="O1193" s="192"/>
      <c r="P1193" s="192"/>
      <c r="Q1193" s="192"/>
      <c r="R1193" s="192"/>
      <c r="S1193" s="192"/>
      <c r="T1193" s="193"/>
      <c r="AT1193" s="188" t="s">
        <v>183</v>
      </c>
      <c r="AU1193" s="188" t="s">
        <v>179</v>
      </c>
      <c r="AV1193" s="14" t="s">
        <v>85</v>
      </c>
      <c r="AW1193" s="14" t="s">
        <v>32</v>
      </c>
      <c r="AX1193" s="14" t="s">
        <v>77</v>
      </c>
      <c r="AY1193" s="188" t="s">
        <v>173</v>
      </c>
    </row>
    <row r="1194" spans="2:51" s="14" customFormat="1" x14ac:dyDescent="0.2">
      <c r="B1194" s="187"/>
      <c r="D1194" s="175" t="s">
        <v>183</v>
      </c>
      <c r="E1194" s="188" t="s">
        <v>1</v>
      </c>
      <c r="F1194" s="189" t="s">
        <v>1362</v>
      </c>
      <c r="H1194" s="188" t="s">
        <v>1</v>
      </c>
      <c r="I1194" s="190"/>
      <c r="L1194" s="187"/>
      <c r="M1194" s="191"/>
      <c r="N1194" s="192"/>
      <c r="O1194" s="192"/>
      <c r="P1194" s="192"/>
      <c r="Q1194" s="192"/>
      <c r="R1194" s="192"/>
      <c r="S1194" s="192"/>
      <c r="T1194" s="193"/>
      <c r="AT1194" s="188" t="s">
        <v>183</v>
      </c>
      <c r="AU1194" s="188" t="s">
        <v>179</v>
      </c>
      <c r="AV1194" s="14" t="s">
        <v>85</v>
      </c>
      <c r="AW1194" s="14" t="s">
        <v>32</v>
      </c>
      <c r="AX1194" s="14" t="s">
        <v>77</v>
      </c>
      <c r="AY1194" s="188" t="s">
        <v>173</v>
      </c>
    </row>
    <row r="1195" spans="2:51" s="13" customFormat="1" x14ac:dyDescent="0.2">
      <c r="B1195" s="179"/>
      <c r="D1195" s="175" t="s">
        <v>183</v>
      </c>
      <c r="E1195" s="180" t="s">
        <v>1</v>
      </c>
      <c r="F1195" s="181" t="s">
        <v>1363</v>
      </c>
      <c r="H1195" s="182">
        <v>72.599999999999994</v>
      </c>
      <c r="I1195" s="183"/>
      <c r="L1195" s="179"/>
      <c r="M1195" s="184"/>
      <c r="N1195" s="185"/>
      <c r="O1195" s="185"/>
      <c r="P1195" s="185"/>
      <c r="Q1195" s="185"/>
      <c r="R1195" s="185"/>
      <c r="S1195" s="185"/>
      <c r="T1195" s="186"/>
      <c r="AT1195" s="180" t="s">
        <v>183</v>
      </c>
      <c r="AU1195" s="180" t="s">
        <v>179</v>
      </c>
      <c r="AV1195" s="13" t="s">
        <v>179</v>
      </c>
      <c r="AW1195" s="13" t="s">
        <v>32</v>
      </c>
      <c r="AX1195" s="13" t="s">
        <v>77</v>
      </c>
      <c r="AY1195" s="180" t="s">
        <v>173</v>
      </c>
    </row>
    <row r="1196" spans="2:51" s="13" customFormat="1" x14ac:dyDescent="0.2">
      <c r="B1196" s="179"/>
      <c r="D1196" s="175" t="s">
        <v>183</v>
      </c>
      <c r="E1196" s="180" t="s">
        <v>1</v>
      </c>
      <c r="F1196" s="181" t="s">
        <v>1364</v>
      </c>
      <c r="H1196" s="182">
        <v>-9.6359999999999992</v>
      </c>
      <c r="I1196" s="183"/>
      <c r="L1196" s="179"/>
      <c r="M1196" s="184"/>
      <c r="N1196" s="185"/>
      <c r="O1196" s="185"/>
      <c r="P1196" s="185"/>
      <c r="Q1196" s="185"/>
      <c r="R1196" s="185"/>
      <c r="S1196" s="185"/>
      <c r="T1196" s="186"/>
      <c r="AT1196" s="180" t="s">
        <v>183</v>
      </c>
      <c r="AU1196" s="180" t="s">
        <v>179</v>
      </c>
      <c r="AV1196" s="13" t="s">
        <v>179</v>
      </c>
      <c r="AW1196" s="13" t="s">
        <v>32</v>
      </c>
      <c r="AX1196" s="13" t="s">
        <v>77</v>
      </c>
      <c r="AY1196" s="180" t="s">
        <v>173</v>
      </c>
    </row>
    <row r="1197" spans="2:51" s="13" customFormat="1" x14ac:dyDescent="0.2">
      <c r="B1197" s="179"/>
      <c r="D1197" s="175" t="s">
        <v>183</v>
      </c>
      <c r="E1197" s="180" t="s">
        <v>1</v>
      </c>
      <c r="F1197" s="181" t="s">
        <v>1365</v>
      </c>
      <c r="H1197" s="182">
        <v>2.9380000000000002</v>
      </c>
      <c r="I1197" s="183"/>
      <c r="L1197" s="179"/>
      <c r="M1197" s="184"/>
      <c r="N1197" s="185"/>
      <c r="O1197" s="185"/>
      <c r="P1197" s="185"/>
      <c r="Q1197" s="185"/>
      <c r="R1197" s="185"/>
      <c r="S1197" s="185"/>
      <c r="T1197" s="186"/>
      <c r="AT1197" s="180" t="s">
        <v>183</v>
      </c>
      <c r="AU1197" s="180" t="s">
        <v>179</v>
      </c>
      <c r="AV1197" s="13" t="s">
        <v>179</v>
      </c>
      <c r="AW1197" s="13" t="s">
        <v>32</v>
      </c>
      <c r="AX1197" s="13" t="s">
        <v>77</v>
      </c>
      <c r="AY1197" s="180" t="s">
        <v>173</v>
      </c>
    </row>
    <row r="1198" spans="2:51" s="14" customFormat="1" x14ac:dyDescent="0.2">
      <c r="B1198" s="187"/>
      <c r="D1198" s="175" t="s">
        <v>183</v>
      </c>
      <c r="E1198" s="188" t="s">
        <v>1</v>
      </c>
      <c r="F1198" s="189" t="s">
        <v>1366</v>
      </c>
      <c r="H1198" s="188" t="s">
        <v>1</v>
      </c>
      <c r="I1198" s="190"/>
      <c r="L1198" s="187"/>
      <c r="M1198" s="191"/>
      <c r="N1198" s="192"/>
      <c r="O1198" s="192"/>
      <c r="P1198" s="192"/>
      <c r="Q1198" s="192"/>
      <c r="R1198" s="192"/>
      <c r="S1198" s="192"/>
      <c r="T1198" s="193"/>
      <c r="AT1198" s="188" t="s">
        <v>183</v>
      </c>
      <c r="AU1198" s="188" t="s">
        <v>179</v>
      </c>
      <c r="AV1198" s="14" t="s">
        <v>85</v>
      </c>
      <c r="AW1198" s="14" t="s">
        <v>32</v>
      </c>
      <c r="AX1198" s="14" t="s">
        <v>77</v>
      </c>
      <c r="AY1198" s="188" t="s">
        <v>173</v>
      </c>
    </row>
    <row r="1199" spans="2:51" s="13" customFormat="1" x14ac:dyDescent="0.2">
      <c r="B1199" s="179"/>
      <c r="D1199" s="175" t="s">
        <v>183</v>
      </c>
      <c r="E1199" s="180" t="s">
        <v>1</v>
      </c>
      <c r="F1199" s="181" t="s">
        <v>1367</v>
      </c>
      <c r="H1199" s="182">
        <v>53.9</v>
      </c>
      <c r="I1199" s="183"/>
      <c r="L1199" s="179"/>
      <c r="M1199" s="184"/>
      <c r="N1199" s="185"/>
      <c r="O1199" s="185"/>
      <c r="P1199" s="185"/>
      <c r="Q1199" s="185"/>
      <c r="R1199" s="185"/>
      <c r="S1199" s="185"/>
      <c r="T1199" s="186"/>
      <c r="AT1199" s="180" t="s">
        <v>183</v>
      </c>
      <c r="AU1199" s="180" t="s">
        <v>179</v>
      </c>
      <c r="AV1199" s="13" t="s">
        <v>179</v>
      </c>
      <c r="AW1199" s="13" t="s">
        <v>32</v>
      </c>
      <c r="AX1199" s="13" t="s">
        <v>77</v>
      </c>
      <c r="AY1199" s="180" t="s">
        <v>173</v>
      </c>
    </row>
    <row r="1200" spans="2:51" s="13" customFormat="1" x14ac:dyDescent="0.2">
      <c r="B1200" s="179"/>
      <c r="D1200" s="175" t="s">
        <v>183</v>
      </c>
      <c r="E1200" s="180" t="s">
        <v>1</v>
      </c>
      <c r="F1200" s="181" t="s">
        <v>1368</v>
      </c>
      <c r="H1200" s="182">
        <v>-9.3859999999999992</v>
      </c>
      <c r="I1200" s="183"/>
      <c r="L1200" s="179"/>
      <c r="M1200" s="184"/>
      <c r="N1200" s="185"/>
      <c r="O1200" s="185"/>
      <c r="P1200" s="185"/>
      <c r="Q1200" s="185"/>
      <c r="R1200" s="185"/>
      <c r="S1200" s="185"/>
      <c r="T1200" s="186"/>
      <c r="AT1200" s="180" t="s">
        <v>183</v>
      </c>
      <c r="AU1200" s="180" t="s">
        <v>179</v>
      </c>
      <c r="AV1200" s="13" t="s">
        <v>179</v>
      </c>
      <c r="AW1200" s="13" t="s">
        <v>32</v>
      </c>
      <c r="AX1200" s="13" t="s">
        <v>77</v>
      </c>
      <c r="AY1200" s="180" t="s">
        <v>173</v>
      </c>
    </row>
    <row r="1201" spans="1:65" s="13" customFormat="1" x14ac:dyDescent="0.2">
      <c r="B1201" s="179"/>
      <c r="D1201" s="175" t="s">
        <v>183</v>
      </c>
      <c r="E1201" s="180" t="s">
        <v>1</v>
      </c>
      <c r="F1201" s="181" t="s">
        <v>1369</v>
      </c>
      <c r="H1201" s="182">
        <v>3.1269999999999998</v>
      </c>
      <c r="I1201" s="183"/>
      <c r="L1201" s="179"/>
      <c r="M1201" s="184"/>
      <c r="N1201" s="185"/>
      <c r="O1201" s="185"/>
      <c r="P1201" s="185"/>
      <c r="Q1201" s="185"/>
      <c r="R1201" s="185"/>
      <c r="S1201" s="185"/>
      <c r="T1201" s="186"/>
      <c r="AT1201" s="180" t="s">
        <v>183</v>
      </c>
      <c r="AU1201" s="180" t="s">
        <v>179</v>
      </c>
      <c r="AV1201" s="13" t="s">
        <v>179</v>
      </c>
      <c r="AW1201" s="13" t="s">
        <v>32</v>
      </c>
      <c r="AX1201" s="13" t="s">
        <v>77</v>
      </c>
      <c r="AY1201" s="180" t="s">
        <v>173</v>
      </c>
    </row>
    <row r="1202" spans="1:65" s="14" customFormat="1" x14ac:dyDescent="0.2">
      <c r="B1202" s="187"/>
      <c r="D1202" s="175" t="s">
        <v>183</v>
      </c>
      <c r="E1202" s="188" t="s">
        <v>1</v>
      </c>
      <c r="F1202" s="189" t="s">
        <v>1307</v>
      </c>
      <c r="H1202" s="188" t="s">
        <v>1</v>
      </c>
      <c r="I1202" s="190"/>
      <c r="L1202" s="187"/>
      <c r="M1202" s="191"/>
      <c r="N1202" s="192"/>
      <c r="O1202" s="192"/>
      <c r="P1202" s="192"/>
      <c r="Q1202" s="192"/>
      <c r="R1202" s="192"/>
      <c r="S1202" s="192"/>
      <c r="T1202" s="193"/>
      <c r="AT1202" s="188" t="s">
        <v>183</v>
      </c>
      <c r="AU1202" s="188" t="s">
        <v>179</v>
      </c>
      <c r="AV1202" s="14" t="s">
        <v>85</v>
      </c>
      <c r="AW1202" s="14" t="s">
        <v>32</v>
      </c>
      <c r="AX1202" s="14" t="s">
        <v>77</v>
      </c>
      <c r="AY1202" s="188" t="s">
        <v>173</v>
      </c>
    </row>
    <row r="1203" spans="1:65" s="13" customFormat="1" x14ac:dyDescent="0.2">
      <c r="B1203" s="179"/>
      <c r="D1203" s="175" t="s">
        <v>183</v>
      </c>
      <c r="E1203" s="180" t="s">
        <v>1</v>
      </c>
      <c r="F1203" s="181" t="s">
        <v>1370</v>
      </c>
      <c r="H1203" s="182">
        <v>64.488</v>
      </c>
      <c r="I1203" s="183"/>
      <c r="L1203" s="179"/>
      <c r="M1203" s="184"/>
      <c r="N1203" s="185"/>
      <c r="O1203" s="185"/>
      <c r="P1203" s="185"/>
      <c r="Q1203" s="185"/>
      <c r="R1203" s="185"/>
      <c r="S1203" s="185"/>
      <c r="T1203" s="186"/>
      <c r="AT1203" s="180" t="s">
        <v>183</v>
      </c>
      <c r="AU1203" s="180" t="s">
        <v>179</v>
      </c>
      <c r="AV1203" s="13" t="s">
        <v>179</v>
      </c>
      <c r="AW1203" s="13" t="s">
        <v>32</v>
      </c>
      <c r="AX1203" s="13" t="s">
        <v>77</v>
      </c>
      <c r="AY1203" s="180" t="s">
        <v>173</v>
      </c>
    </row>
    <row r="1204" spans="1:65" s="13" customFormat="1" x14ac:dyDescent="0.2">
      <c r="B1204" s="179"/>
      <c r="D1204" s="175" t="s">
        <v>183</v>
      </c>
      <c r="E1204" s="180" t="s">
        <v>1</v>
      </c>
      <c r="F1204" s="181" t="s">
        <v>1371</v>
      </c>
      <c r="H1204" s="182">
        <v>-9.6359999999999992</v>
      </c>
      <c r="I1204" s="183"/>
      <c r="L1204" s="179"/>
      <c r="M1204" s="184"/>
      <c r="N1204" s="185"/>
      <c r="O1204" s="185"/>
      <c r="P1204" s="185"/>
      <c r="Q1204" s="185"/>
      <c r="R1204" s="185"/>
      <c r="S1204" s="185"/>
      <c r="T1204" s="186"/>
      <c r="AT1204" s="180" t="s">
        <v>183</v>
      </c>
      <c r="AU1204" s="180" t="s">
        <v>179</v>
      </c>
      <c r="AV1204" s="13" t="s">
        <v>179</v>
      </c>
      <c r="AW1204" s="13" t="s">
        <v>32</v>
      </c>
      <c r="AX1204" s="13" t="s">
        <v>77</v>
      </c>
      <c r="AY1204" s="180" t="s">
        <v>173</v>
      </c>
    </row>
    <row r="1205" spans="1:65" s="13" customFormat="1" x14ac:dyDescent="0.2">
      <c r="B1205" s="179"/>
      <c r="D1205" s="175" t="s">
        <v>183</v>
      </c>
      <c r="E1205" s="180" t="s">
        <v>1</v>
      </c>
      <c r="F1205" s="181" t="s">
        <v>1372</v>
      </c>
      <c r="H1205" s="182">
        <v>3.5819999999999999</v>
      </c>
      <c r="I1205" s="183"/>
      <c r="L1205" s="179"/>
      <c r="M1205" s="184"/>
      <c r="N1205" s="185"/>
      <c r="O1205" s="185"/>
      <c r="P1205" s="185"/>
      <c r="Q1205" s="185"/>
      <c r="R1205" s="185"/>
      <c r="S1205" s="185"/>
      <c r="T1205" s="186"/>
      <c r="AT1205" s="180" t="s">
        <v>183</v>
      </c>
      <c r="AU1205" s="180" t="s">
        <v>179</v>
      </c>
      <c r="AV1205" s="13" t="s">
        <v>179</v>
      </c>
      <c r="AW1205" s="13" t="s">
        <v>32</v>
      </c>
      <c r="AX1205" s="13" t="s">
        <v>77</v>
      </c>
      <c r="AY1205" s="180" t="s">
        <v>173</v>
      </c>
    </row>
    <row r="1206" spans="1:65" s="16" customFormat="1" x14ac:dyDescent="0.2">
      <c r="B1206" s="202"/>
      <c r="D1206" s="175" t="s">
        <v>183</v>
      </c>
      <c r="E1206" s="203" t="s">
        <v>1</v>
      </c>
      <c r="F1206" s="204" t="s">
        <v>197</v>
      </c>
      <c r="H1206" s="205">
        <v>315.55599999999993</v>
      </c>
      <c r="I1206" s="206"/>
      <c r="L1206" s="202"/>
      <c r="M1206" s="207"/>
      <c r="N1206" s="208"/>
      <c r="O1206" s="208"/>
      <c r="P1206" s="208"/>
      <c r="Q1206" s="208"/>
      <c r="R1206" s="208"/>
      <c r="S1206" s="208"/>
      <c r="T1206" s="209"/>
      <c r="AT1206" s="203" t="s">
        <v>183</v>
      </c>
      <c r="AU1206" s="203" t="s">
        <v>179</v>
      </c>
      <c r="AV1206" s="16" t="s">
        <v>178</v>
      </c>
      <c r="AW1206" s="16" t="s">
        <v>32</v>
      </c>
      <c r="AX1206" s="16" t="s">
        <v>85</v>
      </c>
      <c r="AY1206" s="203" t="s">
        <v>173</v>
      </c>
    </row>
    <row r="1207" spans="1:65" s="2" customFormat="1" ht="36" customHeight="1" x14ac:dyDescent="0.2">
      <c r="A1207" s="33"/>
      <c r="B1207" s="162"/>
      <c r="C1207" s="163" t="s">
        <v>1373</v>
      </c>
      <c r="D1207" s="264" t="s">
        <v>3228</v>
      </c>
      <c r="E1207" s="265"/>
      <c r="F1207" s="266"/>
      <c r="G1207" s="164" t="s">
        <v>271</v>
      </c>
      <c r="H1207" s="165">
        <v>194.46</v>
      </c>
      <c r="I1207" s="166"/>
      <c r="J1207" s="165">
        <f>ROUND(I1207*H1207,3)</f>
        <v>0</v>
      </c>
      <c r="K1207" s="167"/>
      <c r="L1207" s="34"/>
      <c r="M1207" s="168" t="s">
        <v>1</v>
      </c>
      <c r="N1207" s="169" t="s">
        <v>43</v>
      </c>
      <c r="O1207" s="59"/>
      <c r="P1207" s="170">
        <f>O1207*H1207</f>
        <v>0</v>
      </c>
      <c r="Q1207" s="170">
        <v>2.2000000000000001E-4</v>
      </c>
      <c r="R1207" s="170">
        <f>Q1207*H1207</f>
        <v>4.2781200000000005E-2</v>
      </c>
      <c r="S1207" s="170">
        <v>0</v>
      </c>
      <c r="T1207" s="171">
        <f>S1207*H1207</f>
        <v>0</v>
      </c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  <c r="AE1207" s="33"/>
      <c r="AR1207" s="172" t="s">
        <v>283</v>
      </c>
      <c r="AT1207" s="172" t="s">
        <v>175</v>
      </c>
      <c r="AU1207" s="172" t="s">
        <v>179</v>
      </c>
      <c r="AY1207" s="18" t="s">
        <v>173</v>
      </c>
      <c r="BE1207" s="173">
        <f>IF(N1207="základná",J1207,0)</f>
        <v>0</v>
      </c>
      <c r="BF1207" s="173">
        <f>IF(N1207="znížená",J1207,0)</f>
        <v>0</v>
      </c>
      <c r="BG1207" s="173">
        <f>IF(N1207="zákl. prenesená",J1207,0)</f>
        <v>0</v>
      </c>
      <c r="BH1207" s="173">
        <f>IF(N1207="zníž. prenesená",J1207,0)</f>
        <v>0</v>
      </c>
      <c r="BI1207" s="173">
        <f>IF(N1207="nulová",J1207,0)</f>
        <v>0</v>
      </c>
      <c r="BJ1207" s="18" t="s">
        <v>179</v>
      </c>
      <c r="BK1207" s="174">
        <f>ROUND(I1207*H1207,3)</f>
        <v>0</v>
      </c>
      <c r="BL1207" s="18" t="s">
        <v>283</v>
      </c>
      <c r="BM1207" s="172" t="s">
        <v>1374</v>
      </c>
    </row>
    <row r="1208" spans="1:65" s="2" customFormat="1" ht="19.5" x14ac:dyDescent="0.2">
      <c r="A1208" s="33"/>
      <c r="B1208" s="34"/>
      <c r="C1208" s="33"/>
      <c r="D1208" s="175" t="s">
        <v>181</v>
      </c>
      <c r="E1208" s="33"/>
      <c r="F1208" s="176" t="s">
        <v>3227</v>
      </c>
      <c r="G1208" s="33"/>
      <c r="H1208" s="33"/>
      <c r="I1208" s="97"/>
      <c r="J1208" s="33"/>
      <c r="K1208" s="33"/>
      <c r="L1208" s="34"/>
      <c r="M1208" s="177"/>
      <c r="N1208" s="178"/>
      <c r="O1208" s="59"/>
      <c r="P1208" s="59"/>
      <c r="Q1208" s="59"/>
      <c r="R1208" s="59"/>
      <c r="S1208" s="59"/>
      <c r="T1208" s="60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T1208" s="18" t="s">
        <v>181</v>
      </c>
      <c r="AU1208" s="18" t="s">
        <v>179</v>
      </c>
    </row>
    <row r="1209" spans="1:65" s="14" customFormat="1" x14ac:dyDescent="0.2">
      <c r="B1209" s="187"/>
      <c r="D1209" s="175" t="s">
        <v>183</v>
      </c>
      <c r="E1209" s="188" t="s">
        <v>1</v>
      </c>
      <c r="F1209" s="189" t="s">
        <v>1375</v>
      </c>
      <c r="H1209" s="188" t="s">
        <v>1</v>
      </c>
      <c r="I1209" s="190"/>
      <c r="L1209" s="187"/>
      <c r="M1209" s="191"/>
      <c r="N1209" s="192"/>
      <c r="O1209" s="192"/>
      <c r="P1209" s="192"/>
      <c r="Q1209" s="192"/>
      <c r="R1209" s="192"/>
      <c r="S1209" s="192"/>
      <c r="T1209" s="193"/>
      <c r="AT1209" s="188" t="s">
        <v>183</v>
      </c>
      <c r="AU1209" s="188" t="s">
        <v>179</v>
      </c>
      <c r="AV1209" s="14" t="s">
        <v>85</v>
      </c>
      <c r="AW1209" s="14" t="s">
        <v>32</v>
      </c>
      <c r="AX1209" s="14" t="s">
        <v>77</v>
      </c>
      <c r="AY1209" s="188" t="s">
        <v>173</v>
      </c>
    </row>
    <row r="1210" spans="1:65" s="13" customFormat="1" x14ac:dyDescent="0.2">
      <c r="B1210" s="179"/>
      <c r="D1210" s="175" t="s">
        <v>183</v>
      </c>
      <c r="E1210" s="180" t="s">
        <v>1</v>
      </c>
      <c r="F1210" s="181" t="s">
        <v>1376</v>
      </c>
      <c r="H1210" s="182">
        <v>194.46</v>
      </c>
      <c r="I1210" s="183"/>
      <c r="L1210" s="179"/>
      <c r="M1210" s="184"/>
      <c r="N1210" s="185"/>
      <c r="O1210" s="185"/>
      <c r="P1210" s="185"/>
      <c r="Q1210" s="185"/>
      <c r="R1210" s="185"/>
      <c r="S1210" s="185"/>
      <c r="T1210" s="186"/>
      <c r="AT1210" s="180" t="s">
        <v>183</v>
      </c>
      <c r="AU1210" s="180" t="s">
        <v>179</v>
      </c>
      <c r="AV1210" s="13" t="s">
        <v>179</v>
      </c>
      <c r="AW1210" s="13" t="s">
        <v>32</v>
      </c>
      <c r="AX1210" s="13" t="s">
        <v>77</v>
      </c>
      <c r="AY1210" s="180" t="s">
        <v>173</v>
      </c>
    </row>
    <row r="1211" spans="1:65" s="16" customFormat="1" x14ac:dyDescent="0.2">
      <c r="B1211" s="202"/>
      <c r="D1211" s="175" t="s">
        <v>183</v>
      </c>
      <c r="E1211" s="203" t="s">
        <v>1</v>
      </c>
      <c r="F1211" s="204" t="s">
        <v>197</v>
      </c>
      <c r="H1211" s="205">
        <v>194.46</v>
      </c>
      <c r="I1211" s="206"/>
      <c r="L1211" s="202"/>
      <c r="M1211" s="207"/>
      <c r="N1211" s="208"/>
      <c r="O1211" s="208"/>
      <c r="P1211" s="208"/>
      <c r="Q1211" s="208"/>
      <c r="R1211" s="208"/>
      <c r="S1211" s="208"/>
      <c r="T1211" s="209"/>
      <c r="AT1211" s="203" t="s">
        <v>183</v>
      </c>
      <c r="AU1211" s="203" t="s">
        <v>179</v>
      </c>
      <c r="AV1211" s="16" t="s">
        <v>178</v>
      </c>
      <c r="AW1211" s="16" t="s">
        <v>32</v>
      </c>
      <c r="AX1211" s="16" t="s">
        <v>85</v>
      </c>
      <c r="AY1211" s="203" t="s">
        <v>173</v>
      </c>
    </row>
    <row r="1212" spans="1:65" s="2" customFormat="1" ht="36" customHeight="1" x14ac:dyDescent="0.2">
      <c r="A1212" s="33"/>
      <c r="B1212" s="162"/>
      <c r="C1212" s="163" t="s">
        <v>1377</v>
      </c>
      <c r="D1212" s="264" t="s">
        <v>3229</v>
      </c>
      <c r="E1212" s="265"/>
      <c r="F1212" s="266"/>
      <c r="G1212" s="164" t="s">
        <v>271</v>
      </c>
      <c r="H1212" s="165">
        <v>78.623999999999995</v>
      </c>
      <c r="I1212" s="166"/>
      <c r="J1212" s="165">
        <f>ROUND(I1212*H1212,3)</f>
        <v>0</v>
      </c>
      <c r="K1212" s="167"/>
      <c r="L1212" s="34"/>
      <c r="M1212" s="168" t="s">
        <v>1</v>
      </c>
      <c r="N1212" s="169" t="s">
        <v>43</v>
      </c>
      <c r="O1212" s="59"/>
      <c r="P1212" s="170">
        <f>O1212*H1212</f>
        <v>0</v>
      </c>
      <c r="Q1212" s="170">
        <v>3.4000000000000002E-4</v>
      </c>
      <c r="R1212" s="170">
        <f>Q1212*H1212</f>
        <v>2.6732160000000001E-2</v>
      </c>
      <c r="S1212" s="170">
        <v>0</v>
      </c>
      <c r="T1212" s="171">
        <f>S1212*H1212</f>
        <v>0</v>
      </c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R1212" s="172" t="s">
        <v>283</v>
      </c>
      <c r="AT1212" s="172" t="s">
        <v>175</v>
      </c>
      <c r="AU1212" s="172" t="s">
        <v>179</v>
      </c>
      <c r="AY1212" s="18" t="s">
        <v>173</v>
      </c>
      <c r="BE1212" s="173">
        <f>IF(N1212="základná",J1212,0)</f>
        <v>0</v>
      </c>
      <c r="BF1212" s="173">
        <f>IF(N1212="znížená",J1212,0)</f>
        <v>0</v>
      </c>
      <c r="BG1212" s="173">
        <f>IF(N1212="zákl. prenesená",J1212,0)</f>
        <v>0</v>
      </c>
      <c r="BH1212" s="173">
        <f>IF(N1212="zníž. prenesená",J1212,0)</f>
        <v>0</v>
      </c>
      <c r="BI1212" s="173">
        <f>IF(N1212="nulová",J1212,0)</f>
        <v>0</v>
      </c>
      <c r="BJ1212" s="18" t="s">
        <v>179</v>
      </c>
      <c r="BK1212" s="174">
        <f>ROUND(I1212*H1212,3)</f>
        <v>0</v>
      </c>
      <c r="BL1212" s="18" t="s">
        <v>283</v>
      </c>
      <c r="BM1212" s="172" t="s">
        <v>1378</v>
      </c>
    </row>
    <row r="1213" spans="1:65" s="14" customFormat="1" x14ac:dyDescent="0.2">
      <c r="B1213" s="187"/>
      <c r="D1213" s="175" t="s">
        <v>183</v>
      </c>
      <c r="E1213" s="188" t="s">
        <v>1</v>
      </c>
      <c r="F1213" s="189" t="s">
        <v>1350</v>
      </c>
      <c r="H1213" s="188" t="s">
        <v>1</v>
      </c>
      <c r="I1213" s="190"/>
      <c r="L1213" s="187"/>
      <c r="M1213" s="191"/>
      <c r="N1213" s="192"/>
      <c r="O1213" s="192"/>
      <c r="P1213" s="192"/>
      <c r="Q1213" s="192"/>
      <c r="R1213" s="192"/>
      <c r="S1213" s="192"/>
      <c r="T1213" s="193"/>
      <c r="AT1213" s="188" t="s">
        <v>183</v>
      </c>
      <c r="AU1213" s="188" t="s">
        <v>179</v>
      </c>
      <c r="AV1213" s="14" t="s">
        <v>85</v>
      </c>
      <c r="AW1213" s="14" t="s">
        <v>32</v>
      </c>
      <c r="AX1213" s="14" t="s">
        <v>77</v>
      </c>
      <c r="AY1213" s="188" t="s">
        <v>173</v>
      </c>
    </row>
    <row r="1214" spans="1:65" s="14" customFormat="1" x14ac:dyDescent="0.2">
      <c r="B1214" s="187"/>
      <c r="D1214" s="175" t="s">
        <v>183</v>
      </c>
      <c r="E1214" s="188" t="s">
        <v>1</v>
      </c>
      <c r="F1214" s="189" t="s">
        <v>1379</v>
      </c>
      <c r="H1214" s="188" t="s">
        <v>1</v>
      </c>
      <c r="I1214" s="190"/>
      <c r="L1214" s="187"/>
      <c r="M1214" s="191"/>
      <c r="N1214" s="192"/>
      <c r="O1214" s="192"/>
      <c r="P1214" s="192"/>
      <c r="Q1214" s="192"/>
      <c r="R1214" s="192"/>
      <c r="S1214" s="192"/>
      <c r="T1214" s="193"/>
      <c r="AT1214" s="188" t="s">
        <v>183</v>
      </c>
      <c r="AU1214" s="188" t="s">
        <v>179</v>
      </c>
      <c r="AV1214" s="14" t="s">
        <v>85</v>
      </c>
      <c r="AW1214" s="14" t="s">
        <v>32</v>
      </c>
      <c r="AX1214" s="14" t="s">
        <v>77</v>
      </c>
      <c r="AY1214" s="188" t="s">
        <v>173</v>
      </c>
    </row>
    <row r="1215" spans="1:65" s="13" customFormat="1" x14ac:dyDescent="0.2">
      <c r="B1215" s="179"/>
      <c r="D1215" s="175" t="s">
        <v>183</v>
      </c>
      <c r="E1215" s="180" t="s">
        <v>1</v>
      </c>
      <c r="F1215" s="181" t="s">
        <v>1380</v>
      </c>
      <c r="H1215" s="182">
        <v>25.85</v>
      </c>
      <c r="I1215" s="183"/>
      <c r="L1215" s="179"/>
      <c r="M1215" s="184"/>
      <c r="N1215" s="185"/>
      <c r="O1215" s="185"/>
      <c r="P1215" s="185"/>
      <c r="Q1215" s="185"/>
      <c r="R1215" s="185"/>
      <c r="S1215" s="185"/>
      <c r="T1215" s="186"/>
      <c r="AT1215" s="180" t="s">
        <v>183</v>
      </c>
      <c r="AU1215" s="180" t="s">
        <v>179</v>
      </c>
      <c r="AV1215" s="13" t="s">
        <v>179</v>
      </c>
      <c r="AW1215" s="13" t="s">
        <v>32</v>
      </c>
      <c r="AX1215" s="13" t="s">
        <v>77</v>
      </c>
      <c r="AY1215" s="180" t="s">
        <v>173</v>
      </c>
    </row>
    <row r="1216" spans="1:65" s="13" customFormat="1" x14ac:dyDescent="0.2">
      <c r="B1216" s="179"/>
      <c r="D1216" s="175" t="s">
        <v>183</v>
      </c>
      <c r="E1216" s="180" t="s">
        <v>1</v>
      </c>
      <c r="F1216" s="181" t="s">
        <v>1381</v>
      </c>
      <c r="H1216" s="182">
        <v>-5.625</v>
      </c>
      <c r="I1216" s="183"/>
      <c r="L1216" s="179"/>
      <c r="M1216" s="184"/>
      <c r="N1216" s="185"/>
      <c r="O1216" s="185"/>
      <c r="P1216" s="185"/>
      <c r="Q1216" s="185"/>
      <c r="R1216" s="185"/>
      <c r="S1216" s="185"/>
      <c r="T1216" s="186"/>
      <c r="AT1216" s="180" t="s">
        <v>183</v>
      </c>
      <c r="AU1216" s="180" t="s">
        <v>179</v>
      </c>
      <c r="AV1216" s="13" t="s">
        <v>179</v>
      </c>
      <c r="AW1216" s="13" t="s">
        <v>32</v>
      </c>
      <c r="AX1216" s="13" t="s">
        <v>77</v>
      </c>
      <c r="AY1216" s="180" t="s">
        <v>173</v>
      </c>
    </row>
    <row r="1217" spans="1:65" s="13" customFormat="1" x14ac:dyDescent="0.2">
      <c r="B1217" s="179"/>
      <c r="D1217" s="175" t="s">
        <v>183</v>
      </c>
      <c r="E1217" s="180" t="s">
        <v>1</v>
      </c>
      <c r="F1217" s="181" t="s">
        <v>562</v>
      </c>
      <c r="H1217" s="182">
        <v>1.599</v>
      </c>
      <c r="I1217" s="183"/>
      <c r="L1217" s="179"/>
      <c r="M1217" s="184"/>
      <c r="N1217" s="185"/>
      <c r="O1217" s="185"/>
      <c r="P1217" s="185"/>
      <c r="Q1217" s="185"/>
      <c r="R1217" s="185"/>
      <c r="S1217" s="185"/>
      <c r="T1217" s="186"/>
      <c r="AT1217" s="180" t="s">
        <v>183</v>
      </c>
      <c r="AU1217" s="180" t="s">
        <v>179</v>
      </c>
      <c r="AV1217" s="13" t="s">
        <v>179</v>
      </c>
      <c r="AW1217" s="13" t="s">
        <v>32</v>
      </c>
      <c r="AX1217" s="13" t="s">
        <v>77</v>
      </c>
      <c r="AY1217" s="180" t="s">
        <v>173</v>
      </c>
    </row>
    <row r="1218" spans="1:65" s="14" customFormat="1" x14ac:dyDescent="0.2">
      <c r="B1218" s="187"/>
      <c r="D1218" s="175" t="s">
        <v>183</v>
      </c>
      <c r="E1218" s="188" t="s">
        <v>1</v>
      </c>
      <c r="F1218" s="189" t="s">
        <v>1382</v>
      </c>
      <c r="H1218" s="188" t="s">
        <v>1</v>
      </c>
      <c r="I1218" s="190"/>
      <c r="L1218" s="187"/>
      <c r="M1218" s="191"/>
      <c r="N1218" s="192"/>
      <c r="O1218" s="192"/>
      <c r="P1218" s="192"/>
      <c r="Q1218" s="192"/>
      <c r="R1218" s="192"/>
      <c r="S1218" s="192"/>
      <c r="T1218" s="193"/>
      <c r="AT1218" s="188" t="s">
        <v>183</v>
      </c>
      <c r="AU1218" s="188" t="s">
        <v>179</v>
      </c>
      <c r="AV1218" s="14" t="s">
        <v>85</v>
      </c>
      <c r="AW1218" s="14" t="s">
        <v>32</v>
      </c>
      <c r="AX1218" s="14" t="s">
        <v>77</v>
      </c>
      <c r="AY1218" s="188" t="s">
        <v>173</v>
      </c>
    </row>
    <row r="1219" spans="1:65" s="13" customFormat="1" x14ac:dyDescent="0.2">
      <c r="B1219" s="179"/>
      <c r="D1219" s="175" t="s">
        <v>183</v>
      </c>
      <c r="E1219" s="180" t="s">
        <v>1</v>
      </c>
      <c r="F1219" s="181" t="s">
        <v>1383</v>
      </c>
      <c r="H1219" s="182">
        <v>56.1</v>
      </c>
      <c r="I1219" s="183"/>
      <c r="L1219" s="179"/>
      <c r="M1219" s="184"/>
      <c r="N1219" s="185"/>
      <c r="O1219" s="185"/>
      <c r="P1219" s="185"/>
      <c r="Q1219" s="185"/>
      <c r="R1219" s="185"/>
      <c r="S1219" s="185"/>
      <c r="T1219" s="186"/>
      <c r="AT1219" s="180" t="s">
        <v>183</v>
      </c>
      <c r="AU1219" s="180" t="s">
        <v>179</v>
      </c>
      <c r="AV1219" s="13" t="s">
        <v>179</v>
      </c>
      <c r="AW1219" s="13" t="s">
        <v>32</v>
      </c>
      <c r="AX1219" s="13" t="s">
        <v>77</v>
      </c>
      <c r="AY1219" s="180" t="s">
        <v>173</v>
      </c>
    </row>
    <row r="1220" spans="1:65" s="13" customFormat="1" x14ac:dyDescent="0.2">
      <c r="B1220" s="179"/>
      <c r="D1220" s="175" t="s">
        <v>183</v>
      </c>
      <c r="E1220" s="180" t="s">
        <v>1</v>
      </c>
      <c r="F1220" s="181" t="s">
        <v>1384</v>
      </c>
      <c r="H1220" s="182">
        <v>-14.432</v>
      </c>
      <c r="I1220" s="183"/>
      <c r="L1220" s="179"/>
      <c r="M1220" s="184"/>
      <c r="N1220" s="185"/>
      <c r="O1220" s="185"/>
      <c r="P1220" s="185"/>
      <c r="Q1220" s="185"/>
      <c r="R1220" s="185"/>
      <c r="S1220" s="185"/>
      <c r="T1220" s="186"/>
      <c r="AT1220" s="180" t="s">
        <v>183</v>
      </c>
      <c r="AU1220" s="180" t="s">
        <v>179</v>
      </c>
      <c r="AV1220" s="13" t="s">
        <v>179</v>
      </c>
      <c r="AW1220" s="13" t="s">
        <v>32</v>
      </c>
      <c r="AX1220" s="13" t="s">
        <v>77</v>
      </c>
      <c r="AY1220" s="180" t="s">
        <v>173</v>
      </c>
    </row>
    <row r="1221" spans="1:65" s="13" customFormat="1" x14ac:dyDescent="0.2">
      <c r="B1221" s="179"/>
      <c r="D1221" s="175" t="s">
        <v>183</v>
      </c>
      <c r="E1221" s="180" t="s">
        <v>1</v>
      </c>
      <c r="F1221" s="181" t="s">
        <v>1385</v>
      </c>
      <c r="H1221" s="182">
        <v>0.68899999999999995</v>
      </c>
      <c r="I1221" s="183"/>
      <c r="L1221" s="179"/>
      <c r="M1221" s="184"/>
      <c r="N1221" s="185"/>
      <c r="O1221" s="185"/>
      <c r="P1221" s="185"/>
      <c r="Q1221" s="185"/>
      <c r="R1221" s="185"/>
      <c r="S1221" s="185"/>
      <c r="T1221" s="186"/>
      <c r="AT1221" s="180" t="s">
        <v>183</v>
      </c>
      <c r="AU1221" s="180" t="s">
        <v>179</v>
      </c>
      <c r="AV1221" s="13" t="s">
        <v>179</v>
      </c>
      <c r="AW1221" s="13" t="s">
        <v>32</v>
      </c>
      <c r="AX1221" s="13" t="s">
        <v>77</v>
      </c>
      <c r="AY1221" s="180" t="s">
        <v>173</v>
      </c>
    </row>
    <row r="1222" spans="1:65" s="13" customFormat="1" x14ac:dyDescent="0.2">
      <c r="B1222" s="179"/>
      <c r="D1222" s="175" t="s">
        <v>183</v>
      </c>
      <c r="E1222" s="180" t="s">
        <v>1</v>
      </c>
      <c r="F1222" s="181" t="s">
        <v>1386</v>
      </c>
      <c r="H1222" s="182">
        <v>0.65</v>
      </c>
      <c r="I1222" s="183"/>
      <c r="L1222" s="179"/>
      <c r="M1222" s="184"/>
      <c r="N1222" s="185"/>
      <c r="O1222" s="185"/>
      <c r="P1222" s="185"/>
      <c r="Q1222" s="185"/>
      <c r="R1222" s="185"/>
      <c r="S1222" s="185"/>
      <c r="T1222" s="186"/>
      <c r="AT1222" s="180" t="s">
        <v>183</v>
      </c>
      <c r="AU1222" s="180" t="s">
        <v>179</v>
      </c>
      <c r="AV1222" s="13" t="s">
        <v>179</v>
      </c>
      <c r="AW1222" s="13" t="s">
        <v>32</v>
      </c>
      <c r="AX1222" s="13" t="s">
        <v>77</v>
      </c>
      <c r="AY1222" s="180" t="s">
        <v>173</v>
      </c>
    </row>
    <row r="1223" spans="1:65" s="14" customFormat="1" x14ac:dyDescent="0.2">
      <c r="B1223" s="187"/>
      <c r="D1223" s="175" t="s">
        <v>183</v>
      </c>
      <c r="E1223" s="188" t="s">
        <v>1</v>
      </c>
      <c r="F1223" s="189" t="s">
        <v>1387</v>
      </c>
      <c r="H1223" s="188" t="s">
        <v>1</v>
      </c>
      <c r="I1223" s="190"/>
      <c r="L1223" s="187"/>
      <c r="M1223" s="191"/>
      <c r="N1223" s="192"/>
      <c r="O1223" s="192"/>
      <c r="P1223" s="192"/>
      <c r="Q1223" s="192"/>
      <c r="R1223" s="192"/>
      <c r="S1223" s="192"/>
      <c r="T1223" s="193"/>
      <c r="AT1223" s="188" t="s">
        <v>183</v>
      </c>
      <c r="AU1223" s="188" t="s">
        <v>179</v>
      </c>
      <c r="AV1223" s="14" t="s">
        <v>85</v>
      </c>
      <c r="AW1223" s="14" t="s">
        <v>32</v>
      </c>
      <c r="AX1223" s="14" t="s">
        <v>77</v>
      </c>
      <c r="AY1223" s="188" t="s">
        <v>173</v>
      </c>
    </row>
    <row r="1224" spans="1:65" s="13" customFormat="1" x14ac:dyDescent="0.2">
      <c r="B1224" s="179"/>
      <c r="D1224" s="175" t="s">
        <v>183</v>
      </c>
      <c r="E1224" s="180" t="s">
        <v>1</v>
      </c>
      <c r="F1224" s="181" t="s">
        <v>1388</v>
      </c>
      <c r="H1224" s="182">
        <v>19.937999999999999</v>
      </c>
      <c r="I1224" s="183"/>
      <c r="L1224" s="179"/>
      <c r="M1224" s="184"/>
      <c r="N1224" s="185"/>
      <c r="O1224" s="185"/>
      <c r="P1224" s="185"/>
      <c r="Q1224" s="185"/>
      <c r="R1224" s="185"/>
      <c r="S1224" s="185"/>
      <c r="T1224" s="186"/>
      <c r="AT1224" s="180" t="s">
        <v>183</v>
      </c>
      <c r="AU1224" s="180" t="s">
        <v>179</v>
      </c>
      <c r="AV1224" s="13" t="s">
        <v>179</v>
      </c>
      <c r="AW1224" s="13" t="s">
        <v>32</v>
      </c>
      <c r="AX1224" s="13" t="s">
        <v>77</v>
      </c>
      <c r="AY1224" s="180" t="s">
        <v>173</v>
      </c>
    </row>
    <row r="1225" spans="1:65" s="13" customFormat="1" x14ac:dyDescent="0.2">
      <c r="B1225" s="179"/>
      <c r="D1225" s="175" t="s">
        <v>183</v>
      </c>
      <c r="E1225" s="180" t="s">
        <v>1</v>
      </c>
      <c r="F1225" s="181" t="s">
        <v>1389</v>
      </c>
      <c r="H1225" s="182">
        <v>-7.7380000000000004</v>
      </c>
      <c r="I1225" s="183"/>
      <c r="L1225" s="179"/>
      <c r="M1225" s="184"/>
      <c r="N1225" s="185"/>
      <c r="O1225" s="185"/>
      <c r="P1225" s="185"/>
      <c r="Q1225" s="185"/>
      <c r="R1225" s="185"/>
      <c r="S1225" s="185"/>
      <c r="T1225" s="186"/>
      <c r="AT1225" s="180" t="s">
        <v>183</v>
      </c>
      <c r="AU1225" s="180" t="s">
        <v>179</v>
      </c>
      <c r="AV1225" s="13" t="s">
        <v>179</v>
      </c>
      <c r="AW1225" s="13" t="s">
        <v>32</v>
      </c>
      <c r="AX1225" s="13" t="s">
        <v>77</v>
      </c>
      <c r="AY1225" s="180" t="s">
        <v>173</v>
      </c>
    </row>
    <row r="1226" spans="1:65" s="13" customFormat="1" x14ac:dyDescent="0.2">
      <c r="B1226" s="179"/>
      <c r="D1226" s="175" t="s">
        <v>183</v>
      </c>
      <c r="E1226" s="180" t="s">
        <v>1</v>
      </c>
      <c r="F1226" s="181" t="s">
        <v>563</v>
      </c>
      <c r="H1226" s="182">
        <v>1.593</v>
      </c>
      <c r="I1226" s="183"/>
      <c r="L1226" s="179"/>
      <c r="M1226" s="184"/>
      <c r="N1226" s="185"/>
      <c r="O1226" s="185"/>
      <c r="P1226" s="185"/>
      <c r="Q1226" s="185"/>
      <c r="R1226" s="185"/>
      <c r="S1226" s="185"/>
      <c r="T1226" s="186"/>
      <c r="AT1226" s="180" t="s">
        <v>183</v>
      </c>
      <c r="AU1226" s="180" t="s">
        <v>179</v>
      </c>
      <c r="AV1226" s="13" t="s">
        <v>179</v>
      </c>
      <c r="AW1226" s="13" t="s">
        <v>32</v>
      </c>
      <c r="AX1226" s="13" t="s">
        <v>77</v>
      </c>
      <c r="AY1226" s="180" t="s">
        <v>173</v>
      </c>
    </row>
    <row r="1227" spans="1:65" s="16" customFormat="1" x14ac:dyDescent="0.2">
      <c r="B1227" s="202"/>
      <c r="D1227" s="175" t="s">
        <v>183</v>
      </c>
      <c r="E1227" s="203" t="s">
        <v>1</v>
      </c>
      <c r="F1227" s="204" t="s">
        <v>197</v>
      </c>
      <c r="H1227" s="205">
        <v>78.624000000000009</v>
      </c>
      <c r="I1227" s="206"/>
      <c r="L1227" s="202"/>
      <c r="M1227" s="207"/>
      <c r="N1227" s="208"/>
      <c r="O1227" s="208"/>
      <c r="P1227" s="208"/>
      <c r="Q1227" s="208"/>
      <c r="R1227" s="208"/>
      <c r="S1227" s="208"/>
      <c r="T1227" s="209"/>
      <c r="AT1227" s="203" t="s">
        <v>183</v>
      </c>
      <c r="AU1227" s="203" t="s">
        <v>179</v>
      </c>
      <c r="AV1227" s="16" t="s">
        <v>178</v>
      </c>
      <c r="AW1227" s="16" t="s">
        <v>32</v>
      </c>
      <c r="AX1227" s="16" t="s">
        <v>85</v>
      </c>
      <c r="AY1227" s="203" t="s">
        <v>173</v>
      </c>
    </row>
    <row r="1228" spans="1:65" s="2" customFormat="1" ht="24" customHeight="1" x14ac:dyDescent="0.2">
      <c r="A1228" s="33"/>
      <c r="B1228" s="162"/>
      <c r="C1228" s="163" t="s">
        <v>1390</v>
      </c>
      <c r="D1228" s="264" t="s">
        <v>1391</v>
      </c>
      <c r="E1228" s="265"/>
      <c r="F1228" s="266"/>
      <c r="G1228" s="164" t="s">
        <v>271</v>
      </c>
      <c r="H1228" s="165">
        <v>194.46</v>
      </c>
      <c r="I1228" s="166"/>
      <c r="J1228" s="165">
        <f>ROUND(I1228*H1228,3)</f>
        <v>0</v>
      </c>
      <c r="K1228" s="167"/>
      <c r="L1228" s="34"/>
      <c r="M1228" s="168" t="s">
        <v>1</v>
      </c>
      <c r="N1228" s="169" t="s">
        <v>43</v>
      </c>
      <c r="O1228" s="59"/>
      <c r="P1228" s="170">
        <f>O1228*H1228</f>
        <v>0</v>
      </c>
      <c r="Q1228" s="170">
        <v>0</v>
      </c>
      <c r="R1228" s="170">
        <f>Q1228*H1228</f>
        <v>0</v>
      </c>
      <c r="S1228" s="170">
        <v>0</v>
      </c>
      <c r="T1228" s="171">
        <f>S1228*H1228</f>
        <v>0</v>
      </c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R1228" s="172" t="s">
        <v>283</v>
      </c>
      <c r="AT1228" s="172" t="s">
        <v>175</v>
      </c>
      <c r="AU1228" s="172" t="s">
        <v>179</v>
      </c>
      <c r="AY1228" s="18" t="s">
        <v>173</v>
      </c>
      <c r="BE1228" s="173">
        <f>IF(N1228="základná",J1228,0)</f>
        <v>0</v>
      </c>
      <c r="BF1228" s="173">
        <f>IF(N1228="znížená",J1228,0)</f>
        <v>0</v>
      </c>
      <c r="BG1228" s="173">
        <f>IF(N1228="zákl. prenesená",J1228,0)</f>
        <v>0</v>
      </c>
      <c r="BH1228" s="173">
        <f>IF(N1228="zníž. prenesená",J1228,0)</f>
        <v>0</v>
      </c>
      <c r="BI1228" s="173">
        <f>IF(N1228="nulová",J1228,0)</f>
        <v>0</v>
      </c>
      <c r="BJ1228" s="18" t="s">
        <v>179</v>
      </c>
      <c r="BK1228" s="174">
        <f>ROUND(I1228*H1228,3)</f>
        <v>0</v>
      </c>
      <c r="BL1228" s="18" t="s">
        <v>283</v>
      </c>
      <c r="BM1228" s="172" t="s">
        <v>1392</v>
      </c>
    </row>
    <row r="1229" spans="1:65" s="2" customFormat="1" x14ac:dyDescent="0.2">
      <c r="A1229" s="33"/>
      <c r="B1229" s="34"/>
      <c r="C1229" s="33"/>
      <c r="D1229" s="175" t="s">
        <v>181</v>
      </c>
      <c r="E1229" s="33"/>
      <c r="F1229" s="176" t="s">
        <v>1393</v>
      </c>
      <c r="G1229" s="33"/>
      <c r="H1229" s="33"/>
      <c r="I1229" s="97"/>
      <c r="J1229" s="33"/>
      <c r="K1229" s="33"/>
      <c r="L1229" s="34"/>
      <c r="M1229" s="177"/>
      <c r="N1229" s="178"/>
      <c r="O1229" s="59"/>
      <c r="P1229" s="59"/>
      <c r="Q1229" s="59"/>
      <c r="R1229" s="59"/>
      <c r="S1229" s="59"/>
      <c r="T1229" s="60"/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33"/>
      <c r="AE1229" s="33"/>
      <c r="AT1229" s="18" t="s">
        <v>181</v>
      </c>
      <c r="AU1229" s="18" t="s">
        <v>179</v>
      </c>
    </row>
    <row r="1230" spans="1:65" s="13" customFormat="1" ht="22.5" x14ac:dyDescent="0.2">
      <c r="B1230" s="179"/>
      <c r="D1230" s="175" t="s">
        <v>183</v>
      </c>
      <c r="E1230" s="180" t="s">
        <v>1</v>
      </c>
      <c r="F1230" s="181" t="s">
        <v>726</v>
      </c>
      <c r="H1230" s="182">
        <v>194.46</v>
      </c>
      <c r="I1230" s="183"/>
      <c r="L1230" s="179"/>
      <c r="M1230" s="184"/>
      <c r="N1230" s="185"/>
      <c r="O1230" s="185"/>
      <c r="P1230" s="185"/>
      <c r="Q1230" s="185"/>
      <c r="R1230" s="185"/>
      <c r="S1230" s="185"/>
      <c r="T1230" s="186"/>
      <c r="AT1230" s="180" t="s">
        <v>183</v>
      </c>
      <c r="AU1230" s="180" t="s">
        <v>179</v>
      </c>
      <c r="AV1230" s="13" t="s">
        <v>179</v>
      </c>
      <c r="AW1230" s="13" t="s">
        <v>32</v>
      </c>
      <c r="AX1230" s="13" t="s">
        <v>77</v>
      </c>
      <c r="AY1230" s="180" t="s">
        <v>173</v>
      </c>
    </row>
    <row r="1231" spans="1:65" s="16" customFormat="1" x14ac:dyDescent="0.2">
      <c r="B1231" s="202"/>
      <c r="D1231" s="175" t="s">
        <v>183</v>
      </c>
      <c r="E1231" s="203" t="s">
        <v>1</v>
      </c>
      <c r="F1231" s="204" t="s">
        <v>197</v>
      </c>
      <c r="H1231" s="205">
        <v>194.46</v>
      </c>
      <c r="I1231" s="206"/>
      <c r="L1231" s="202"/>
      <c r="M1231" s="207"/>
      <c r="N1231" s="208"/>
      <c r="O1231" s="208"/>
      <c r="P1231" s="208"/>
      <c r="Q1231" s="208"/>
      <c r="R1231" s="208"/>
      <c r="S1231" s="208"/>
      <c r="T1231" s="209"/>
      <c r="AT1231" s="203" t="s">
        <v>183</v>
      </c>
      <c r="AU1231" s="203" t="s">
        <v>179</v>
      </c>
      <c r="AV1231" s="16" t="s">
        <v>178</v>
      </c>
      <c r="AW1231" s="16" t="s">
        <v>32</v>
      </c>
      <c r="AX1231" s="16" t="s">
        <v>85</v>
      </c>
      <c r="AY1231" s="203" t="s">
        <v>173</v>
      </c>
    </row>
    <row r="1232" spans="1:65" s="12" customFormat="1" ht="25.9" customHeight="1" x14ac:dyDescent="0.2">
      <c r="B1232" s="149"/>
      <c r="D1232" s="150" t="s">
        <v>76</v>
      </c>
      <c r="E1232" s="151" t="s">
        <v>335</v>
      </c>
      <c r="F1232" s="151" t="s">
        <v>1394</v>
      </c>
      <c r="I1232" s="152"/>
      <c r="J1232" s="153">
        <f>BK1232</f>
        <v>0</v>
      </c>
      <c r="L1232" s="149"/>
      <c r="M1232" s="154"/>
      <c r="N1232" s="155"/>
      <c r="O1232" s="155"/>
      <c r="P1232" s="156">
        <f>P1233+P1494+P1497</f>
        <v>0</v>
      </c>
      <c r="Q1232" s="155"/>
      <c r="R1232" s="156">
        <f>R1233+R1494+R1497</f>
        <v>0</v>
      </c>
      <c r="S1232" s="155"/>
      <c r="T1232" s="157">
        <f>T1233+T1494+T1497</f>
        <v>0</v>
      </c>
      <c r="AR1232" s="150" t="s">
        <v>191</v>
      </c>
      <c r="AT1232" s="158" t="s">
        <v>76</v>
      </c>
      <c r="AU1232" s="158" t="s">
        <v>77</v>
      </c>
      <c r="AY1232" s="150" t="s">
        <v>173</v>
      </c>
      <c r="BK1232" s="159">
        <f>BK1233+BK1494+BK1497</f>
        <v>0</v>
      </c>
    </row>
    <row r="1233" spans="1:65" s="12" customFormat="1" ht="22.9" customHeight="1" x14ac:dyDescent="0.2">
      <c r="B1233" s="149"/>
      <c r="D1233" s="150" t="s">
        <v>76</v>
      </c>
      <c r="E1233" s="160" t="s">
        <v>1395</v>
      </c>
      <c r="F1233" s="160" t="s">
        <v>1396</v>
      </c>
      <c r="I1233" s="152"/>
      <c r="J1233" s="161">
        <f>BK1233</f>
        <v>0</v>
      </c>
      <c r="L1233" s="149"/>
      <c r="M1233" s="154"/>
      <c r="N1233" s="155"/>
      <c r="O1233" s="155"/>
      <c r="P1233" s="156">
        <f>P1234+P1283+P1330+P1357+P1384+P1407+P1430+P1459+P1488+P1491</f>
        <v>0</v>
      </c>
      <c r="Q1233" s="155"/>
      <c r="R1233" s="156">
        <f>R1234+R1283+R1330+R1357+R1384+R1407+R1430+R1459+R1488+R1491</f>
        <v>0</v>
      </c>
      <c r="S1233" s="155"/>
      <c r="T1233" s="157">
        <f>T1234+T1283+T1330+T1357+T1384+T1407+T1430+T1459+T1488+T1491</f>
        <v>0</v>
      </c>
      <c r="AR1233" s="150" t="s">
        <v>191</v>
      </c>
      <c r="AT1233" s="158" t="s">
        <v>76</v>
      </c>
      <c r="AU1233" s="158" t="s">
        <v>85</v>
      </c>
      <c r="AY1233" s="150" t="s">
        <v>173</v>
      </c>
      <c r="BK1233" s="159">
        <f>BK1234+BK1283+BK1330+BK1357+BK1384+BK1407+BK1430+BK1459+BK1488+BK1491</f>
        <v>0</v>
      </c>
    </row>
    <row r="1234" spans="1:65" s="12" customFormat="1" ht="20.85" customHeight="1" x14ac:dyDescent="0.2">
      <c r="B1234" s="149"/>
      <c r="D1234" s="150" t="s">
        <v>76</v>
      </c>
      <c r="E1234" s="160" t="s">
        <v>1397</v>
      </c>
      <c r="F1234" s="160" t="s">
        <v>1398</v>
      </c>
      <c r="I1234" s="152"/>
      <c r="J1234" s="161">
        <f>BK1234</f>
        <v>0</v>
      </c>
      <c r="L1234" s="149"/>
      <c r="M1234" s="154"/>
      <c r="N1234" s="155"/>
      <c r="O1234" s="155"/>
      <c r="P1234" s="156">
        <f>SUM(P1235:P1282)</f>
        <v>0</v>
      </c>
      <c r="Q1234" s="155"/>
      <c r="R1234" s="156">
        <f>SUM(R1235:R1282)</f>
        <v>0</v>
      </c>
      <c r="S1234" s="155"/>
      <c r="T1234" s="157">
        <f>SUM(T1235:T1282)</f>
        <v>0</v>
      </c>
      <c r="AR1234" s="150" t="s">
        <v>191</v>
      </c>
      <c r="AT1234" s="158" t="s">
        <v>76</v>
      </c>
      <c r="AU1234" s="158" t="s">
        <v>179</v>
      </c>
      <c r="AY1234" s="150" t="s">
        <v>173</v>
      </c>
      <c r="BK1234" s="159">
        <f>SUM(BK1235:BK1282)</f>
        <v>0</v>
      </c>
    </row>
    <row r="1235" spans="1:65" s="2" customFormat="1" ht="16.5" customHeight="1" x14ac:dyDescent="0.2">
      <c r="A1235" s="33"/>
      <c r="B1235" s="162"/>
      <c r="C1235" s="163" t="s">
        <v>1399</v>
      </c>
      <c r="D1235" s="264" t="s">
        <v>1400</v>
      </c>
      <c r="E1235" s="265"/>
      <c r="F1235" s="266"/>
      <c r="G1235" s="164" t="s">
        <v>370</v>
      </c>
      <c r="H1235" s="165">
        <v>80</v>
      </c>
      <c r="I1235" s="166"/>
      <c r="J1235" s="165">
        <f>ROUND(I1235*H1235,3)</f>
        <v>0</v>
      </c>
      <c r="K1235" s="167"/>
      <c r="L1235" s="34"/>
      <c r="M1235" s="168" t="s">
        <v>1</v>
      </c>
      <c r="N1235" s="169" t="s">
        <v>43</v>
      </c>
      <c r="O1235" s="59"/>
      <c r="P1235" s="170">
        <f>O1235*H1235</f>
        <v>0</v>
      </c>
      <c r="Q1235" s="170">
        <v>0</v>
      </c>
      <c r="R1235" s="170">
        <f>Q1235*H1235</f>
        <v>0</v>
      </c>
      <c r="S1235" s="170">
        <v>0</v>
      </c>
      <c r="T1235" s="171">
        <f>S1235*H1235</f>
        <v>0</v>
      </c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33"/>
      <c r="AE1235" s="33"/>
      <c r="AR1235" s="172" t="s">
        <v>572</v>
      </c>
      <c r="AT1235" s="172" t="s">
        <v>175</v>
      </c>
      <c r="AU1235" s="172" t="s">
        <v>191</v>
      </c>
      <c r="AY1235" s="18" t="s">
        <v>173</v>
      </c>
      <c r="BE1235" s="173">
        <f>IF(N1235="základná",J1235,0)</f>
        <v>0</v>
      </c>
      <c r="BF1235" s="173">
        <f>IF(N1235="znížená",J1235,0)</f>
        <v>0</v>
      </c>
      <c r="BG1235" s="173">
        <f>IF(N1235="zákl. prenesená",J1235,0)</f>
        <v>0</v>
      </c>
      <c r="BH1235" s="173">
        <f>IF(N1235="zníž. prenesená",J1235,0)</f>
        <v>0</v>
      </c>
      <c r="BI1235" s="173">
        <f>IF(N1235="nulová",J1235,0)</f>
        <v>0</v>
      </c>
      <c r="BJ1235" s="18" t="s">
        <v>179</v>
      </c>
      <c r="BK1235" s="174">
        <f>ROUND(I1235*H1235,3)</f>
        <v>0</v>
      </c>
      <c r="BL1235" s="18" t="s">
        <v>572</v>
      </c>
      <c r="BM1235" s="172" t="s">
        <v>1401</v>
      </c>
    </row>
    <row r="1236" spans="1:65" s="2" customFormat="1" x14ac:dyDescent="0.2">
      <c r="A1236" s="33"/>
      <c r="B1236" s="34"/>
      <c r="C1236" s="33"/>
      <c r="D1236" s="175" t="s">
        <v>181</v>
      </c>
      <c r="E1236" s="33"/>
      <c r="F1236" s="176" t="s">
        <v>1400</v>
      </c>
      <c r="G1236" s="33"/>
      <c r="H1236" s="33"/>
      <c r="I1236" s="97"/>
      <c r="J1236" s="33"/>
      <c r="K1236" s="33"/>
      <c r="L1236" s="34"/>
      <c r="M1236" s="177"/>
      <c r="N1236" s="178"/>
      <c r="O1236" s="59"/>
      <c r="P1236" s="59"/>
      <c r="Q1236" s="59"/>
      <c r="R1236" s="59"/>
      <c r="S1236" s="59"/>
      <c r="T1236" s="60"/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33"/>
      <c r="AE1236" s="33"/>
      <c r="AT1236" s="18" t="s">
        <v>181</v>
      </c>
      <c r="AU1236" s="18" t="s">
        <v>191</v>
      </c>
    </row>
    <row r="1237" spans="1:65" s="2" customFormat="1" ht="16.5" customHeight="1" x14ac:dyDescent="0.2">
      <c r="A1237" s="33"/>
      <c r="B1237" s="162"/>
      <c r="C1237" s="163" t="s">
        <v>1402</v>
      </c>
      <c r="D1237" s="264" t="s">
        <v>1403</v>
      </c>
      <c r="E1237" s="265"/>
      <c r="F1237" s="266"/>
      <c r="G1237" s="164" t="s">
        <v>370</v>
      </c>
      <c r="H1237" s="165">
        <v>70</v>
      </c>
      <c r="I1237" s="166"/>
      <c r="J1237" s="165">
        <f>ROUND(I1237*H1237,3)</f>
        <v>0</v>
      </c>
      <c r="K1237" s="167"/>
      <c r="L1237" s="34"/>
      <c r="M1237" s="168" t="s">
        <v>1</v>
      </c>
      <c r="N1237" s="169" t="s">
        <v>43</v>
      </c>
      <c r="O1237" s="59"/>
      <c r="P1237" s="170">
        <f>O1237*H1237</f>
        <v>0</v>
      </c>
      <c r="Q1237" s="170">
        <v>0</v>
      </c>
      <c r="R1237" s="170">
        <f>Q1237*H1237</f>
        <v>0</v>
      </c>
      <c r="S1237" s="170">
        <v>0</v>
      </c>
      <c r="T1237" s="171">
        <f>S1237*H1237</f>
        <v>0</v>
      </c>
      <c r="U1237" s="33"/>
      <c r="V1237" s="33"/>
      <c r="W1237" s="33"/>
      <c r="X1237" s="33"/>
      <c r="Y1237" s="33"/>
      <c r="Z1237" s="33"/>
      <c r="AA1237" s="33"/>
      <c r="AB1237" s="33"/>
      <c r="AC1237" s="33"/>
      <c r="AD1237" s="33"/>
      <c r="AE1237" s="33"/>
      <c r="AR1237" s="172" t="s">
        <v>572</v>
      </c>
      <c r="AT1237" s="172" t="s">
        <v>175</v>
      </c>
      <c r="AU1237" s="172" t="s">
        <v>191</v>
      </c>
      <c r="AY1237" s="18" t="s">
        <v>173</v>
      </c>
      <c r="BE1237" s="173">
        <f>IF(N1237="základná",J1237,0)</f>
        <v>0</v>
      </c>
      <c r="BF1237" s="173">
        <f>IF(N1237="znížená",J1237,0)</f>
        <v>0</v>
      </c>
      <c r="BG1237" s="173">
        <f>IF(N1237="zákl. prenesená",J1237,0)</f>
        <v>0</v>
      </c>
      <c r="BH1237" s="173">
        <f>IF(N1237="zníž. prenesená",J1237,0)</f>
        <v>0</v>
      </c>
      <c r="BI1237" s="173">
        <f>IF(N1237="nulová",J1237,0)</f>
        <v>0</v>
      </c>
      <c r="BJ1237" s="18" t="s">
        <v>179</v>
      </c>
      <c r="BK1237" s="174">
        <f>ROUND(I1237*H1237,3)</f>
        <v>0</v>
      </c>
      <c r="BL1237" s="18" t="s">
        <v>572</v>
      </c>
      <c r="BM1237" s="172" t="s">
        <v>1404</v>
      </c>
    </row>
    <row r="1238" spans="1:65" s="2" customFormat="1" x14ac:dyDescent="0.2">
      <c r="A1238" s="33"/>
      <c r="B1238" s="34"/>
      <c r="C1238" s="33"/>
      <c r="D1238" s="175" t="s">
        <v>181</v>
      </c>
      <c r="E1238" s="33"/>
      <c r="F1238" s="176" t="s">
        <v>1403</v>
      </c>
      <c r="G1238" s="33"/>
      <c r="H1238" s="33"/>
      <c r="I1238" s="97"/>
      <c r="J1238" s="33"/>
      <c r="K1238" s="33"/>
      <c r="L1238" s="34"/>
      <c r="M1238" s="177"/>
      <c r="N1238" s="178"/>
      <c r="O1238" s="59"/>
      <c r="P1238" s="59"/>
      <c r="Q1238" s="59"/>
      <c r="R1238" s="59"/>
      <c r="S1238" s="59"/>
      <c r="T1238" s="60"/>
      <c r="U1238" s="33"/>
      <c r="V1238" s="33"/>
      <c r="W1238" s="33"/>
      <c r="X1238" s="33"/>
      <c r="Y1238" s="33"/>
      <c r="Z1238" s="33"/>
      <c r="AA1238" s="33"/>
      <c r="AB1238" s="33"/>
      <c r="AC1238" s="33"/>
      <c r="AD1238" s="33"/>
      <c r="AE1238" s="33"/>
      <c r="AT1238" s="18" t="s">
        <v>181</v>
      </c>
      <c r="AU1238" s="18" t="s">
        <v>191</v>
      </c>
    </row>
    <row r="1239" spans="1:65" s="2" customFormat="1" ht="16.5" customHeight="1" x14ac:dyDescent="0.2">
      <c r="A1239" s="33"/>
      <c r="B1239" s="162"/>
      <c r="C1239" s="163" t="s">
        <v>1405</v>
      </c>
      <c r="D1239" s="264" t="s">
        <v>1406</v>
      </c>
      <c r="E1239" s="265"/>
      <c r="F1239" s="266"/>
      <c r="G1239" s="164" t="s">
        <v>370</v>
      </c>
      <c r="H1239" s="165">
        <v>32</v>
      </c>
      <c r="I1239" s="166"/>
      <c r="J1239" s="165">
        <f>ROUND(I1239*H1239,3)</f>
        <v>0</v>
      </c>
      <c r="K1239" s="167"/>
      <c r="L1239" s="34"/>
      <c r="M1239" s="168" t="s">
        <v>1</v>
      </c>
      <c r="N1239" s="169" t="s">
        <v>43</v>
      </c>
      <c r="O1239" s="59"/>
      <c r="P1239" s="170">
        <f>O1239*H1239</f>
        <v>0</v>
      </c>
      <c r="Q1239" s="170">
        <v>0</v>
      </c>
      <c r="R1239" s="170">
        <f>Q1239*H1239</f>
        <v>0</v>
      </c>
      <c r="S1239" s="170">
        <v>0</v>
      </c>
      <c r="T1239" s="171">
        <f>S1239*H1239</f>
        <v>0</v>
      </c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33"/>
      <c r="AE1239" s="33"/>
      <c r="AR1239" s="172" t="s">
        <v>572</v>
      </c>
      <c r="AT1239" s="172" t="s">
        <v>175</v>
      </c>
      <c r="AU1239" s="172" t="s">
        <v>191</v>
      </c>
      <c r="AY1239" s="18" t="s">
        <v>173</v>
      </c>
      <c r="BE1239" s="173">
        <f>IF(N1239="základná",J1239,0)</f>
        <v>0</v>
      </c>
      <c r="BF1239" s="173">
        <f>IF(N1239="znížená",J1239,0)</f>
        <v>0</v>
      </c>
      <c r="BG1239" s="173">
        <f>IF(N1239="zákl. prenesená",J1239,0)</f>
        <v>0</v>
      </c>
      <c r="BH1239" s="173">
        <f>IF(N1239="zníž. prenesená",J1239,0)</f>
        <v>0</v>
      </c>
      <c r="BI1239" s="173">
        <f>IF(N1239="nulová",J1239,0)</f>
        <v>0</v>
      </c>
      <c r="BJ1239" s="18" t="s">
        <v>179</v>
      </c>
      <c r="BK1239" s="174">
        <f>ROUND(I1239*H1239,3)</f>
        <v>0</v>
      </c>
      <c r="BL1239" s="18" t="s">
        <v>572</v>
      </c>
      <c r="BM1239" s="172" t="s">
        <v>1407</v>
      </c>
    </row>
    <row r="1240" spans="1:65" s="2" customFormat="1" x14ac:dyDescent="0.2">
      <c r="A1240" s="33"/>
      <c r="B1240" s="34"/>
      <c r="C1240" s="33"/>
      <c r="D1240" s="175" t="s">
        <v>181</v>
      </c>
      <c r="E1240" s="33"/>
      <c r="F1240" s="176" t="s">
        <v>1406</v>
      </c>
      <c r="G1240" s="33"/>
      <c r="H1240" s="33"/>
      <c r="I1240" s="97"/>
      <c r="J1240" s="33"/>
      <c r="K1240" s="33"/>
      <c r="L1240" s="34"/>
      <c r="M1240" s="177"/>
      <c r="N1240" s="178"/>
      <c r="O1240" s="59"/>
      <c r="P1240" s="59"/>
      <c r="Q1240" s="59"/>
      <c r="R1240" s="59"/>
      <c r="S1240" s="59"/>
      <c r="T1240" s="60"/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33"/>
      <c r="AE1240" s="33"/>
      <c r="AT1240" s="18" t="s">
        <v>181</v>
      </c>
      <c r="AU1240" s="18" t="s">
        <v>191</v>
      </c>
    </row>
    <row r="1241" spans="1:65" s="2" customFormat="1" ht="16.5" customHeight="1" x14ac:dyDescent="0.2">
      <c r="A1241" s="33"/>
      <c r="B1241" s="162"/>
      <c r="C1241" s="163" t="s">
        <v>1408</v>
      </c>
      <c r="D1241" s="264" t="s">
        <v>1409</v>
      </c>
      <c r="E1241" s="265"/>
      <c r="F1241" s="266"/>
      <c r="G1241" s="164" t="s">
        <v>643</v>
      </c>
      <c r="H1241" s="165">
        <v>60</v>
      </c>
      <c r="I1241" s="166"/>
      <c r="J1241" s="165">
        <f>ROUND(I1241*H1241,3)</f>
        <v>0</v>
      </c>
      <c r="K1241" s="167"/>
      <c r="L1241" s="34"/>
      <c r="M1241" s="168" t="s">
        <v>1</v>
      </c>
      <c r="N1241" s="169" t="s">
        <v>43</v>
      </c>
      <c r="O1241" s="59"/>
      <c r="P1241" s="170">
        <f>O1241*H1241</f>
        <v>0</v>
      </c>
      <c r="Q1241" s="170">
        <v>0</v>
      </c>
      <c r="R1241" s="170">
        <f>Q1241*H1241</f>
        <v>0</v>
      </c>
      <c r="S1241" s="170">
        <v>0</v>
      </c>
      <c r="T1241" s="171">
        <f>S1241*H1241</f>
        <v>0</v>
      </c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R1241" s="172" t="s">
        <v>572</v>
      </c>
      <c r="AT1241" s="172" t="s">
        <v>175</v>
      </c>
      <c r="AU1241" s="172" t="s">
        <v>191</v>
      </c>
      <c r="AY1241" s="18" t="s">
        <v>173</v>
      </c>
      <c r="BE1241" s="173">
        <f>IF(N1241="základná",J1241,0)</f>
        <v>0</v>
      </c>
      <c r="BF1241" s="173">
        <f>IF(N1241="znížená",J1241,0)</f>
        <v>0</v>
      </c>
      <c r="BG1241" s="173">
        <f>IF(N1241="zákl. prenesená",J1241,0)</f>
        <v>0</v>
      </c>
      <c r="BH1241" s="173">
        <f>IF(N1241="zníž. prenesená",J1241,0)</f>
        <v>0</v>
      </c>
      <c r="BI1241" s="173">
        <f>IF(N1241="nulová",J1241,0)</f>
        <v>0</v>
      </c>
      <c r="BJ1241" s="18" t="s">
        <v>179</v>
      </c>
      <c r="BK1241" s="174">
        <f>ROUND(I1241*H1241,3)</f>
        <v>0</v>
      </c>
      <c r="BL1241" s="18" t="s">
        <v>572</v>
      </c>
      <c r="BM1241" s="172" t="s">
        <v>1410</v>
      </c>
    </row>
    <row r="1242" spans="1:65" s="2" customFormat="1" x14ac:dyDescent="0.2">
      <c r="A1242" s="33"/>
      <c r="B1242" s="34"/>
      <c r="C1242" s="33"/>
      <c r="D1242" s="175" t="s">
        <v>181</v>
      </c>
      <c r="E1242" s="33"/>
      <c r="F1242" s="176" t="s">
        <v>1409</v>
      </c>
      <c r="G1242" s="33"/>
      <c r="H1242" s="33"/>
      <c r="I1242" s="97"/>
      <c r="J1242" s="33"/>
      <c r="K1242" s="33"/>
      <c r="L1242" s="34"/>
      <c r="M1242" s="177"/>
      <c r="N1242" s="178"/>
      <c r="O1242" s="59"/>
      <c r="P1242" s="59"/>
      <c r="Q1242" s="59"/>
      <c r="R1242" s="59"/>
      <c r="S1242" s="59"/>
      <c r="T1242" s="60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  <c r="AE1242" s="33"/>
      <c r="AT1242" s="18" t="s">
        <v>181</v>
      </c>
      <c r="AU1242" s="18" t="s">
        <v>191</v>
      </c>
    </row>
    <row r="1243" spans="1:65" s="2" customFormat="1" ht="16.5" customHeight="1" x14ac:dyDescent="0.2">
      <c r="A1243" s="33"/>
      <c r="B1243" s="162"/>
      <c r="C1243" s="163" t="s">
        <v>1411</v>
      </c>
      <c r="D1243" s="264" t="s">
        <v>1412</v>
      </c>
      <c r="E1243" s="265"/>
      <c r="F1243" s="266"/>
      <c r="G1243" s="164" t="s">
        <v>370</v>
      </c>
      <c r="H1243" s="165">
        <v>22</v>
      </c>
      <c r="I1243" s="166"/>
      <c r="J1243" s="165">
        <f>ROUND(I1243*H1243,3)</f>
        <v>0</v>
      </c>
      <c r="K1243" s="167"/>
      <c r="L1243" s="34"/>
      <c r="M1243" s="168" t="s">
        <v>1</v>
      </c>
      <c r="N1243" s="169" t="s">
        <v>43</v>
      </c>
      <c r="O1243" s="59"/>
      <c r="P1243" s="170">
        <f>O1243*H1243</f>
        <v>0</v>
      </c>
      <c r="Q1243" s="170">
        <v>0</v>
      </c>
      <c r="R1243" s="170">
        <f>Q1243*H1243</f>
        <v>0</v>
      </c>
      <c r="S1243" s="170">
        <v>0</v>
      </c>
      <c r="T1243" s="171">
        <f>S1243*H1243</f>
        <v>0</v>
      </c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33"/>
      <c r="AE1243" s="33"/>
      <c r="AR1243" s="172" t="s">
        <v>572</v>
      </c>
      <c r="AT1243" s="172" t="s">
        <v>175</v>
      </c>
      <c r="AU1243" s="172" t="s">
        <v>191</v>
      </c>
      <c r="AY1243" s="18" t="s">
        <v>173</v>
      </c>
      <c r="BE1243" s="173">
        <f>IF(N1243="základná",J1243,0)</f>
        <v>0</v>
      </c>
      <c r="BF1243" s="173">
        <f>IF(N1243="znížená",J1243,0)</f>
        <v>0</v>
      </c>
      <c r="BG1243" s="173">
        <f>IF(N1243="zákl. prenesená",J1243,0)</f>
        <v>0</v>
      </c>
      <c r="BH1243" s="173">
        <f>IF(N1243="zníž. prenesená",J1243,0)</f>
        <v>0</v>
      </c>
      <c r="BI1243" s="173">
        <f>IF(N1243="nulová",J1243,0)</f>
        <v>0</v>
      </c>
      <c r="BJ1243" s="18" t="s">
        <v>179</v>
      </c>
      <c r="BK1243" s="174">
        <f>ROUND(I1243*H1243,3)</f>
        <v>0</v>
      </c>
      <c r="BL1243" s="18" t="s">
        <v>572</v>
      </c>
      <c r="BM1243" s="172" t="s">
        <v>1413</v>
      </c>
    </row>
    <row r="1244" spans="1:65" s="2" customFormat="1" x14ac:dyDescent="0.2">
      <c r="A1244" s="33"/>
      <c r="B1244" s="34"/>
      <c r="C1244" s="33"/>
      <c r="D1244" s="175" t="s">
        <v>181</v>
      </c>
      <c r="E1244" s="33"/>
      <c r="F1244" s="176" t="s">
        <v>1412</v>
      </c>
      <c r="G1244" s="33"/>
      <c r="H1244" s="33"/>
      <c r="I1244" s="97"/>
      <c r="J1244" s="33"/>
      <c r="K1244" s="33"/>
      <c r="L1244" s="34"/>
      <c r="M1244" s="177"/>
      <c r="N1244" s="178"/>
      <c r="O1244" s="59"/>
      <c r="P1244" s="59"/>
      <c r="Q1244" s="59"/>
      <c r="R1244" s="59"/>
      <c r="S1244" s="59"/>
      <c r="T1244" s="60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  <c r="AE1244" s="33"/>
      <c r="AT1244" s="18" t="s">
        <v>181</v>
      </c>
      <c r="AU1244" s="18" t="s">
        <v>191</v>
      </c>
    </row>
    <row r="1245" spans="1:65" s="2" customFormat="1" ht="16.5" customHeight="1" x14ac:dyDescent="0.2">
      <c r="A1245" s="33"/>
      <c r="B1245" s="162"/>
      <c r="C1245" s="163" t="s">
        <v>1414</v>
      </c>
      <c r="D1245" s="264" t="s">
        <v>1415</v>
      </c>
      <c r="E1245" s="265"/>
      <c r="F1245" s="266"/>
      <c r="G1245" s="164" t="s">
        <v>370</v>
      </c>
      <c r="H1245" s="165">
        <v>23</v>
      </c>
      <c r="I1245" s="166"/>
      <c r="J1245" s="165">
        <f>ROUND(I1245*H1245,3)</f>
        <v>0</v>
      </c>
      <c r="K1245" s="167"/>
      <c r="L1245" s="34"/>
      <c r="M1245" s="168" t="s">
        <v>1</v>
      </c>
      <c r="N1245" s="169" t="s">
        <v>43</v>
      </c>
      <c r="O1245" s="59"/>
      <c r="P1245" s="170">
        <f>O1245*H1245</f>
        <v>0</v>
      </c>
      <c r="Q1245" s="170">
        <v>0</v>
      </c>
      <c r="R1245" s="170">
        <f>Q1245*H1245</f>
        <v>0</v>
      </c>
      <c r="S1245" s="170">
        <v>0</v>
      </c>
      <c r="T1245" s="171">
        <f>S1245*H1245</f>
        <v>0</v>
      </c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33"/>
      <c r="AE1245" s="33"/>
      <c r="AR1245" s="172" t="s">
        <v>572</v>
      </c>
      <c r="AT1245" s="172" t="s">
        <v>175</v>
      </c>
      <c r="AU1245" s="172" t="s">
        <v>191</v>
      </c>
      <c r="AY1245" s="18" t="s">
        <v>173</v>
      </c>
      <c r="BE1245" s="173">
        <f>IF(N1245="základná",J1245,0)</f>
        <v>0</v>
      </c>
      <c r="BF1245" s="173">
        <f>IF(N1245="znížená",J1245,0)</f>
        <v>0</v>
      </c>
      <c r="BG1245" s="173">
        <f>IF(N1245="zákl. prenesená",J1245,0)</f>
        <v>0</v>
      </c>
      <c r="BH1245" s="173">
        <f>IF(N1245="zníž. prenesená",J1245,0)</f>
        <v>0</v>
      </c>
      <c r="BI1245" s="173">
        <f>IF(N1245="nulová",J1245,0)</f>
        <v>0</v>
      </c>
      <c r="BJ1245" s="18" t="s">
        <v>179</v>
      </c>
      <c r="BK1245" s="174">
        <f>ROUND(I1245*H1245,3)</f>
        <v>0</v>
      </c>
      <c r="BL1245" s="18" t="s">
        <v>572</v>
      </c>
      <c r="BM1245" s="172" t="s">
        <v>1416</v>
      </c>
    </row>
    <row r="1246" spans="1:65" s="2" customFormat="1" x14ac:dyDescent="0.2">
      <c r="A1246" s="33"/>
      <c r="B1246" s="34"/>
      <c r="C1246" s="33"/>
      <c r="D1246" s="175" t="s">
        <v>181</v>
      </c>
      <c r="E1246" s="33"/>
      <c r="F1246" s="176" t="s">
        <v>1415</v>
      </c>
      <c r="G1246" s="33"/>
      <c r="H1246" s="33"/>
      <c r="I1246" s="97"/>
      <c r="J1246" s="33"/>
      <c r="K1246" s="33"/>
      <c r="L1246" s="34"/>
      <c r="M1246" s="177"/>
      <c r="N1246" s="178"/>
      <c r="O1246" s="59"/>
      <c r="P1246" s="59"/>
      <c r="Q1246" s="59"/>
      <c r="R1246" s="59"/>
      <c r="S1246" s="59"/>
      <c r="T1246" s="60"/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  <c r="AE1246" s="33"/>
      <c r="AT1246" s="18" t="s">
        <v>181</v>
      </c>
      <c r="AU1246" s="18" t="s">
        <v>191</v>
      </c>
    </row>
    <row r="1247" spans="1:65" s="2" customFormat="1" ht="16.5" customHeight="1" x14ac:dyDescent="0.2">
      <c r="A1247" s="33"/>
      <c r="B1247" s="162"/>
      <c r="C1247" s="163" t="s">
        <v>1417</v>
      </c>
      <c r="D1247" s="264" t="s">
        <v>1418</v>
      </c>
      <c r="E1247" s="265"/>
      <c r="F1247" s="266"/>
      <c r="G1247" s="164" t="s">
        <v>643</v>
      </c>
      <c r="H1247" s="165">
        <v>550</v>
      </c>
      <c r="I1247" s="166"/>
      <c r="J1247" s="165">
        <f>ROUND(I1247*H1247,3)</f>
        <v>0</v>
      </c>
      <c r="K1247" s="167"/>
      <c r="L1247" s="34"/>
      <c r="M1247" s="168" t="s">
        <v>1</v>
      </c>
      <c r="N1247" s="169" t="s">
        <v>43</v>
      </c>
      <c r="O1247" s="59"/>
      <c r="P1247" s="170">
        <f>O1247*H1247</f>
        <v>0</v>
      </c>
      <c r="Q1247" s="170">
        <v>0</v>
      </c>
      <c r="R1247" s="170">
        <f>Q1247*H1247</f>
        <v>0</v>
      </c>
      <c r="S1247" s="170">
        <v>0</v>
      </c>
      <c r="T1247" s="171">
        <f>S1247*H1247</f>
        <v>0</v>
      </c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33"/>
      <c r="AE1247" s="33"/>
      <c r="AR1247" s="172" t="s">
        <v>572</v>
      </c>
      <c r="AT1247" s="172" t="s">
        <v>175</v>
      </c>
      <c r="AU1247" s="172" t="s">
        <v>191</v>
      </c>
      <c r="AY1247" s="18" t="s">
        <v>173</v>
      </c>
      <c r="BE1247" s="173">
        <f>IF(N1247="základná",J1247,0)</f>
        <v>0</v>
      </c>
      <c r="BF1247" s="173">
        <f>IF(N1247="znížená",J1247,0)</f>
        <v>0</v>
      </c>
      <c r="BG1247" s="173">
        <f>IF(N1247="zákl. prenesená",J1247,0)</f>
        <v>0</v>
      </c>
      <c r="BH1247" s="173">
        <f>IF(N1247="zníž. prenesená",J1247,0)</f>
        <v>0</v>
      </c>
      <c r="BI1247" s="173">
        <f>IF(N1247="nulová",J1247,0)</f>
        <v>0</v>
      </c>
      <c r="BJ1247" s="18" t="s">
        <v>179</v>
      </c>
      <c r="BK1247" s="174">
        <f>ROUND(I1247*H1247,3)</f>
        <v>0</v>
      </c>
      <c r="BL1247" s="18" t="s">
        <v>572</v>
      </c>
      <c r="BM1247" s="172" t="s">
        <v>1419</v>
      </c>
    </row>
    <row r="1248" spans="1:65" s="2" customFormat="1" x14ac:dyDescent="0.2">
      <c r="A1248" s="33"/>
      <c r="B1248" s="34"/>
      <c r="C1248" s="33"/>
      <c r="D1248" s="175" t="s">
        <v>181</v>
      </c>
      <c r="E1248" s="33"/>
      <c r="F1248" s="176" t="s">
        <v>1418</v>
      </c>
      <c r="G1248" s="33"/>
      <c r="H1248" s="33"/>
      <c r="I1248" s="97"/>
      <c r="J1248" s="33"/>
      <c r="K1248" s="33"/>
      <c r="L1248" s="34"/>
      <c r="M1248" s="177"/>
      <c r="N1248" s="178"/>
      <c r="O1248" s="59"/>
      <c r="P1248" s="59"/>
      <c r="Q1248" s="59"/>
      <c r="R1248" s="59"/>
      <c r="S1248" s="59"/>
      <c r="T1248" s="60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T1248" s="18" t="s">
        <v>181</v>
      </c>
      <c r="AU1248" s="18" t="s">
        <v>191</v>
      </c>
    </row>
    <row r="1249" spans="1:65" s="2" customFormat="1" ht="16.5" customHeight="1" x14ac:dyDescent="0.2">
      <c r="A1249" s="33"/>
      <c r="B1249" s="162"/>
      <c r="C1249" s="163" t="s">
        <v>1420</v>
      </c>
      <c r="D1249" s="264" t="s">
        <v>1421</v>
      </c>
      <c r="E1249" s="265"/>
      <c r="F1249" s="266"/>
      <c r="G1249" s="164" t="s">
        <v>643</v>
      </c>
      <c r="H1249" s="165">
        <v>150</v>
      </c>
      <c r="I1249" s="166"/>
      <c r="J1249" s="165">
        <f>ROUND(I1249*H1249,3)</f>
        <v>0</v>
      </c>
      <c r="K1249" s="167"/>
      <c r="L1249" s="34"/>
      <c r="M1249" s="168" t="s">
        <v>1</v>
      </c>
      <c r="N1249" s="169" t="s">
        <v>43</v>
      </c>
      <c r="O1249" s="59"/>
      <c r="P1249" s="170">
        <f>O1249*H1249</f>
        <v>0</v>
      </c>
      <c r="Q1249" s="170">
        <v>0</v>
      </c>
      <c r="R1249" s="170">
        <f>Q1249*H1249</f>
        <v>0</v>
      </c>
      <c r="S1249" s="170">
        <v>0</v>
      </c>
      <c r="T1249" s="171">
        <f>S1249*H1249</f>
        <v>0</v>
      </c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33"/>
      <c r="AE1249" s="33"/>
      <c r="AR1249" s="172" t="s">
        <v>572</v>
      </c>
      <c r="AT1249" s="172" t="s">
        <v>175</v>
      </c>
      <c r="AU1249" s="172" t="s">
        <v>191</v>
      </c>
      <c r="AY1249" s="18" t="s">
        <v>173</v>
      </c>
      <c r="BE1249" s="173">
        <f>IF(N1249="základná",J1249,0)</f>
        <v>0</v>
      </c>
      <c r="BF1249" s="173">
        <f>IF(N1249="znížená",J1249,0)</f>
        <v>0</v>
      </c>
      <c r="BG1249" s="173">
        <f>IF(N1249="zákl. prenesená",J1249,0)</f>
        <v>0</v>
      </c>
      <c r="BH1249" s="173">
        <f>IF(N1249="zníž. prenesená",J1249,0)</f>
        <v>0</v>
      </c>
      <c r="BI1249" s="173">
        <f>IF(N1249="nulová",J1249,0)</f>
        <v>0</v>
      </c>
      <c r="BJ1249" s="18" t="s">
        <v>179</v>
      </c>
      <c r="BK1249" s="174">
        <f>ROUND(I1249*H1249,3)</f>
        <v>0</v>
      </c>
      <c r="BL1249" s="18" t="s">
        <v>572</v>
      </c>
      <c r="BM1249" s="172" t="s">
        <v>1422</v>
      </c>
    </row>
    <row r="1250" spans="1:65" s="2" customFormat="1" x14ac:dyDescent="0.2">
      <c r="A1250" s="33"/>
      <c r="B1250" s="34"/>
      <c r="C1250" s="33"/>
      <c r="D1250" s="175" t="s">
        <v>181</v>
      </c>
      <c r="E1250" s="33"/>
      <c r="F1250" s="176" t="s">
        <v>1421</v>
      </c>
      <c r="G1250" s="33"/>
      <c r="H1250" s="33"/>
      <c r="I1250" s="97"/>
      <c r="J1250" s="33"/>
      <c r="K1250" s="33"/>
      <c r="L1250" s="34"/>
      <c r="M1250" s="177"/>
      <c r="N1250" s="178"/>
      <c r="O1250" s="59"/>
      <c r="P1250" s="59"/>
      <c r="Q1250" s="59"/>
      <c r="R1250" s="59"/>
      <c r="S1250" s="59"/>
      <c r="T1250" s="60"/>
      <c r="U1250" s="33"/>
      <c r="V1250" s="33"/>
      <c r="W1250" s="33"/>
      <c r="X1250" s="33"/>
      <c r="Y1250" s="33"/>
      <c r="Z1250" s="33"/>
      <c r="AA1250" s="33"/>
      <c r="AB1250" s="33"/>
      <c r="AC1250" s="33"/>
      <c r="AD1250" s="33"/>
      <c r="AE1250" s="33"/>
      <c r="AT1250" s="18" t="s">
        <v>181</v>
      </c>
      <c r="AU1250" s="18" t="s">
        <v>191</v>
      </c>
    </row>
    <row r="1251" spans="1:65" s="2" customFormat="1" ht="16.5" customHeight="1" x14ac:dyDescent="0.2">
      <c r="A1251" s="33"/>
      <c r="B1251" s="162"/>
      <c r="C1251" s="163" t="s">
        <v>1423</v>
      </c>
      <c r="D1251" s="264" t="s">
        <v>1424</v>
      </c>
      <c r="E1251" s="265"/>
      <c r="F1251" s="266"/>
      <c r="G1251" s="164" t="s">
        <v>643</v>
      </c>
      <c r="H1251" s="165">
        <v>110</v>
      </c>
      <c r="I1251" s="166"/>
      <c r="J1251" s="165">
        <f>ROUND(I1251*H1251,3)</f>
        <v>0</v>
      </c>
      <c r="K1251" s="167"/>
      <c r="L1251" s="34"/>
      <c r="M1251" s="168" t="s">
        <v>1</v>
      </c>
      <c r="N1251" s="169" t="s">
        <v>43</v>
      </c>
      <c r="O1251" s="59"/>
      <c r="P1251" s="170">
        <f>O1251*H1251</f>
        <v>0</v>
      </c>
      <c r="Q1251" s="170">
        <v>0</v>
      </c>
      <c r="R1251" s="170">
        <f>Q1251*H1251</f>
        <v>0</v>
      </c>
      <c r="S1251" s="170">
        <v>0</v>
      </c>
      <c r="T1251" s="171">
        <f>S1251*H1251</f>
        <v>0</v>
      </c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  <c r="AE1251" s="33"/>
      <c r="AR1251" s="172" t="s">
        <v>572</v>
      </c>
      <c r="AT1251" s="172" t="s">
        <v>175</v>
      </c>
      <c r="AU1251" s="172" t="s">
        <v>191</v>
      </c>
      <c r="AY1251" s="18" t="s">
        <v>173</v>
      </c>
      <c r="BE1251" s="173">
        <f>IF(N1251="základná",J1251,0)</f>
        <v>0</v>
      </c>
      <c r="BF1251" s="173">
        <f>IF(N1251="znížená",J1251,0)</f>
        <v>0</v>
      </c>
      <c r="BG1251" s="173">
        <f>IF(N1251="zákl. prenesená",J1251,0)</f>
        <v>0</v>
      </c>
      <c r="BH1251" s="173">
        <f>IF(N1251="zníž. prenesená",J1251,0)</f>
        <v>0</v>
      </c>
      <c r="BI1251" s="173">
        <f>IF(N1251="nulová",J1251,0)</f>
        <v>0</v>
      </c>
      <c r="BJ1251" s="18" t="s">
        <v>179</v>
      </c>
      <c r="BK1251" s="174">
        <f>ROUND(I1251*H1251,3)</f>
        <v>0</v>
      </c>
      <c r="BL1251" s="18" t="s">
        <v>572</v>
      </c>
      <c r="BM1251" s="172" t="s">
        <v>1425</v>
      </c>
    </row>
    <row r="1252" spans="1:65" s="2" customFormat="1" x14ac:dyDescent="0.2">
      <c r="A1252" s="33"/>
      <c r="B1252" s="34"/>
      <c r="C1252" s="33"/>
      <c r="D1252" s="175" t="s">
        <v>181</v>
      </c>
      <c r="E1252" s="33"/>
      <c r="F1252" s="176" t="s">
        <v>1424</v>
      </c>
      <c r="G1252" s="33"/>
      <c r="H1252" s="33"/>
      <c r="I1252" s="97"/>
      <c r="J1252" s="33"/>
      <c r="K1252" s="33"/>
      <c r="L1252" s="34"/>
      <c r="M1252" s="177"/>
      <c r="N1252" s="178"/>
      <c r="O1252" s="59"/>
      <c r="P1252" s="59"/>
      <c r="Q1252" s="59"/>
      <c r="R1252" s="59"/>
      <c r="S1252" s="59"/>
      <c r="T1252" s="60"/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T1252" s="18" t="s">
        <v>181</v>
      </c>
      <c r="AU1252" s="18" t="s">
        <v>191</v>
      </c>
    </row>
    <row r="1253" spans="1:65" s="2" customFormat="1" ht="16.5" customHeight="1" x14ac:dyDescent="0.2">
      <c r="A1253" s="33"/>
      <c r="B1253" s="162"/>
      <c r="C1253" s="163" t="s">
        <v>1426</v>
      </c>
      <c r="D1253" s="264" t="s">
        <v>1427</v>
      </c>
      <c r="E1253" s="265"/>
      <c r="F1253" s="266"/>
      <c r="G1253" s="164" t="s">
        <v>643</v>
      </c>
      <c r="H1253" s="165">
        <v>650</v>
      </c>
      <c r="I1253" s="166"/>
      <c r="J1253" s="165">
        <f>ROUND(I1253*H1253,3)</f>
        <v>0</v>
      </c>
      <c r="K1253" s="167"/>
      <c r="L1253" s="34"/>
      <c r="M1253" s="168" t="s">
        <v>1</v>
      </c>
      <c r="N1253" s="169" t="s">
        <v>43</v>
      </c>
      <c r="O1253" s="59"/>
      <c r="P1253" s="170">
        <f>O1253*H1253</f>
        <v>0</v>
      </c>
      <c r="Q1253" s="170">
        <v>0</v>
      </c>
      <c r="R1253" s="170">
        <f>Q1253*H1253</f>
        <v>0</v>
      </c>
      <c r="S1253" s="170">
        <v>0</v>
      </c>
      <c r="T1253" s="171">
        <f>S1253*H1253</f>
        <v>0</v>
      </c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33"/>
      <c r="AE1253" s="33"/>
      <c r="AR1253" s="172" t="s">
        <v>572</v>
      </c>
      <c r="AT1253" s="172" t="s">
        <v>175</v>
      </c>
      <c r="AU1253" s="172" t="s">
        <v>191</v>
      </c>
      <c r="AY1253" s="18" t="s">
        <v>173</v>
      </c>
      <c r="BE1253" s="173">
        <f>IF(N1253="základná",J1253,0)</f>
        <v>0</v>
      </c>
      <c r="BF1253" s="173">
        <f>IF(N1253="znížená",J1253,0)</f>
        <v>0</v>
      </c>
      <c r="BG1253" s="173">
        <f>IF(N1253="zákl. prenesená",J1253,0)</f>
        <v>0</v>
      </c>
      <c r="BH1253" s="173">
        <f>IF(N1253="zníž. prenesená",J1253,0)</f>
        <v>0</v>
      </c>
      <c r="BI1253" s="173">
        <f>IF(N1253="nulová",J1253,0)</f>
        <v>0</v>
      </c>
      <c r="BJ1253" s="18" t="s">
        <v>179</v>
      </c>
      <c r="BK1253" s="174">
        <f>ROUND(I1253*H1253,3)</f>
        <v>0</v>
      </c>
      <c r="BL1253" s="18" t="s">
        <v>572</v>
      </c>
      <c r="BM1253" s="172" t="s">
        <v>1428</v>
      </c>
    </row>
    <row r="1254" spans="1:65" s="2" customFormat="1" x14ac:dyDescent="0.2">
      <c r="A1254" s="33"/>
      <c r="B1254" s="34"/>
      <c r="C1254" s="33"/>
      <c r="D1254" s="175" t="s">
        <v>181</v>
      </c>
      <c r="E1254" s="33"/>
      <c r="F1254" s="176" t="s">
        <v>1427</v>
      </c>
      <c r="G1254" s="33"/>
      <c r="H1254" s="33"/>
      <c r="I1254" s="97"/>
      <c r="J1254" s="33"/>
      <c r="K1254" s="33"/>
      <c r="L1254" s="34"/>
      <c r="M1254" s="177"/>
      <c r="N1254" s="178"/>
      <c r="O1254" s="59"/>
      <c r="P1254" s="59"/>
      <c r="Q1254" s="59"/>
      <c r="R1254" s="59"/>
      <c r="S1254" s="59"/>
      <c r="T1254" s="60"/>
      <c r="U1254" s="33"/>
      <c r="V1254" s="33"/>
      <c r="W1254" s="33"/>
      <c r="X1254" s="33"/>
      <c r="Y1254" s="33"/>
      <c r="Z1254" s="33"/>
      <c r="AA1254" s="33"/>
      <c r="AB1254" s="33"/>
      <c r="AC1254" s="33"/>
      <c r="AD1254" s="33"/>
      <c r="AE1254" s="33"/>
      <c r="AT1254" s="18" t="s">
        <v>181</v>
      </c>
      <c r="AU1254" s="18" t="s">
        <v>191</v>
      </c>
    </row>
    <row r="1255" spans="1:65" s="2" customFormat="1" ht="16.5" customHeight="1" x14ac:dyDescent="0.2">
      <c r="A1255" s="33"/>
      <c r="B1255" s="162"/>
      <c r="C1255" s="163" t="s">
        <v>1429</v>
      </c>
      <c r="D1255" s="264" t="s">
        <v>1430</v>
      </c>
      <c r="E1255" s="265"/>
      <c r="F1255" s="266"/>
      <c r="G1255" s="164" t="s">
        <v>643</v>
      </c>
      <c r="H1255" s="165">
        <v>55</v>
      </c>
      <c r="I1255" s="166"/>
      <c r="J1255" s="165">
        <f>ROUND(I1255*H1255,3)</f>
        <v>0</v>
      </c>
      <c r="K1255" s="167"/>
      <c r="L1255" s="34"/>
      <c r="M1255" s="168" t="s">
        <v>1</v>
      </c>
      <c r="N1255" s="169" t="s">
        <v>43</v>
      </c>
      <c r="O1255" s="59"/>
      <c r="P1255" s="170">
        <f>O1255*H1255</f>
        <v>0</v>
      </c>
      <c r="Q1255" s="170">
        <v>0</v>
      </c>
      <c r="R1255" s="170">
        <f>Q1255*H1255</f>
        <v>0</v>
      </c>
      <c r="S1255" s="170">
        <v>0</v>
      </c>
      <c r="T1255" s="171">
        <f>S1255*H1255</f>
        <v>0</v>
      </c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33"/>
      <c r="AE1255" s="33"/>
      <c r="AR1255" s="172" t="s">
        <v>572</v>
      </c>
      <c r="AT1255" s="172" t="s">
        <v>175</v>
      </c>
      <c r="AU1255" s="172" t="s">
        <v>191</v>
      </c>
      <c r="AY1255" s="18" t="s">
        <v>173</v>
      </c>
      <c r="BE1255" s="173">
        <f>IF(N1255="základná",J1255,0)</f>
        <v>0</v>
      </c>
      <c r="BF1255" s="173">
        <f>IF(N1255="znížená",J1255,0)</f>
        <v>0</v>
      </c>
      <c r="BG1255" s="173">
        <f>IF(N1255="zákl. prenesená",J1255,0)</f>
        <v>0</v>
      </c>
      <c r="BH1255" s="173">
        <f>IF(N1255="zníž. prenesená",J1255,0)</f>
        <v>0</v>
      </c>
      <c r="BI1255" s="173">
        <f>IF(N1255="nulová",J1255,0)</f>
        <v>0</v>
      </c>
      <c r="BJ1255" s="18" t="s">
        <v>179</v>
      </c>
      <c r="BK1255" s="174">
        <f>ROUND(I1255*H1255,3)</f>
        <v>0</v>
      </c>
      <c r="BL1255" s="18" t="s">
        <v>572</v>
      </c>
      <c r="BM1255" s="172" t="s">
        <v>1431</v>
      </c>
    </row>
    <row r="1256" spans="1:65" s="2" customFormat="1" x14ac:dyDescent="0.2">
      <c r="A1256" s="33"/>
      <c r="B1256" s="34"/>
      <c r="C1256" s="33"/>
      <c r="D1256" s="175" t="s">
        <v>181</v>
      </c>
      <c r="E1256" s="33"/>
      <c r="F1256" s="176" t="s">
        <v>1430</v>
      </c>
      <c r="G1256" s="33"/>
      <c r="H1256" s="33"/>
      <c r="I1256" s="97"/>
      <c r="J1256" s="33"/>
      <c r="K1256" s="33"/>
      <c r="L1256" s="34"/>
      <c r="M1256" s="177"/>
      <c r="N1256" s="178"/>
      <c r="O1256" s="59"/>
      <c r="P1256" s="59"/>
      <c r="Q1256" s="59"/>
      <c r="R1256" s="59"/>
      <c r="S1256" s="59"/>
      <c r="T1256" s="60"/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3"/>
      <c r="AE1256" s="33"/>
      <c r="AT1256" s="18" t="s">
        <v>181</v>
      </c>
      <c r="AU1256" s="18" t="s">
        <v>191</v>
      </c>
    </row>
    <row r="1257" spans="1:65" s="2" customFormat="1" ht="16.5" customHeight="1" x14ac:dyDescent="0.2">
      <c r="A1257" s="33"/>
      <c r="B1257" s="162"/>
      <c r="C1257" s="163" t="s">
        <v>1432</v>
      </c>
      <c r="D1257" s="264" t="s">
        <v>1433</v>
      </c>
      <c r="E1257" s="265"/>
      <c r="F1257" s="266"/>
      <c r="G1257" s="164" t="s">
        <v>370</v>
      </c>
      <c r="H1257" s="165">
        <v>16</v>
      </c>
      <c r="I1257" s="166"/>
      <c r="J1257" s="165">
        <f>ROUND(I1257*H1257,3)</f>
        <v>0</v>
      </c>
      <c r="K1257" s="167"/>
      <c r="L1257" s="34"/>
      <c r="M1257" s="168" t="s">
        <v>1</v>
      </c>
      <c r="N1257" s="169" t="s">
        <v>43</v>
      </c>
      <c r="O1257" s="59"/>
      <c r="P1257" s="170">
        <f>O1257*H1257</f>
        <v>0</v>
      </c>
      <c r="Q1257" s="170">
        <v>0</v>
      </c>
      <c r="R1257" s="170">
        <f>Q1257*H1257</f>
        <v>0</v>
      </c>
      <c r="S1257" s="170">
        <v>0</v>
      </c>
      <c r="T1257" s="171">
        <f>S1257*H1257</f>
        <v>0</v>
      </c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33"/>
      <c r="AE1257" s="33"/>
      <c r="AR1257" s="172" t="s">
        <v>572</v>
      </c>
      <c r="AT1257" s="172" t="s">
        <v>175</v>
      </c>
      <c r="AU1257" s="172" t="s">
        <v>191</v>
      </c>
      <c r="AY1257" s="18" t="s">
        <v>173</v>
      </c>
      <c r="BE1257" s="173">
        <f>IF(N1257="základná",J1257,0)</f>
        <v>0</v>
      </c>
      <c r="BF1257" s="173">
        <f>IF(N1257="znížená",J1257,0)</f>
        <v>0</v>
      </c>
      <c r="BG1257" s="173">
        <f>IF(N1257="zákl. prenesená",J1257,0)</f>
        <v>0</v>
      </c>
      <c r="BH1257" s="173">
        <f>IF(N1257="zníž. prenesená",J1257,0)</f>
        <v>0</v>
      </c>
      <c r="BI1257" s="173">
        <f>IF(N1257="nulová",J1257,0)</f>
        <v>0</v>
      </c>
      <c r="BJ1257" s="18" t="s">
        <v>179</v>
      </c>
      <c r="BK1257" s="174">
        <f>ROUND(I1257*H1257,3)</f>
        <v>0</v>
      </c>
      <c r="BL1257" s="18" t="s">
        <v>572</v>
      </c>
      <c r="BM1257" s="172" t="s">
        <v>1434</v>
      </c>
    </row>
    <row r="1258" spans="1:65" s="2" customFormat="1" x14ac:dyDescent="0.2">
      <c r="A1258" s="33"/>
      <c r="B1258" s="34"/>
      <c r="C1258" s="33"/>
      <c r="D1258" s="175" t="s">
        <v>181</v>
      </c>
      <c r="E1258" s="33"/>
      <c r="F1258" s="176" t="s">
        <v>1433</v>
      </c>
      <c r="G1258" s="33"/>
      <c r="H1258" s="33"/>
      <c r="I1258" s="97"/>
      <c r="J1258" s="33"/>
      <c r="K1258" s="33"/>
      <c r="L1258" s="34"/>
      <c r="M1258" s="177"/>
      <c r="N1258" s="178"/>
      <c r="O1258" s="59"/>
      <c r="P1258" s="59"/>
      <c r="Q1258" s="59"/>
      <c r="R1258" s="59"/>
      <c r="S1258" s="59"/>
      <c r="T1258" s="60"/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33"/>
      <c r="AE1258" s="33"/>
      <c r="AT1258" s="18" t="s">
        <v>181</v>
      </c>
      <c r="AU1258" s="18" t="s">
        <v>191</v>
      </c>
    </row>
    <row r="1259" spans="1:65" s="2" customFormat="1" ht="16.5" customHeight="1" x14ac:dyDescent="0.2">
      <c r="A1259" s="33"/>
      <c r="B1259" s="162"/>
      <c r="C1259" s="163" t="s">
        <v>1435</v>
      </c>
      <c r="D1259" s="264" t="s">
        <v>1436</v>
      </c>
      <c r="E1259" s="265"/>
      <c r="F1259" s="266"/>
      <c r="G1259" s="164" t="s">
        <v>643</v>
      </c>
      <c r="H1259" s="165">
        <v>60</v>
      </c>
      <c r="I1259" s="166"/>
      <c r="J1259" s="165">
        <f>ROUND(I1259*H1259,3)</f>
        <v>0</v>
      </c>
      <c r="K1259" s="167"/>
      <c r="L1259" s="34"/>
      <c r="M1259" s="168" t="s">
        <v>1</v>
      </c>
      <c r="N1259" s="169" t="s">
        <v>43</v>
      </c>
      <c r="O1259" s="59"/>
      <c r="P1259" s="170">
        <f>O1259*H1259</f>
        <v>0</v>
      </c>
      <c r="Q1259" s="170">
        <v>0</v>
      </c>
      <c r="R1259" s="170">
        <f>Q1259*H1259</f>
        <v>0</v>
      </c>
      <c r="S1259" s="170">
        <v>0</v>
      </c>
      <c r="T1259" s="171">
        <f>S1259*H1259</f>
        <v>0</v>
      </c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R1259" s="172" t="s">
        <v>572</v>
      </c>
      <c r="AT1259" s="172" t="s">
        <v>175</v>
      </c>
      <c r="AU1259" s="172" t="s">
        <v>191</v>
      </c>
      <c r="AY1259" s="18" t="s">
        <v>173</v>
      </c>
      <c r="BE1259" s="173">
        <f>IF(N1259="základná",J1259,0)</f>
        <v>0</v>
      </c>
      <c r="BF1259" s="173">
        <f>IF(N1259="znížená",J1259,0)</f>
        <v>0</v>
      </c>
      <c r="BG1259" s="173">
        <f>IF(N1259="zákl. prenesená",J1259,0)</f>
        <v>0</v>
      </c>
      <c r="BH1259" s="173">
        <f>IF(N1259="zníž. prenesená",J1259,0)</f>
        <v>0</v>
      </c>
      <c r="BI1259" s="173">
        <f>IF(N1259="nulová",J1259,0)</f>
        <v>0</v>
      </c>
      <c r="BJ1259" s="18" t="s">
        <v>179</v>
      </c>
      <c r="BK1259" s="174">
        <f>ROUND(I1259*H1259,3)</f>
        <v>0</v>
      </c>
      <c r="BL1259" s="18" t="s">
        <v>572</v>
      </c>
      <c r="BM1259" s="172" t="s">
        <v>1437</v>
      </c>
    </row>
    <row r="1260" spans="1:65" s="2" customFormat="1" x14ac:dyDescent="0.2">
      <c r="A1260" s="33"/>
      <c r="B1260" s="34"/>
      <c r="C1260" s="33"/>
      <c r="D1260" s="175" t="s">
        <v>181</v>
      </c>
      <c r="E1260" s="33"/>
      <c r="F1260" s="176" t="s">
        <v>1436</v>
      </c>
      <c r="G1260" s="33"/>
      <c r="H1260" s="33"/>
      <c r="I1260" s="97"/>
      <c r="J1260" s="33"/>
      <c r="K1260" s="33"/>
      <c r="L1260" s="34"/>
      <c r="M1260" s="177"/>
      <c r="N1260" s="178"/>
      <c r="O1260" s="59"/>
      <c r="P1260" s="59"/>
      <c r="Q1260" s="59"/>
      <c r="R1260" s="59"/>
      <c r="S1260" s="59"/>
      <c r="T1260" s="60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  <c r="AE1260" s="33"/>
      <c r="AT1260" s="18" t="s">
        <v>181</v>
      </c>
      <c r="AU1260" s="18" t="s">
        <v>191</v>
      </c>
    </row>
    <row r="1261" spans="1:65" s="2" customFormat="1" ht="16.5" customHeight="1" x14ac:dyDescent="0.2">
      <c r="A1261" s="33"/>
      <c r="B1261" s="162"/>
      <c r="C1261" s="163" t="s">
        <v>1438</v>
      </c>
      <c r="D1261" s="264" t="s">
        <v>1439</v>
      </c>
      <c r="E1261" s="265"/>
      <c r="F1261" s="266"/>
      <c r="G1261" s="164" t="s">
        <v>370</v>
      </c>
      <c r="H1261" s="165">
        <v>2</v>
      </c>
      <c r="I1261" s="166"/>
      <c r="J1261" s="165">
        <f>ROUND(I1261*H1261,3)</f>
        <v>0</v>
      </c>
      <c r="K1261" s="167"/>
      <c r="L1261" s="34"/>
      <c r="M1261" s="168" t="s">
        <v>1</v>
      </c>
      <c r="N1261" s="169" t="s">
        <v>43</v>
      </c>
      <c r="O1261" s="59"/>
      <c r="P1261" s="170">
        <f>O1261*H1261</f>
        <v>0</v>
      </c>
      <c r="Q1261" s="170">
        <v>0</v>
      </c>
      <c r="R1261" s="170">
        <f>Q1261*H1261</f>
        <v>0</v>
      </c>
      <c r="S1261" s="170">
        <v>0</v>
      </c>
      <c r="T1261" s="171">
        <f>S1261*H1261</f>
        <v>0</v>
      </c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33"/>
      <c r="AE1261" s="33"/>
      <c r="AR1261" s="172" t="s">
        <v>572</v>
      </c>
      <c r="AT1261" s="172" t="s">
        <v>175</v>
      </c>
      <c r="AU1261" s="172" t="s">
        <v>191</v>
      </c>
      <c r="AY1261" s="18" t="s">
        <v>173</v>
      </c>
      <c r="BE1261" s="173">
        <f>IF(N1261="základná",J1261,0)</f>
        <v>0</v>
      </c>
      <c r="BF1261" s="173">
        <f>IF(N1261="znížená",J1261,0)</f>
        <v>0</v>
      </c>
      <c r="BG1261" s="173">
        <f>IF(N1261="zákl. prenesená",J1261,0)</f>
        <v>0</v>
      </c>
      <c r="BH1261" s="173">
        <f>IF(N1261="zníž. prenesená",J1261,0)</f>
        <v>0</v>
      </c>
      <c r="BI1261" s="173">
        <f>IF(N1261="nulová",J1261,0)</f>
        <v>0</v>
      </c>
      <c r="BJ1261" s="18" t="s">
        <v>179</v>
      </c>
      <c r="BK1261" s="174">
        <f>ROUND(I1261*H1261,3)</f>
        <v>0</v>
      </c>
      <c r="BL1261" s="18" t="s">
        <v>572</v>
      </c>
      <c r="BM1261" s="172" t="s">
        <v>1440</v>
      </c>
    </row>
    <row r="1262" spans="1:65" s="2" customFormat="1" x14ac:dyDescent="0.2">
      <c r="A1262" s="33"/>
      <c r="B1262" s="34"/>
      <c r="C1262" s="33"/>
      <c r="D1262" s="175" t="s">
        <v>181</v>
      </c>
      <c r="E1262" s="33"/>
      <c r="F1262" s="176" t="s">
        <v>1439</v>
      </c>
      <c r="G1262" s="33"/>
      <c r="H1262" s="33"/>
      <c r="I1262" s="97"/>
      <c r="J1262" s="33"/>
      <c r="K1262" s="33"/>
      <c r="L1262" s="34"/>
      <c r="M1262" s="177"/>
      <c r="N1262" s="178"/>
      <c r="O1262" s="59"/>
      <c r="P1262" s="59"/>
      <c r="Q1262" s="59"/>
      <c r="R1262" s="59"/>
      <c r="S1262" s="59"/>
      <c r="T1262" s="60"/>
      <c r="U1262" s="33"/>
      <c r="V1262" s="33"/>
      <c r="W1262" s="33"/>
      <c r="X1262" s="33"/>
      <c r="Y1262" s="33"/>
      <c r="Z1262" s="33"/>
      <c r="AA1262" s="33"/>
      <c r="AB1262" s="33"/>
      <c r="AC1262" s="33"/>
      <c r="AD1262" s="33"/>
      <c r="AE1262" s="33"/>
      <c r="AT1262" s="18" t="s">
        <v>181</v>
      </c>
      <c r="AU1262" s="18" t="s">
        <v>191</v>
      </c>
    </row>
    <row r="1263" spans="1:65" s="2" customFormat="1" ht="16.5" customHeight="1" x14ac:dyDescent="0.2">
      <c r="A1263" s="33"/>
      <c r="B1263" s="162"/>
      <c r="C1263" s="163" t="s">
        <v>1441</v>
      </c>
      <c r="D1263" s="264" t="s">
        <v>1442</v>
      </c>
      <c r="E1263" s="265"/>
      <c r="F1263" s="266"/>
      <c r="G1263" s="164" t="s">
        <v>370</v>
      </c>
      <c r="H1263" s="165">
        <v>11</v>
      </c>
      <c r="I1263" s="166"/>
      <c r="J1263" s="165">
        <f>ROUND(I1263*H1263,3)</f>
        <v>0</v>
      </c>
      <c r="K1263" s="167"/>
      <c r="L1263" s="34"/>
      <c r="M1263" s="168" t="s">
        <v>1</v>
      </c>
      <c r="N1263" s="169" t="s">
        <v>43</v>
      </c>
      <c r="O1263" s="59"/>
      <c r="P1263" s="170">
        <f>O1263*H1263</f>
        <v>0</v>
      </c>
      <c r="Q1263" s="170">
        <v>0</v>
      </c>
      <c r="R1263" s="170">
        <f>Q1263*H1263</f>
        <v>0</v>
      </c>
      <c r="S1263" s="170">
        <v>0</v>
      </c>
      <c r="T1263" s="171">
        <f>S1263*H1263</f>
        <v>0</v>
      </c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R1263" s="172" t="s">
        <v>572</v>
      </c>
      <c r="AT1263" s="172" t="s">
        <v>175</v>
      </c>
      <c r="AU1263" s="172" t="s">
        <v>191</v>
      </c>
      <c r="AY1263" s="18" t="s">
        <v>173</v>
      </c>
      <c r="BE1263" s="173">
        <f>IF(N1263="základná",J1263,0)</f>
        <v>0</v>
      </c>
      <c r="BF1263" s="173">
        <f>IF(N1263="znížená",J1263,0)</f>
        <v>0</v>
      </c>
      <c r="BG1263" s="173">
        <f>IF(N1263="zákl. prenesená",J1263,0)</f>
        <v>0</v>
      </c>
      <c r="BH1263" s="173">
        <f>IF(N1263="zníž. prenesená",J1263,0)</f>
        <v>0</v>
      </c>
      <c r="BI1263" s="173">
        <f>IF(N1263="nulová",J1263,0)</f>
        <v>0</v>
      </c>
      <c r="BJ1263" s="18" t="s">
        <v>179</v>
      </c>
      <c r="BK1263" s="174">
        <f>ROUND(I1263*H1263,3)</f>
        <v>0</v>
      </c>
      <c r="BL1263" s="18" t="s">
        <v>572</v>
      </c>
      <c r="BM1263" s="172" t="s">
        <v>1443</v>
      </c>
    </row>
    <row r="1264" spans="1:65" s="2" customFormat="1" x14ac:dyDescent="0.2">
      <c r="A1264" s="33"/>
      <c r="B1264" s="34"/>
      <c r="C1264" s="33"/>
      <c r="D1264" s="175" t="s">
        <v>181</v>
      </c>
      <c r="E1264" s="33"/>
      <c r="F1264" s="176" t="s">
        <v>1442</v>
      </c>
      <c r="G1264" s="33"/>
      <c r="H1264" s="33"/>
      <c r="I1264" s="97"/>
      <c r="J1264" s="33"/>
      <c r="K1264" s="33"/>
      <c r="L1264" s="34"/>
      <c r="M1264" s="177"/>
      <c r="N1264" s="178"/>
      <c r="O1264" s="59"/>
      <c r="P1264" s="59"/>
      <c r="Q1264" s="59"/>
      <c r="R1264" s="59"/>
      <c r="S1264" s="59"/>
      <c r="T1264" s="60"/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  <c r="AE1264" s="33"/>
      <c r="AT1264" s="18" t="s">
        <v>181</v>
      </c>
      <c r="AU1264" s="18" t="s">
        <v>191</v>
      </c>
    </row>
    <row r="1265" spans="1:65" s="2" customFormat="1" ht="16.5" customHeight="1" x14ac:dyDescent="0.2">
      <c r="A1265" s="33"/>
      <c r="B1265" s="162"/>
      <c r="C1265" s="163" t="s">
        <v>1444</v>
      </c>
      <c r="D1265" s="264" t="s">
        <v>1445</v>
      </c>
      <c r="E1265" s="265"/>
      <c r="F1265" s="266"/>
      <c r="G1265" s="164" t="s">
        <v>370</v>
      </c>
      <c r="H1265" s="165">
        <v>11</v>
      </c>
      <c r="I1265" s="166"/>
      <c r="J1265" s="165">
        <f>ROUND(I1265*H1265,3)</f>
        <v>0</v>
      </c>
      <c r="K1265" s="167"/>
      <c r="L1265" s="34"/>
      <c r="M1265" s="168" t="s">
        <v>1</v>
      </c>
      <c r="N1265" s="169" t="s">
        <v>43</v>
      </c>
      <c r="O1265" s="59"/>
      <c r="P1265" s="170">
        <f>O1265*H1265</f>
        <v>0</v>
      </c>
      <c r="Q1265" s="170">
        <v>0</v>
      </c>
      <c r="R1265" s="170">
        <f>Q1265*H1265</f>
        <v>0</v>
      </c>
      <c r="S1265" s="170">
        <v>0</v>
      </c>
      <c r="T1265" s="171">
        <f>S1265*H1265</f>
        <v>0</v>
      </c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33"/>
      <c r="AE1265" s="33"/>
      <c r="AR1265" s="172" t="s">
        <v>572</v>
      </c>
      <c r="AT1265" s="172" t="s">
        <v>175</v>
      </c>
      <c r="AU1265" s="172" t="s">
        <v>191</v>
      </c>
      <c r="AY1265" s="18" t="s">
        <v>173</v>
      </c>
      <c r="BE1265" s="173">
        <f>IF(N1265="základná",J1265,0)</f>
        <v>0</v>
      </c>
      <c r="BF1265" s="173">
        <f>IF(N1265="znížená",J1265,0)</f>
        <v>0</v>
      </c>
      <c r="BG1265" s="173">
        <f>IF(N1265="zákl. prenesená",J1265,0)</f>
        <v>0</v>
      </c>
      <c r="BH1265" s="173">
        <f>IF(N1265="zníž. prenesená",J1265,0)</f>
        <v>0</v>
      </c>
      <c r="BI1265" s="173">
        <f>IF(N1265="nulová",J1265,0)</f>
        <v>0</v>
      </c>
      <c r="BJ1265" s="18" t="s">
        <v>179</v>
      </c>
      <c r="BK1265" s="174">
        <f>ROUND(I1265*H1265,3)</f>
        <v>0</v>
      </c>
      <c r="BL1265" s="18" t="s">
        <v>572</v>
      </c>
      <c r="BM1265" s="172" t="s">
        <v>1446</v>
      </c>
    </row>
    <row r="1266" spans="1:65" s="2" customFormat="1" x14ac:dyDescent="0.2">
      <c r="A1266" s="33"/>
      <c r="B1266" s="34"/>
      <c r="C1266" s="33"/>
      <c r="D1266" s="175" t="s">
        <v>181</v>
      </c>
      <c r="E1266" s="33"/>
      <c r="F1266" s="176" t="s">
        <v>1445</v>
      </c>
      <c r="G1266" s="33"/>
      <c r="H1266" s="33"/>
      <c r="I1266" s="97"/>
      <c r="J1266" s="33"/>
      <c r="K1266" s="33"/>
      <c r="L1266" s="34"/>
      <c r="M1266" s="177"/>
      <c r="N1266" s="178"/>
      <c r="O1266" s="59"/>
      <c r="P1266" s="59"/>
      <c r="Q1266" s="59"/>
      <c r="R1266" s="59"/>
      <c r="S1266" s="59"/>
      <c r="T1266" s="60"/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33"/>
      <c r="AE1266" s="33"/>
      <c r="AT1266" s="18" t="s">
        <v>181</v>
      </c>
      <c r="AU1266" s="18" t="s">
        <v>191</v>
      </c>
    </row>
    <row r="1267" spans="1:65" s="2" customFormat="1" ht="16.5" customHeight="1" x14ac:dyDescent="0.2">
      <c r="A1267" s="33"/>
      <c r="B1267" s="162"/>
      <c r="C1267" s="163" t="s">
        <v>1447</v>
      </c>
      <c r="D1267" s="264" t="s">
        <v>1448</v>
      </c>
      <c r="E1267" s="265"/>
      <c r="F1267" s="266"/>
      <c r="G1267" s="164" t="s">
        <v>370</v>
      </c>
      <c r="H1267" s="165">
        <v>1</v>
      </c>
      <c r="I1267" s="166"/>
      <c r="J1267" s="165">
        <f>ROUND(I1267*H1267,3)</f>
        <v>0</v>
      </c>
      <c r="K1267" s="167"/>
      <c r="L1267" s="34"/>
      <c r="M1267" s="168" t="s">
        <v>1</v>
      </c>
      <c r="N1267" s="169" t="s">
        <v>43</v>
      </c>
      <c r="O1267" s="59"/>
      <c r="P1267" s="170">
        <f>O1267*H1267</f>
        <v>0</v>
      </c>
      <c r="Q1267" s="170">
        <v>0</v>
      </c>
      <c r="R1267" s="170">
        <f>Q1267*H1267</f>
        <v>0</v>
      </c>
      <c r="S1267" s="170">
        <v>0</v>
      </c>
      <c r="T1267" s="171">
        <f>S1267*H1267</f>
        <v>0</v>
      </c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  <c r="AE1267" s="33"/>
      <c r="AR1267" s="172" t="s">
        <v>572</v>
      </c>
      <c r="AT1267" s="172" t="s">
        <v>175</v>
      </c>
      <c r="AU1267" s="172" t="s">
        <v>191</v>
      </c>
      <c r="AY1267" s="18" t="s">
        <v>173</v>
      </c>
      <c r="BE1267" s="173">
        <f>IF(N1267="základná",J1267,0)</f>
        <v>0</v>
      </c>
      <c r="BF1267" s="173">
        <f>IF(N1267="znížená",J1267,0)</f>
        <v>0</v>
      </c>
      <c r="BG1267" s="173">
        <f>IF(N1267="zákl. prenesená",J1267,0)</f>
        <v>0</v>
      </c>
      <c r="BH1267" s="173">
        <f>IF(N1267="zníž. prenesená",J1267,0)</f>
        <v>0</v>
      </c>
      <c r="BI1267" s="173">
        <f>IF(N1267="nulová",J1267,0)</f>
        <v>0</v>
      </c>
      <c r="BJ1267" s="18" t="s">
        <v>179</v>
      </c>
      <c r="BK1267" s="174">
        <f>ROUND(I1267*H1267,3)</f>
        <v>0</v>
      </c>
      <c r="BL1267" s="18" t="s">
        <v>572</v>
      </c>
      <c r="BM1267" s="172" t="s">
        <v>1449</v>
      </c>
    </row>
    <row r="1268" spans="1:65" s="2" customFormat="1" x14ac:dyDescent="0.2">
      <c r="A1268" s="33"/>
      <c r="B1268" s="34"/>
      <c r="C1268" s="33"/>
      <c r="D1268" s="175" t="s">
        <v>181</v>
      </c>
      <c r="E1268" s="33"/>
      <c r="F1268" s="176" t="s">
        <v>1448</v>
      </c>
      <c r="G1268" s="33"/>
      <c r="H1268" s="33"/>
      <c r="I1268" s="97"/>
      <c r="J1268" s="33"/>
      <c r="K1268" s="33"/>
      <c r="L1268" s="34"/>
      <c r="M1268" s="177"/>
      <c r="N1268" s="178"/>
      <c r="O1268" s="59"/>
      <c r="P1268" s="59"/>
      <c r="Q1268" s="59"/>
      <c r="R1268" s="59"/>
      <c r="S1268" s="59"/>
      <c r="T1268" s="60"/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T1268" s="18" t="s">
        <v>181</v>
      </c>
      <c r="AU1268" s="18" t="s">
        <v>191</v>
      </c>
    </row>
    <row r="1269" spans="1:65" s="2" customFormat="1" ht="16.5" customHeight="1" x14ac:dyDescent="0.2">
      <c r="A1269" s="33"/>
      <c r="B1269" s="162"/>
      <c r="C1269" s="163" t="s">
        <v>1450</v>
      </c>
      <c r="D1269" s="264" t="s">
        <v>1451</v>
      </c>
      <c r="E1269" s="265"/>
      <c r="F1269" s="266"/>
      <c r="G1269" s="164" t="s">
        <v>370</v>
      </c>
      <c r="H1269" s="165">
        <v>1</v>
      </c>
      <c r="I1269" s="166"/>
      <c r="J1269" s="165">
        <f>ROUND(I1269*H1269,3)</f>
        <v>0</v>
      </c>
      <c r="K1269" s="167"/>
      <c r="L1269" s="34"/>
      <c r="M1269" s="168" t="s">
        <v>1</v>
      </c>
      <c r="N1269" s="169" t="s">
        <v>43</v>
      </c>
      <c r="O1269" s="59"/>
      <c r="P1269" s="170">
        <f>O1269*H1269</f>
        <v>0</v>
      </c>
      <c r="Q1269" s="170">
        <v>0</v>
      </c>
      <c r="R1269" s="170">
        <f>Q1269*H1269</f>
        <v>0</v>
      </c>
      <c r="S1269" s="170">
        <v>0</v>
      </c>
      <c r="T1269" s="171">
        <f>S1269*H1269</f>
        <v>0</v>
      </c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33"/>
      <c r="AE1269" s="33"/>
      <c r="AR1269" s="172" t="s">
        <v>572</v>
      </c>
      <c r="AT1269" s="172" t="s">
        <v>175</v>
      </c>
      <c r="AU1269" s="172" t="s">
        <v>191</v>
      </c>
      <c r="AY1269" s="18" t="s">
        <v>173</v>
      </c>
      <c r="BE1269" s="173">
        <f>IF(N1269="základná",J1269,0)</f>
        <v>0</v>
      </c>
      <c r="BF1269" s="173">
        <f>IF(N1269="znížená",J1269,0)</f>
        <v>0</v>
      </c>
      <c r="BG1269" s="173">
        <f>IF(N1269="zákl. prenesená",J1269,0)</f>
        <v>0</v>
      </c>
      <c r="BH1269" s="173">
        <f>IF(N1269="zníž. prenesená",J1269,0)</f>
        <v>0</v>
      </c>
      <c r="BI1269" s="173">
        <f>IF(N1269="nulová",J1269,0)</f>
        <v>0</v>
      </c>
      <c r="BJ1269" s="18" t="s">
        <v>179</v>
      </c>
      <c r="BK1269" s="174">
        <f>ROUND(I1269*H1269,3)</f>
        <v>0</v>
      </c>
      <c r="BL1269" s="18" t="s">
        <v>572</v>
      </c>
      <c r="BM1269" s="172" t="s">
        <v>1452</v>
      </c>
    </row>
    <row r="1270" spans="1:65" s="2" customFormat="1" x14ac:dyDescent="0.2">
      <c r="A1270" s="33"/>
      <c r="B1270" s="34"/>
      <c r="C1270" s="33"/>
      <c r="D1270" s="175" t="s">
        <v>181</v>
      </c>
      <c r="E1270" s="33"/>
      <c r="F1270" s="176" t="s">
        <v>1451</v>
      </c>
      <c r="G1270" s="33"/>
      <c r="H1270" s="33"/>
      <c r="I1270" s="97"/>
      <c r="J1270" s="33"/>
      <c r="K1270" s="33"/>
      <c r="L1270" s="34"/>
      <c r="M1270" s="177"/>
      <c r="N1270" s="178"/>
      <c r="O1270" s="59"/>
      <c r="P1270" s="59"/>
      <c r="Q1270" s="59"/>
      <c r="R1270" s="59"/>
      <c r="S1270" s="59"/>
      <c r="T1270" s="60"/>
      <c r="U1270" s="33"/>
      <c r="V1270" s="33"/>
      <c r="W1270" s="33"/>
      <c r="X1270" s="33"/>
      <c r="Y1270" s="33"/>
      <c r="Z1270" s="33"/>
      <c r="AA1270" s="33"/>
      <c r="AB1270" s="33"/>
      <c r="AC1270" s="33"/>
      <c r="AD1270" s="33"/>
      <c r="AE1270" s="33"/>
      <c r="AT1270" s="18" t="s">
        <v>181</v>
      </c>
      <c r="AU1270" s="18" t="s">
        <v>191</v>
      </c>
    </row>
    <row r="1271" spans="1:65" s="2" customFormat="1" ht="16.5" customHeight="1" x14ac:dyDescent="0.2">
      <c r="A1271" s="33"/>
      <c r="B1271" s="162"/>
      <c r="C1271" s="163" t="s">
        <v>1453</v>
      </c>
      <c r="D1271" s="264" t="s">
        <v>1454</v>
      </c>
      <c r="E1271" s="265"/>
      <c r="F1271" s="266"/>
      <c r="G1271" s="164" t="s">
        <v>370</v>
      </c>
      <c r="H1271" s="165">
        <v>43</v>
      </c>
      <c r="I1271" s="166"/>
      <c r="J1271" s="165">
        <f>ROUND(I1271*H1271,3)</f>
        <v>0</v>
      </c>
      <c r="K1271" s="167"/>
      <c r="L1271" s="34"/>
      <c r="M1271" s="168" t="s">
        <v>1</v>
      </c>
      <c r="N1271" s="169" t="s">
        <v>43</v>
      </c>
      <c r="O1271" s="59"/>
      <c r="P1271" s="170">
        <f>O1271*H1271</f>
        <v>0</v>
      </c>
      <c r="Q1271" s="170">
        <v>0</v>
      </c>
      <c r="R1271" s="170">
        <f>Q1271*H1271</f>
        <v>0</v>
      </c>
      <c r="S1271" s="170">
        <v>0</v>
      </c>
      <c r="T1271" s="171">
        <f>S1271*H1271</f>
        <v>0</v>
      </c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33"/>
      <c r="AE1271" s="33"/>
      <c r="AR1271" s="172" t="s">
        <v>572</v>
      </c>
      <c r="AT1271" s="172" t="s">
        <v>175</v>
      </c>
      <c r="AU1271" s="172" t="s">
        <v>191</v>
      </c>
      <c r="AY1271" s="18" t="s">
        <v>173</v>
      </c>
      <c r="BE1271" s="173">
        <f>IF(N1271="základná",J1271,0)</f>
        <v>0</v>
      </c>
      <c r="BF1271" s="173">
        <f>IF(N1271="znížená",J1271,0)</f>
        <v>0</v>
      </c>
      <c r="BG1271" s="173">
        <f>IF(N1271="zákl. prenesená",J1271,0)</f>
        <v>0</v>
      </c>
      <c r="BH1271" s="173">
        <f>IF(N1271="zníž. prenesená",J1271,0)</f>
        <v>0</v>
      </c>
      <c r="BI1271" s="173">
        <f>IF(N1271="nulová",J1271,0)</f>
        <v>0</v>
      </c>
      <c r="BJ1271" s="18" t="s">
        <v>179</v>
      </c>
      <c r="BK1271" s="174">
        <f>ROUND(I1271*H1271,3)</f>
        <v>0</v>
      </c>
      <c r="BL1271" s="18" t="s">
        <v>572</v>
      </c>
      <c r="BM1271" s="172" t="s">
        <v>1455</v>
      </c>
    </row>
    <row r="1272" spans="1:65" s="2" customFormat="1" x14ac:dyDescent="0.2">
      <c r="A1272" s="33"/>
      <c r="B1272" s="34"/>
      <c r="C1272" s="33"/>
      <c r="D1272" s="175" t="s">
        <v>181</v>
      </c>
      <c r="E1272" s="33"/>
      <c r="F1272" s="176" t="s">
        <v>1454</v>
      </c>
      <c r="G1272" s="33"/>
      <c r="H1272" s="33"/>
      <c r="I1272" s="97"/>
      <c r="J1272" s="33"/>
      <c r="K1272" s="33"/>
      <c r="L1272" s="34"/>
      <c r="M1272" s="177"/>
      <c r="N1272" s="178"/>
      <c r="O1272" s="59"/>
      <c r="P1272" s="59"/>
      <c r="Q1272" s="59"/>
      <c r="R1272" s="59"/>
      <c r="S1272" s="59"/>
      <c r="T1272" s="60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33"/>
      <c r="AE1272" s="33"/>
      <c r="AT1272" s="18" t="s">
        <v>181</v>
      </c>
      <c r="AU1272" s="18" t="s">
        <v>191</v>
      </c>
    </row>
    <row r="1273" spans="1:65" s="2" customFormat="1" ht="16.5" customHeight="1" x14ac:dyDescent="0.2">
      <c r="A1273" s="33"/>
      <c r="B1273" s="162"/>
      <c r="C1273" s="163" t="s">
        <v>1456</v>
      </c>
      <c r="D1273" s="264" t="s">
        <v>1457</v>
      </c>
      <c r="E1273" s="265"/>
      <c r="F1273" s="266"/>
      <c r="G1273" s="164" t="s">
        <v>370</v>
      </c>
      <c r="H1273" s="165">
        <v>1</v>
      </c>
      <c r="I1273" s="166"/>
      <c r="J1273" s="165">
        <f>ROUND(I1273*H1273,3)</f>
        <v>0</v>
      </c>
      <c r="K1273" s="167"/>
      <c r="L1273" s="34"/>
      <c r="M1273" s="168" t="s">
        <v>1</v>
      </c>
      <c r="N1273" s="169" t="s">
        <v>43</v>
      </c>
      <c r="O1273" s="59"/>
      <c r="P1273" s="170">
        <f>O1273*H1273</f>
        <v>0</v>
      </c>
      <c r="Q1273" s="170">
        <v>0</v>
      </c>
      <c r="R1273" s="170">
        <f>Q1273*H1273</f>
        <v>0</v>
      </c>
      <c r="S1273" s="170">
        <v>0</v>
      </c>
      <c r="T1273" s="171">
        <f>S1273*H1273</f>
        <v>0</v>
      </c>
      <c r="U1273" s="33"/>
      <c r="V1273" s="33"/>
      <c r="W1273" s="33"/>
      <c r="X1273" s="33"/>
      <c r="Y1273" s="33"/>
      <c r="Z1273" s="33"/>
      <c r="AA1273" s="33"/>
      <c r="AB1273" s="33"/>
      <c r="AC1273" s="33"/>
      <c r="AD1273" s="33"/>
      <c r="AE1273" s="33"/>
      <c r="AR1273" s="172" t="s">
        <v>572</v>
      </c>
      <c r="AT1273" s="172" t="s">
        <v>175</v>
      </c>
      <c r="AU1273" s="172" t="s">
        <v>191</v>
      </c>
      <c r="AY1273" s="18" t="s">
        <v>173</v>
      </c>
      <c r="BE1273" s="173">
        <f>IF(N1273="základná",J1273,0)</f>
        <v>0</v>
      </c>
      <c r="BF1273" s="173">
        <f>IF(N1273="znížená",J1273,0)</f>
        <v>0</v>
      </c>
      <c r="BG1273" s="173">
        <f>IF(N1273="zákl. prenesená",J1273,0)</f>
        <v>0</v>
      </c>
      <c r="BH1273" s="173">
        <f>IF(N1273="zníž. prenesená",J1273,0)</f>
        <v>0</v>
      </c>
      <c r="BI1273" s="173">
        <f>IF(N1273="nulová",J1273,0)</f>
        <v>0</v>
      </c>
      <c r="BJ1273" s="18" t="s">
        <v>179</v>
      </c>
      <c r="BK1273" s="174">
        <f>ROUND(I1273*H1273,3)</f>
        <v>0</v>
      </c>
      <c r="BL1273" s="18" t="s">
        <v>572</v>
      </c>
      <c r="BM1273" s="172" t="s">
        <v>1458</v>
      </c>
    </row>
    <row r="1274" spans="1:65" s="2" customFormat="1" x14ac:dyDescent="0.2">
      <c r="A1274" s="33"/>
      <c r="B1274" s="34"/>
      <c r="C1274" s="33"/>
      <c r="D1274" s="175" t="s">
        <v>181</v>
      </c>
      <c r="E1274" s="33"/>
      <c r="F1274" s="176" t="s">
        <v>1457</v>
      </c>
      <c r="G1274" s="33"/>
      <c r="H1274" s="33"/>
      <c r="I1274" s="97"/>
      <c r="J1274" s="33"/>
      <c r="K1274" s="33"/>
      <c r="L1274" s="34"/>
      <c r="M1274" s="177"/>
      <c r="N1274" s="178"/>
      <c r="O1274" s="59"/>
      <c r="P1274" s="59"/>
      <c r="Q1274" s="59"/>
      <c r="R1274" s="59"/>
      <c r="S1274" s="59"/>
      <c r="T1274" s="60"/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33"/>
      <c r="AE1274" s="33"/>
      <c r="AT1274" s="18" t="s">
        <v>181</v>
      </c>
      <c r="AU1274" s="18" t="s">
        <v>191</v>
      </c>
    </row>
    <row r="1275" spans="1:65" s="2" customFormat="1" ht="16.5" customHeight="1" x14ac:dyDescent="0.2">
      <c r="A1275" s="33"/>
      <c r="B1275" s="162"/>
      <c r="C1275" s="163" t="s">
        <v>1459</v>
      </c>
      <c r="D1275" s="264" t="s">
        <v>1460</v>
      </c>
      <c r="E1275" s="265"/>
      <c r="F1275" s="266"/>
      <c r="G1275" s="164" t="s">
        <v>370</v>
      </c>
      <c r="H1275" s="165">
        <v>1</v>
      </c>
      <c r="I1275" s="166"/>
      <c r="J1275" s="165">
        <f>ROUND(I1275*H1275,3)</f>
        <v>0</v>
      </c>
      <c r="K1275" s="167"/>
      <c r="L1275" s="34"/>
      <c r="M1275" s="168" t="s">
        <v>1</v>
      </c>
      <c r="N1275" s="169" t="s">
        <v>43</v>
      </c>
      <c r="O1275" s="59"/>
      <c r="P1275" s="170">
        <f>O1275*H1275</f>
        <v>0</v>
      </c>
      <c r="Q1275" s="170">
        <v>0</v>
      </c>
      <c r="R1275" s="170">
        <f>Q1275*H1275</f>
        <v>0</v>
      </c>
      <c r="S1275" s="170">
        <v>0</v>
      </c>
      <c r="T1275" s="171">
        <f>S1275*H1275</f>
        <v>0</v>
      </c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33"/>
      <c r="AR1275" s="172" t="s">
        <v>572</v>
      </c>
      <c r="AT1275" s="172" t="s">
        <v>175</v>
      </c>
      <c r="AU1275" s="172" t="s">
        <v>191</v>
      </c>
      <c r="AY1275" s="18" t="s">
        <v>173</v>
      </c>
      <c r="BE1275" s="173">
        <f>IF(N1275="základná",J1275,0)</f>
        <v>0</v>
      </c>
      <c r="BF1275" s="173">
        <f>IF(N1275="znížená",J1275,0)</f>
        <v>0</v>
      </c>
      <c r="BG1275" s="173">
        <f>IF(N1275="zákl. prenesená",J1275,0)</f>
        <v>0</v>
      </c>
      <c r="BH1275" s="173">
        <f>IF(N1275="zníž. prenesená",J1275,0)</f>
        <v>0</v>
      </c>
      <c r="BI1275" s="173">
        <f>IF(N1275="nulová",J1275,0)</f>
        <v>0</v>
      </c>
      <c r="BJ1275" s="18" t="s">
        <v>179</v>
      </c>
      <c r="BK1275" s="174">
        <f>ROUND(I1275*H1275,3)</f>
        <v>0</v>
      </c>
      <c r="BL1275" s="18" t="s">
        <v>572</v>
      </c>
      <c r="BM1275" s="172" t="s">
        <v>1461</v>
      </c>
    </row>
    <row r="1276" spans="1:65" s="2" customFormat="1" x14ac:dyDescent="0.2">
      <c r="A1276" s="33"/>
      <c r="B1276" s="34"/>
      <c r="C1276" s="33"/>
      <c r="D1276" s="175" t="s">
        <v>181</v>
      </c>
      <c r="E1276" s="33"/>
      <c r="F1276" s="176" t="s">
        <v>1460</v>
      </c>
      <c r="G1276" s="33"/>
      <c r="H1276" s="33"/>
      <c r="I1276" s="97"/>
      <c r="J1276" s="33"/>
      <c r="K1276" s="33"/>
      <c r="L1276" s="34"/>
      <c r="M1276" s="177"/>
      <c r="N1276" s="178"/>
      <c r="O1276" s="59"/>
      <c r="P1276" s="59"/>
      <c r="Q1276" s="59"/>
      <c r="R1276" s="59"/>
      <c r="S1276" s="59"/>
      <c r="T1276" s="60"/>
      <c r="U1276" s="33"/>
      <c r="V1276" s="33"/>
      <c r="W1276" s="33"/>
      <c r="X1276" s="33"/>
      <c r="Y1276" s="33"/>
      <c r="Z1276" s="33"/>
      <c r="AA1276" s="33"/>
      <c r="AB1276" s="33"/>
      <c r="AC1276" s="33"/>
      <c r="AD1276" s="33"/>
      <c r="AE1276" s="33"/>
      <c r="AT1276" s="18" t="s">
        <v>181</v>
      </c>
      <c r="AU1276" s="18" t="s">
        <v>191</v>
      </c>
    </row>
    <row r="1277" spans="1:65" s="2" customFormat="1" ht="16.5" customHeight="1" x14ac:dyDescent="0.2">
      <c r="A1277" s="33"/>
      <c r="B1277" s="162"/>
      <c r="C1277" s="163" t="s">
        <v>1462</v>
      </c>
      <c r="D1277" s="264" t="s">
        <v>1463</v>
      </c>
      <c r="E1277" s="265"/>
      <c r="F1277" s="266"/>
      <c r="G1277" s="164" t="s">
        <v>370</v>
      </c>
      <c r="H1277" s="165">
        <v>1</v>
      </c>
      <c r="I1277" s="166"/>
      <c r="J1277" s="165">
        <f>ROUND(I1277*H1277,3)</f>
        <v>0</v>
      </c>
      <c r="K1277" s="167"/>
      <c r="L1277" s="34"/>
      <c r="M1277" s="168" t="s">
        <v>1</v>
      </c>
      <c r="N1277" s="169" t="s">
        <v>43</v>
      </c>
      <c r="O1277" s="59"/>
      <c r="P1277" s="170">
        <f>O1277*H1277</f>
        <v>0</v>
      </c>
      <c r="Q1277" s="170">
        <v>0</v>
      </c>
      <c r="R1277" s="170">
        <f>Q1277*H1277</f>
        <v>0</v>
      </c>
      <c r="S1277" s="170">
        <v>0</v>
      </c>
      <c r="T1277" s="171">
        <f>S1277*H1277</f>
        <v>0</v>
      </c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  <c r="AE1277" s="33"/>
      <c r="AR1277" s="172" t="s">
        <v>572</v>
      </c>
      <c r="AT1277" s="172" t="s">
        <v>175</v>
      </c>
      <c r="AU1277" s="172" t="s">
        <v>191</v>
      </c>
      <c r="AY1277" s="18" t="s">
        <v>173</v>
      </c>
      <c r="BE1277" s="173">
        <f>IF(N1277="základná",J1277,0)</f>
        <v>0</v>
      </c>
      <c r="BF1277" s="173">
        <f>IF(N1277="znížená",J1277,0)</f>
        <v>0</v>
      </c>
      <c r="BG1277" s="173">
        <f>IF(N1277="zákl. prenesená",J1277,0)</f>
        <v>0</v>
      </c>
      <c r="BH1277" s="173">
        <f>IF(N1277="zníž. prenesená",J1277,0)</f>
        <v>0</v>
      </c>
      <c r="BI1277" s="173">
        <f>IF(N1277="nulová",J1277,0)</f>
        <v>0</v>
      </c>
      <c r="BJ1277" s="18" t="s">
        <v>179</v>
      </c>
      <c r="BK1277" s="174">
        <f>ROUND(I1277*H1277,3)</f>
        <v>0</v>
      </c>
      <c r="BL1277" s="18" t="s">
        <v>572</v>
      </c>
      <c r="BM1277" s="172" t="s">
        <v>1464</v>
      </c>
    </row>
    <row r="1278" spans="1:65" s="2" customFormat="1" x14ac:dyDescent="0.2">
      <c r="A1278" s="33"/>
      <c r="B1278" s="34"/>
      <c r="C1278" s="33"/>
      <c r="D1278" s="175" t="s">
        <v>181</v>
      </c>
      <c r="E1278" s="33"/>
      <c r="F1278" s="176" t="s">
        <v>1463</v>
      </c>
      <c r="G1278" s="33"/>
      <c r="H1278" s="33"/>
      <c r="I1278" s="97"/>
      <c r="J1278" s="33"/>
      <c r="K1278" s="33"/>
      <c r="L1278" s="34"/>
      <c r="M1278" s="177"/>
      <c r="N1278" s="178"/>
      <c r="O1278" s="59"/>
      <c r="P1278" s="59"/>
      <c r="Q1278" s="59"/>
      <c r="R1278" s="59"/>
      <c r="S1278" s="59"/>
      <c r="T1278" s="60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T1278" s="18" t="s">
        <v>181</v>
      </c>
      <c r="AU1278" s="18" t="s">
        <v>191</v>
      </c>
    </row>
    <row r="1279" spans="1:65" s="2" customFormat="1" ht="16.5" customHeight="1" x14ac:dyDescent="0.2">
      <c r="A1279" s="33"/>
      <c r="B1279" s="162"/>
      <c r="C1279" s="163" t="s">
        <v>1465</v>
      </c>
      <c r="D1279" s="264" t="s">
        <v>1466</v>
      </c>
      <c r="E1279" s="265"/>
      <c r="F1279" s="266"/>
      <c r="G1279" s="164" t="s">
        <v>370</v>
      </c>
      <c r="H1279" s="165">
        <v>1</v>
      </c>
      <c r="I1279" s="166"/>
      <c r="J1279" s="165">
        <f>ROUND(I1279*H1279,3)</f>
        <v>0</v>
      </c>
      <c r="K1279" s="167"/>
      <c r="L1279" s="34"/>
      <c r="M1279" s="168" t="s">
        <v>1</v>
      </c>
      <c r="N1279" s="169" t="s">
        <v>43</v>
      </c>
      <c r="O1279" s="59"/>
      <c r="P1279" s="170">
        <f>O1279*H1279</f>
        <v>0</v>
      </c>
      <c r="Q1279" s="170">
        <v>0</v>
      </c>
      <c r="R1279" s="170">
        <f>Q1279*H1279</f>
        <v>0</v>
      </c>
      <c r="S1279" s="170">
        <v>0</v>
      </c>
      <c r="T1279" s="171">
        <f>S1279*H1279</f>
        <v>0</v>
      </c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33"/>
      <c r="AE1279" s="33"/>
      <c r="AR1279" s="172" t="s">
        <v>572</v>
      </c>
      <c r="AT1279" s="172" t="s">
        <v>175</v>
      </c>
      <c r="AU1279" s="172" t="s">
        <v>191</v>
      </c>
      <c r="AY1279" s="18" t="s">
        <v>173</v>
      </c>
      <c r="BE1279" s="173">
        <f>IF(N1279="základná",J1279,0)</f>
        <v>0</v>
      </c>
      <c r="BF1279" s="173">
        <f>IF(N1279="znížená",J1279,0)</f>
        <v>0</v>
      </c>
      <c r="BG1279" s="173">
        <f>IF(N1279="zákl. prenesená",J1279,0)</f>
        <v>0</v>
      </c>
      <c r="BH1279" s="173">
        <f>IF(N1279="zníž. prenesená",J1279,0)</f>
        <v>0</v>
      </c>
      <c r="BI1279" s="173">
        <f>IF(N1279="nulová",J1279,0)</f>
        <v>0</v>
      </c>
      <c r="BJ1279" s="18" t="s">
        <v>179</v>
      </c>
      <c r="BK1279" s="174">
        <f>ROUND(I1279*H1279,3)</f>
        <v>0</v>
      </c>
      <c r="BL1279" s="18" t="s">
        <v>572</v>
      </c>
      <c r="BM1279" s="172" t="s">
        <v>1467</v>
      </c>
    </row>
    <row r="1280" spans="1:65" s="2" customFormat="1" x14ac:dyDescent="0.2">
      <c r="A1280" s="33"/>
      <c r="B1280" s="34"/>
      <c r="C1280" s="33"/>
      <c r="D1280" s="175" t="s">
        <v>181</v>
      </c>
      <c r="E1280" s="33"/>
      <c r="F1280" s="176" t="s">
        <v>1466</v>
      </c>
      <c r="G1280" s="33"/>
      <c r="H1280" s="33"/>
      <c r="I1280" s="97"/>
      <c r="J1280" s="33"/>
      <c r="K1280" s="33"/>
      <c r="L1280" s="34"/>
      <c r="M1280" s="177"/>
      <c r="N1280" s="178"/>
      <c r="O1280" s="59"/>
      <c r="P1280" s="59"/>
      <c r="Q1280" s="59"/>
      <c r="R1280" s="59"/>
      <c r="S1280" s="59"/>
      <c r="T1280" s="60"/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T1280" s="18" t="s">
        <v>181</v>
      </c>
      <c r="AU1280" s="18" t="s">
        <v>191</v>
      </c>
    </row>
    <row r="1281" spans="1:65" s="2" customFormat="1" ht="16.5" customHeight="1" x14ac:dyDescent="0.2">
      <c r="A1281" s="33"/>
      <c r="B1281" s="162"/>
      <c r="C1281" s="163" t="s">
        <v>1468</v>
      </c>
      <c r="D1281" s="264" t="s">
        <v>1469</v>
      </c>
      <c r="E1281" s="265"/>
      <c r="F1281" s="266"/>
      <c r="G1281" s="164" t="s">
        <v>177</v>
      </c>
      <c r="H1281" s="165">
        <v>1</v>
      </c>
      <c r="I1281" s="166"/>
      <c r="J1281" s="165">
        <f>ROUND(I1281*H1281,3)</f>
        <v>0</v>
      </c>
      <c r="K1281" s="167"/>
      <c r="L1281" s="34"/>
      <c r="M1281" s="168" t="s">
        <v>1</v>
      </c>
      <c r="N1281" s="169" t="s">
        <v>43</v>
      </c>
      <c r="O1281" s="59"/>
      <c r="P1281" s="170">
        <f>O1281*H1281</f>
        <v>0</v>
      </c>
      <c r="Q1281" s="170">
        <v>0</v>
      </c>
      <c r="R1281" s="170">
        <f>Q1281*H1281</f>
        <v>0</v>
      </c>
      <c r="S1281" s="170">
        <v>0</v>
      </c>
      <c r="T1281" s="171">
        <f>S1281*H1281</f>
        <v>0</v>
      </c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  <c r="AE1281" s="33"/>
      <c r="AR1281" s="172" t="s">
        <v>572</v>
      </c>
      <c r="AT1281" s="172" t="s">
        <v>175</v>
      </c>
      <c r="AU1281" s="172" t="s">
        <v>191</v>
      </c>
      <c r="AY1281" s="18" t="s">
        <v>173</v>
      </c>
      <c r="BE1281" s="173">
        <f>IF(N1281="základná",J1281,0)</f>
        <v>0</v>
      </c>
      <c r="BF1281" s="173">
        <f>IF(N1281="znížená",J1281,0)</f>
        <v>0</v>
      </c>
      <c r="BG1281" s="173">
        <f>IF(N1281="zákl. prenesená",J1281,0)</f>
        <v>0</v>
      </c>
      <c r="BH1281" s="173">
        <f>IF(N1281="zníž. prenesená",J1281,0)</f>
        <v>0</v>
      </c>
      <c r="BI1281" s="173">
        <f>IF(N1281="nulová",J1281,0)</f>
        <v>0</v>
      </c>
      <c r="BJ1281" s="18" t="s">
        <v>179</v>
      </c>
      <c r="BK1281" s="174">
        <f>ROUND(I1281*H1281,3)</f>
        <v>0</v>
      </c>
      <c r="BL1281" s="18" t="s">
        <v>572</v>
      </c>
      <c r="BM1281" s="172" t="s">
        <v>1470</v>
      </c>
    </row>
    <row r="1282" spans="1:65" s="2" customFormat="1" x14ac:dyDescent="0.2">
      <c r="A1282" s="33"/>
      <c r="B1282" s="34"/>
      <c r="C1282" s="33"/>
      <c r="D1282" s="175" t="s">
        <v>181</v>
      </c>
      <c r="E1282" s="33"/>
      <c r="F1282" s="176" t="s">
        <v>1469</v>
      </c>
      <c r="G1282" s="33"/>
      <c r="H1282" s="33"/>
      <c r="I1282" s="97"/>
      <c r="J1282" s="33"/>
      <c r="K1282" s="33"/>
      <c r="L1282" s="34"/>
      <c r="M1282" s="177"/>
      <c r="N1282" s="178"/>
      <c r="O1282" s="59"/>
      <c r="P1282" s="59"/>
      <c r="Q1282" s="59"/>
      <c r="R1282" s="59"/>
      <c r="S1282" s="59"/>
      <c r="T1282" s="60"/>
      <c r="U1282" s="33"/>
      <c r="V1282" s="33"/>
      <c r="W1282" s="33"/>
      <c r="X1282" s="33"/>
      <c r="Y1282" s="33"/>
      <c r="Z1282" s="33"/>
      <c r="AA1282" s="33"/>
      <c r="AB1282" s="33"/>
      <c r="AC1282" s="33"/>
      <c r="AD1282" s="33"/>
      <c r="AE1282" s="33"/>
      <c r="AT1282" s="18" t="s">
        <v>181</v>
      </c>
      <c r="AU1282" s="18" t="s">
        <v>191</v>
      </c>
    </row>
    <row r="1283" spans="1:65" s="12" customFormat="1" ht="20.85" customHeight="1" x14ac:dyDescent="0.2">
      <c r="B1283" s="149"/>
      <c r="D1283" s="150" t="s">
        <v>76</v>
      </c>
      <c r="E1283" s="160" t="s">
        <v>1471</v>
      </c>
      <c r="F1283" s="160" t="s">
        <v>1472</v>
      </c>
      <c r="I1283" s="152"/>
      <c r="J1283" s="161">
        <f>BK1283</f>
        <v>0</v>
      </c>
      <c r="L1283" s="149"/>
      <c r="M1283" s="154"/>
      <c r="N1283" s="155"/>
      <c r="O1283" s="155"/>
      <c r="P1283" s="156">
        <f>SUM(P1284:P1329)</f>
        <v>0</v>
      </c>
      <c r="Q1283" s="155"/>
      <c r="R1283" s="156">
        <f>SUM(R1284:R1329)</f>
        <v>0</v>
      </c>
      <c r="S1283" s="155"/>
      <c r="T1283" s="157">
        <f>SUM(T1284:T1329)</f>
        <v>0</v>
      </c>
      <c r="AR1283" s="150" t="s">
        <v>191</v>
      </c>
      <c r="AT1283" s="158" t="s">
        <v>76</v>
      </c>
      <c r="AU1283" s="158" t="s">
        <v>179</v>
      </c>
      <c r="AY1283" s="150" t="s">
        <v>173</v>
      </c>
      <c r="BK1283" s="159">
        <f>SUM(BK1284:BK1329)</f>
        <v>0</v>
      </c>
    </row>
    <row r="1284" spans="1:65" s="2" customFormat="1" ht="16.5" customHeight="1" x14ac:dyDescent="0.2">
      <c r="A1284" s="33"/>
      <c r="B1284" s="162"/>
      <c r="C1284" s="210" t="s">
        <v>1473</v>
      </c>
      <c r="D1284" s="267" t="s">
        <v>1400</v>
      </c>
      <c r="E1284" s="268"/>
      <c r="F1284" s="269"/>
      <c r="G1284" s="211" t="s">
        <v>370</v>
      </c>
      <c r="H1284" s="212">
        <v>80</v>
      </c>
      <c r="I1284" s="213"/>
      <c r="J1284" s="212">
        <f>ROUND(I1284*H1284,3)</f>
        <v>0</v>
      </c>
      <c r="K1284" s="214"/>
      <c r="L1284" s="215"/>
      <c r="M1284" s="216" t="s">
        <v>1</v>
      </c>
      <c r="N1284" s="217" t="s">
        <v>43</v>
      </c>
      <c r="O1284" s="59"/>
      <c r="P1284" s="170">
        <f>O1284*H1284</f>
        <v>0</v>
      </c>
      <c r="Q1284" s="170">
        <v>0</v>
      </c>
      <c r="R1284" s="170">
        <f>Q1284*H1284</f>
        <v>0</v>
      </c>
      <c r="S1284" s="170">
        <v>0</v>
      </c>
      <c r="T1284" s="171">
        <f>S1284*H1284</f>
        <v>0</v>
      </c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33"/>
      <c r="AE1284" s="33"/>
      <c r="AR1284" s="172" t="s">
        <v>1474</v>
      </c>
      <c r="AT1284" s="172" t="s">
        <v>335</v>
      </c>
      <c r="AU1284" s="172" t="s">
        <v>191</v>
      </c>
      <c r="AY1284" s="18" t="s">
        <v>173</v>
      </c>
      <c r="BE1284" s="173">
        <f>IF(N1284="základná",J1284,0)</f>
        <v>0</v>
      </c>
      <c r="BF1284" s="173">
        <f>IF(N1284="znížená",J1284,0)</f>
        <v>0</v>
      </c>
      <c r="BG1284" s="173">
        <f>IF(N1284="zákl. prenesená",J1284,0)</f>
        <v>0</v>
      </c>
      <c r="BH1284" s="173">
        <f>IF(N1284="zníž. prenesená",J1284,0)</f>
        <v>0</v>
      </c>
      <c r="BI1284" s="173">
        <f>IF(N1284="nulová",J1284,0)</f>
        <v>0</v>
      </c>
      <c r="BJ1284" s="18" t="s">
        <v>179</v>
      </c>
      <c r="BK1284" s="174">
        <f>ROUND(I1284*H1284,3)</f>
        <v>0</v>
      </c>
      <c r="BL1284" s="18" t="s">
        <v>572</v>
      </c>
      <c r="BM1284" s="172" t="s">
        <v>1475</v>
      </c>
    </row>
    <row r="1285" spans="1:65" s="2" customFormat="1" x14ac:dyDescent="0.2">
      <c r="A1285" s="33"/>
      <c r="B1285" s="34"/>
      <c r="C1285" s="33"/>
      <c r="D1285" s="175" t="s">
        <v>181</v>
      </c>
      <c r="E1285" s="33"/>
      <c r="F1285" s="176" t="s">
        <v>1400</v>
      </c>
      <c r="G1285" s="33"/>
      <c r="H1285" s="33"/>
      <c r="I1285" s="97"/>
      <c r="J1285" s="33"/>
      <c r="K1285" s="33"/>
      <c r="L1285" s="34"/>
      <c r="M1285" s="177"/>
      <c r="N1285" s="178"/>
      <c r="O1285" s="59"/>
      <c r="P1285" s="59"/>
      <c r="Q1285" s="59"/>
      <c r="R1285" s="59"/>
      <c r="S1285" s="59"/>
      <c r="T1285" s="60"/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33"/>
      <c r="AE1285" s="33"/>
      <c r="AT1285" s="18" t="s">
        <v>181</v>
      </c>
      <c r="AU1285" s="18" t="s">
        <v>191</v>
      </c>
    </row>
    <row r="1286" spans="1:65" s="2" customFormat="1" ht="16.5" customHeight="1" x14ac:dyDescent="0.2">
      <c r="A1286" s="33"/>
      <c r="B1286" s="162"/>
      <c r="C1286" s="210" t="s">
        <v>1476</v>
      </c>
      <c r="D1286" s="267" t="s">
        <v>1403</v>
      </c>
      <c r="E1286" s="268"/>
      <c r="F1286" s="269"/>
      <c r="G1286" s="211" t="s">
        <v>370</v>
      </c>
      <c r="H1286" s="212">
        <v>70</v>
      </c>
      <c r="I1286" s="213"/>
      <c r="J1286" s="212">
        <f>ROUND(I1286*H1286,3)</f>
        <v>0</v>
      </c>
      <c r="K1286" s="214"/>
      <c r="L1286" s="215"/>
      <c r="M1286" s="216" t="s">
        <v>1</v>
      </c>
      <c r="N1286" s="217" t="s">
        <v>43</v>
      </c>
      <c r="O1286" s="59"/>
      <c r="P1286" s="170">
        <f>O1286*H1286</f>
        <v>0</v>
      </c>
      <c r="Q1286" s="170">
        <v>0</v>
      </c>
      <c r="R1286" s="170">
        <f>Q1286*H1286</f>
        <v>0</v>
      </c>
      <c r="S1286" s="170">
        <v>0</v>
      </c>
      <c r="T1286" s="171">
        <f>S1286*H1286</f>
        <v>0</v>
      </c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33"/>
      <c r="AE1286" s="33"/>
      <c r="AR1286" s="172" t="s">
        <v>1474</v>
      </c>
      <c r="AT1286" s="172" t="s">
        <v>335</v>
      </c>
      <c r="AU1286" s="172" t="s">
        <v>191</v>
      </c>
      <c r="AY1286" s="18" t="s">
        <v>173</v>
      </c>
      <c r="BE1286" s="173">
        <f>IF(N1286="základná",J1286,0)</f>
        <v>0</v>
      </c>
      <c r="BF1286" s="173">
        <f>IF(N1286="znížená",J1286,0)</f>
        <v>0</v>
      </c>
      <c r="BG1286" s="173">
        <f>IF(N1286="zákl. prenesená",J1286,0)</f>
        <v>0</v>
      </c>
      <c r="BH1286" s="173">
        <f>IF(N1286="zníž. prenesená",J1286,0)</f>
        <v>0</v>
      </c>
      <c r="BI1286" s="173">
        <f>IF(N1286="nulová",J1286,0)</f>
        <v>0</v>
      </c>
      <c r="BJ1286" s="18" t="s">
        <v>179</v>
      </c>
      <c r="BK1286" s="174">
        <f>ROUND(I1286*H1286,3)</f>
        <v>0</v>
      </c>
      <c r="BL1286" s="18" t="s">
        <v>572</v>
      </c>
      <c r="BM1286" s="172" t="s">
        <v>1477</v>
      </c>
    </row>
    <row r="1287" spans="1:65" s="2" customFormat="1" x14ac:dyDescent="0.2">
      <c r="A1287" s="33"/>
      <c r="B1287" s="34"/>
      <c r="C1287" s="33"/>
      <c r="D1287" s="175" t="s">
        <v>181</v>
      </c>
      <c r="E1287" s="33"/>
      <c r="F1287" s="176" t="s">
        <v>1403</v>
      </c>
      <c r="G1287" s="33"/>
      <c r="H1287" s="33"/>
      <c r="I1287" s="97"/>
      <c r="J1287" s="33"/>
      <c r="K1287" s="33"/>
      <c r="L1287" s="34"/>
      <c r="M1287" s="177"/>
      <c r="N1287" s="178"/>
      <c r="O1287" s="59"/>
      <c r="P1287" s="59"/>
      <c r="Q1287" s="59"/>
      <c r="R1287" s="59"/>
      <c r="S1287" s="59"/>
      <c r="T1287" s="60"/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33"/>
      <c r="AE1287" s="33"/>
      <c r="AT1287" s="18" t="s">
        <v>181</v>
      </c>
      <c r="AU1287" s="18" t="s">
        <v>191</v>
      </c>
    </row>
    <row r="1288" spans="1:65" s="2" customFormat="1" ht="16.5" customHeight="1" x14ac:dyDescent="0.2">
      <c r="A1288" s="33"/>
      <c r="B1288" s="162"/>
      <c r="C1288" s="210" t="s">
        <v>1478</v>
      </c>
      <c r="D1288" s="267" t="s">
        <v>1406</v>
      </c>
      <c r="E1288" s="268"/>
      <c r="F1288" s="269"/>
      <c r="G1288" s="211" t="s">
        <v>370</v>
      </c>
      <c r="H1288" s="212">
        <v>32</v>
      </c>
      <c r="I1288" s="213"/>
      <c r="J1288" s="212">
        <f>ROUND(I1288*H1288,3)</f>
        <v>0</v>
      </c>
      <c r="K1288" s="214"/>
      <c r="L1288" s="215"/>
      <c r="M1288" s="216" t="s">
        <v>1</v>
      </c>
      <c r="N1288" s="217" t="s">
        <v>43</v>
      </c>
      <c r="O1288" s="59"/>
      <c r="P1288" s="170">
        <f>O1288*H1288</f>
        <v>0</v>
      </c>
      <c r="Q1288" s="170">
        <v>0</v>
      </c>
      <c r="R1288" s="170">
        <f>Q1288*H1288</f>
        <v>0</v>
      </c>
      <c r="S1288" s="170">
        <v>0</v>
      </c>
      <c r="T1288" s="171">
        <f>S1288*H1288</f>
        <v>0</v>
      </c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33"/>
      <c r="AE1288" s="33"/>
      <c r="AR1288" s="172" t="s">
        <v>1474</v>
      </c>
      <c r="AT1288" s="172" t="s">
        <v>335</v>
      </c>
      <c r="AU1288" s="172" t="s">
        <v>191</v>
      </c>
      <c r="AY1288" s="18" t="s">
        <v>173</v>
      </c>
      <c r="BE1288" s="173">
        <f>IF(N1288="základná",J1288,0)</f>
        <v>0</v>
      </c>
      <c r="BF1288" s="173">
        <f>IF(N1288="znížená",J1288,0)</f>
        <v>0</v>
      </c>
      <c r="BG1288" s="173">
        <f>IF(N1288="zákl. prenesená",J1288,0)</f>
        <v>0</v>
      </c>
      <c r="BH1288" s="173">
        <f>IF(N1288="zníž. prenesená",J1288,0)</f>
        <v>0</v>
      </c>
      <c r="BI1288" s="173">
        <f>IF(N1288="nulová",J1288,0)</f>
        <v>0</v>
      </c>
      <c r="BJ1288" s="18" t="s">
        <v>179</v>
      </c>
      <c r="BK1288" s="174">
        <f>ROUND(I1288*H1288,3)</f>
        <v>0</v>
      </c>
      <c r="BL1288" s="18" t="s">
        <v>572</v>
      </c>
      <c r="BM1288" s="172" t="s">
        <v>1479</v>
      </c>
    </row>
    <row r="1289" spans="1:65" s="2" customFormat="1" x14ac:dyDescent="0.2">
      <c r="A1289" s="33"/>
      <c r="B1289" s="34"/>
      <c r="C1289" s="33"/>
      <c r="D1289" s="175" t="s">
        <v>181</v>
      </c>
      <c r="E1289" s="33"/>
      <c r="F1289" s="176" t="s">
        <v>1406</v>
      </c>
      <c r="G1289" s="33"/>
      <c r="H1289" s="33"/>
      <c r="I1289" s="97"/>
      <c r="J1289" s="33"/>
      <c r="K1289" s="33"/>
      <c r="L1289" s="34"/>
      <c r="M1289" s="177"/>
      <c r="N1289" s="178"/>
      <c r="O1289" s="59"/>
      <c r="P1289" s="59"/>
      <c r="Q1289" s="59"/>
      <c r="R1289" s="59"/>
      <c r="S1289" s="59"/>
      <c r="T1289" s="60"/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  <c r="AE1289" s="33"/>
      <c r="AT1289" s="18" t="s">
        <v>181</v>
      </c>
      <c r="AU1289" s="18" t="s">
        <v>191</v>
      </c>
    </row>
    <row r="1290" spans="1:65" s="2" customFormat="1" ht="16.5" customHeight="1" x14ac:dyDescent="0.2">
      <c r="A1290" s="33"/>
      <c r="B1290" s="162"/>
      <c r="C1290" s="210" t="s">
        <v>1480</v>
      </c>
      <c r="D1290" s="267" t="s">
        <v>1409</v>
      </c>
      <c r="E1290" s="268"/>
      <c r="F1290" s="269"/>
      <c r="G1290" s="211" t="s">
        <v>643</v>
      </c>
      <c r="H1290" s="212">
        <v>60</v>
      </c>
      <c r="I1290" s="213"/>
      <c r="J1290" s="212">
        <f>ROUND(I1290*H1290,3)</f>
        <v>0</v>
      </c>
      <c r="K1290" s="214"/>
      <c r="L1290" s="215"/>
      <c r="M1290" s="216" t="s">
        <v>1</v>
      </c>
      <c r="N1290" s="217" t="s">
        <v>43</v>
      </c>
      <c r="O1290" s="59"/>
      <c r="P1290" s="170">
        <f>O1290*H1290</f>
        <v>0</v>
      </c>
      <c r="Q1290" s="170">
        <v>0</v>
      </c>
      <c r="R1290" s="170">
        <f>Q1290*H1290</f>
        <v>0</v>
      </c>
      <c r="S1290" s="170">
        <v>0</v>
      </c>
      <c r="T1290" s="171">
        <f>S1290*H1290</f>
        <v>0</v>
      </c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R1290" s="172" t="s">
        <v>1474</v>
      </c>
      <c r="AT1290" s="172" t="s">
        <v>335</v>
      </c>
      <c r="AU1290" s="172" t="s">
        <v>191</v>
      </c>
      <c r="AY1290" s="18" t="s">
        <v>173</v>
      </c>
      <c r="BE1290" s="173">
        <f>IF(N1290="základná",J1290,0)</f>
        <v>0</v>
      </c>
      <c r="BF1290" s="173">
        <f>IF(N1290="znížená",J1290,0)</f>
        <v>0</v>
      </c>
      <c r="BG1290" s="173">
        <f>IF(N1290="zákl. prenesená",J1290,0)</f>
        <v>0</v>
      </c>
      <c r="BH1290" s="173">
        <f>IF(N1290="zníž. prenesená",J1290,0)</f>
        <v>0</v>
      </c>
      <c r="BI1290" s="173">
        <f>IF(N1290="nulová",J1290,0)</f>
        <v>0</v>
      </c>
      <c r="BJ1290" s="18" t="s">
        <v>179</v>
      </c>
      <c r="BK1290" s="174">
        <f>ROUND(I1290*H1290,3)</f>
        <v>0</v>
      </c>
      <c r="BL1290" s="18" t="s">
        <v>572</v>
      </c>
      <c r="BM1290" s="172" t="s">
        <v>1481</v>
      </c>
    </row>
    <row r="1291" spans="1:65" s="2" customFormat="1" x14ac:dyDescent="0.2">
      <c r="A1291" s="33"/>
      <c r="B1291" s="34"/>
      <c r="C1291" s="33"/>
      <c r="D1291" s="175" t="s">
        <v>181</v>
      </c>
      <c r="E1291" s="33"/>
      <c r="F1291" s="176" t="s">
        <v>1409</v>
      </c>
      <c r="G1291" s="33"/>
      <c r="H1291" s="33"/>
      <c r="I1291" s="97"/>
      <c r="J1291" s="33"/>
      <c r="K1291" s="33"/>
      <c r="L1291" s="34"/>
      <c r="M1291" s="177"/>
      <c r="N1291" s="178"/>
      <c r="O1291" s="59"/>
      <c r="P1291" s="59"/>
      <c r="Q1291" s="59"/>
      <c r="R1291" s="59"/>
      <c r="S1291" s="59"/>
      <c r="T1291" s="60"/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  <c r="AE1291" s="33"/>
      <c r="AT1291" s="18" t="s">
        <v>181</v>
      </c>
      <c r="AU1291" s="18" t="s">
        <v>191</v>
      </c>
    </row>
    <row r="1292" spans="1:65" s="2" customFormat="1" ht="16.5" customHeight="1" x14ac:dyDescent="0.2">
      <c r="A1292" s="33"/>
      <c r="B1292" s="162"/>
      <c r="C1292" s="210" t="s">
        <v>1482</v>
      </c>
      <c r="D1292" s="267" t="s">
        <v>1412</v>
      </c>
      <c r="E1292" s="268"/>
      <c r="F1292" s="269"/>
      <c r="G1292" s="211" t="s">
        <v>370</v>
      </c>
      <c r="H1292" s="212">
        <v>22</v>
      </c>
      <c r="I1292" s="213"/>
      <c r="J1292" s="212">
        <f>ROUND(I1292*H1292,3)</f>
        <v>0</v>
      </c>
      <c r="K1292" s="214"/>
      <c r="L1292" s="215"/>
      <c r="M1292" s="216" t="s">
        <v>1</v>
      </c>
      <c r="N1292" s="217" t="s">
        <v>43</v>
      </c>
      <c r="O1292" s="59"/>
      <c r="P1292" s="170">
        <f>O1292*H1292</f>
        <v>0</v>
      </c>
      <c r="Q1292" s="170">
        <v>0</v>
      </c>
      <c r="R1292" s="170">
        <f>Q1292*H1292</f>
        <v>0</v>
      </c>
      <c r="S1292" s="170">
        <v>0</v>
      </c>
      <c r="T1292" s="171">
        <f>S1292*H1292</f>
        <v>0</v>
      </c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  <c r="AE1292" s="33"/>
      <c r="AR1292" s="172" t="s">
        <v>1474</v>
      </c>
      <c r="AT1292" s="172" t="s">
        <v>335</v>
      </c>
      <c r="AU1292" s="172" t="s">
        <v>191</v>
      </c>
      <c r="AY1292" s="18" t="s">
        <v>173</v>
      </c>
      <c r="BE1292" s="173">
        <f>IF(N1292="základná",J1292,0)</f>
        <v>0</v>
      </c>
      <c r="BF1292" s="173">
        <f>IF(N1292="znížená",J1292,0)</f>
        <v>0</v>
      </c>
      <c r="BG1292" s="173">
        <f>IF(N1292="zákl. prenesená",J1292,0)</f>
        <v>0</v>
      </c>
      <c r="BH1292" s="173">
        <f>IF(N1292="zníž. prenesená",J1292,0)</f>
        <v>0</v>
      </c>
      <c r="BI1292" s="173">
        <f>IF(N1292="nulová",J1292,0)</f>
        <v>0</v>
      </c>
      <c r="BJ1292" s="18" t="s">
        <v>179</v>
      </c>
      <c r="BK1292" s="174">
        <f>ROUND(I1292*H1292,3)</f>
        <v>0</v>
      </c>
      <c r="BL1292" s="18" t="s">
        <v>572</v>
      </c>
      <c r="BM1292" s="172" t="s">
        <v>1483</v>
      </c>
    </row>
    <row r="1293" spans="1:65" s="2" customFormat="1" x14ac:dyDescent="0.2">
      <c r="A1293" s="33"/>
      <c r="B1293" s="34"/>
      <c r="C1293" s="33"/>
      <c r="D1293" s="175" t="s">
        <v>181</v>
      </c>
      <c r="E1293" s="33"/>
      <c r="F1293" s="176" t="s">
        <v>1412</v>
      </c>
      <c r="G1293" s="33"/>
      <c r="H1293" s="33"/>
      <c r="I1293" s="97"/>
      <c r="J1293" s="33"/>
      <c r="K1293" s="33"/>
      <c r="L1293" s="34"/>
      <c r="M1293" s="177"/>
      <c r="N1293" s="178"/>
      <c r="O1293" s="59"/>
      <c r="P1293" s="59"/>
      <c r="Q1293" s="59"/>
      <c r="R1293" s="59"/>
      <c r="S1293" s="59"/>
      <c r="T1293" s="60"/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33"/>
      <c r="AE1293" s="33"/>
      <c r="AT1293" s="18" t="s">
        <v>181</v>
      </c>
      <c r="AU1293" s="18" t="s">
        <v>191</v>
      </c>
    </row>
    <row r="1294" spans="1:65" s="2" customFormat="1" ht="16.5" customHeight="1" x14ac:dyDescent="0.2">
      <c r="A1294" s="33"/>
      <c r="B1294" s="162"/>
      <c r="C1294" s="210" t="s">
        <v>1484</v>
      </c>
      <c r="D1294" s="267" t="s">
        <v>1418</v>
      </c>
      <c r="E1294" s="268"/>
      <c r="F1294" s="269"/>
      <c r="G1294" s="211" t="s">
        <v>643</v>
      </c>
      <c r="H1294" s="212">
        <v>550</v>
      </c>
      <c r="I1294" s="213"/>
      <c r="J1294" s="212">
        <f>ROUND(I1294*H1294,3)</f>
        <v>0</v>
      </c>
      <c r="K1294" s="214"/>
      <c r="L1294" s="215"/>
      <c r="M1294" s="216" t="s">
        <v>1</v>
      </c>
      <c r="N1294" s="217" t="s">
        <v>43</v>
      </c>
      <c r="O1294" s="59"/>
      <c r="P1294" s="170">
        <f>O1294*H1294</f>
        <v>0</v>
      </c>
      <c r="Q1294" s="170">
        <v>0</v>
      </c>
      <c r="R1294" s="170">
        <f>Q1294*H1294</f>
        <v>0</v>
      </c>
      <c r="S1294" s="170">
        <v>0</v>
      </c>
      <c r="T1294" s="171">
        <f>S1294*H1294</f>
        <v>0</v>
      </c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R1294" s="172" t="s">
        <v>1474</v>
      </c>
      <c r="AT1294" s="172" t="s">
        <v>335</v>
      </c>
      <c r="AU1294" s="172" t="s">
        <v>191</v>
      </c>
      <c r="AY1294" s="18" t="s">
        <v>173</v>
      </c>
      <c r="BE1294" s="173">
        <f>IF(N1294="základná",J1294,0)</f>
        <v>0</v>
      </c>
      <c r="BF1294" s="173">
        <f>IF(N1294="znížená",J1294,0)</f>
        <v>0</v>
      </c>
      <c r="BG1294" s="173">
        <f>IF(N1294="zákl. prenesená",J1294,0)</f>
        <v>0</v>
      </c>
      <c r="BH1294" s="173">
        <f>IF(N1294="zníž. prenesená",J1294,0)</f>
        <v>0</v>
      </c>
      <c r="BI1294" s="173">
        <f>IF(N1294="nulová",J1294,0)</f>
        <v>0</v>
      </c>
      <c r="BJ1294" s="18" t="s">
        <v>179</v>
      </c>
      <c r="BK1294" s="174">
        <f>ROUND(I1294*H1294,3)</f>
        <v>0</v>
      </c>
      <c r="BL1294" s="18" t="s">
        <v>572</v>
      </c>
      <c r="BM1294" s="172" t="s">
        <v>1485</v>
      </c>
    </row>
    <row r="1295" spans="1:65" s="2" customFormat="1" x14ac:dyDescent="0.2">
      <c r="A1295" s="33"/>
      <c r="B1295" s="34"/>
      <c r="C1295" s="33"/>
      <c r="D1295" s="175" t="s">
        <v>181</v>
      </c>
      <c r="E1295" s="33"/>
      <c r="F1295" s="176" t="s">
        <v>1418</v>
      </c>
      <c r="G1295" s="33"/>
      <c r="H1295" s="33"/>
      <c r="I1295" s="97"/>
      <c r="J1295" s="33"/>
      <c r="K1295" s="33"/>
      <c r="L1295" s="34"/>
      <c r="M1295" s="177"/>
      <c r="N1295" s="178"/>
      <c r="O1295" s="59"/>
      <c r="P1295" s="59"/>
      <c r="Q1295" s="59"/>
      <c r="R1295" s="59"/>
      <c r="S1295" s="59"/>
      <c r="T1295" s="60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33"/>
      <c r="AE1295" s="33"/>
      <c r="AT1295" s="18" t="s">
        <v>181</v>
      </c>
      <c r="AU1295" s="18" t="s">
        <v>191</v>
      </c>
    </row>
    <row r="1296" spans="1:65" s="2" customFormat="1" ht="16.5" customHeight="1" x14ac:dyDescent="0.2">
      <c r="A1296" s="33"/>
      <c r="B1296" s="162"/>
      <c r="C1296" s="210" t="s">
        <v>1486</v>
      </c>
      <c r="D1296" s="267" t="s">
        <v>1421</v>
      </c>
      <c r="E1296" s="268"/>
      <c r="F1296" s="269"/>
      <c r="G1296" s="211" t="s">
        <v>643</v>
      </c>
      <c r="H1296" s="212">
        <v>150</v>
      </c>
      <c r="I1296" s="213"/>
      <c r="J1296" s="212">
        <f>ROUND(I1296*H1296,3)</f>
        <v>0</v>
      </c>
      <c r="K1296" s="214"/>
      <c r="L1296" s="215"/>
      <c r="M1296" s="216" t="s">
        <v>1</v>
      </c>
      <c r="N1296" s="217" t="s">
        <v>43</v>
      </c>
      <c r="O1296" s="59"/>
      <c r="P1296" s="170">
        <f>O1296*H1296</f>
        <v>0</v>
      </c>
      <c r="Q1296" s="170">
        <v>0</v>
      </c>
      <c r="R1296" s="170">
        <f>Q1296*H1296</f>
        <v>0</v>
      </c>
      <c r="S1296" s="170">
        <v>0</v>
      </c>
      <c r="T1296" s="171">
        <f>S1296*H1296</f>
        <v>0</v>
      </c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R1296" s="172" t="s">
        <v>1474</v>
      </c>
      <c r="AT1296" s="172" t="s">
        <v>335</v>
      </c>
      <c r="AU1296" s="172" t="s">
        <v>191</v>
      </c>
      <c r="AY1296" s="18" t="s">
        <v>173</v>
      </c>
      <c r="BE1296" s="173">
        <f>IF(N1296="základná",J1296,0)</f>
        <v>0</v>
      </c>
      <c r="BF1296" s="173">
        <f>IF(N1296="znížená",J1296,0)</f>
        <v>0</v>
      </c>
      <c r="BG1296" s="173">
        <f>IF(N1296="zákl. prenesená",J1296,0)</f>
        <v>0</v>
      </c>
      <c r="BH1296" s="173">
        <f>IF(N1296="zníž. prenesená",J1296,0)</f>
        <v>0</v>
      </c>
      <c r="BI1296" s="173">
        <f>IF(N1296="nulová",J1296,0)</f>
        <v>0</v>
      </c>
      <c r="BJ1296" s="18" t="s">
        <v>179</v>
      </c>
      <c r="BK1296" s="174">
        <f>ROUND(I1296*H1296,3)</f>
        <v>0</v>
      </c>
      <c r="BL1296" s="18" t="s">
        <v>572</v>
      </c>
      <c r="BM1296" s="172" t="s">
        <v>1487</v>
      </c>
    </row>
    <row r="1297" spans="1:65" s="2" customFormat="1" x14ac:dyDescent="0.2">
      <c r="A1297" s="33"/>
      <c r="B1297" s="34"/>
      <c r="C1297" s="33"/>
      <c r="D1297" s="175" t="s">
        <v>181</v>
      </c>
      <c r="E1297" s="33"/>
      <c r="F1297" s="176" t="s">
        <v>1421</v>
      </c>
      <c r="G1297" s="33"/>
      <c r="H1297" s="33"/>
      <c r="I1297" s="97"/>
      <c r="J1297" s="33"/>
      <c r="K1297" s="33"/>
      <c r="L1297" s="34"/>
      <c r="M1297" s="177"/>
      <c r="N1297" s="178"/>
      <c r="O1297" s="59"/>
      <c r="P1297" s="59"/>
      <c r="Q1297" s="59"/>
      <c r="R1297" s="59"/>
      <c r="S1297" s="59"/>
      <c r="T1297" s="60"/>
      <c r="U1297" s="33"/>
      <c r="V1297" s="33"/>
      <c r="W1297" s="33"/>
      <c r="X1297" s="33"/>
      <c r="Y1297" s="33"/>
      <c r="Z1297" s="33"/>
      <c r="AA1297" s="33"/>
      <c r="AB1297" s="33"/>
      <c r="AC1297" s="33"/>
      <c r="AD1297" s="33"/>
      <c r="AE1297" s="33"/>
      <c r="AT1297" s="18" t="s">
        <v>181</v>
      </c>
      <c r="AU1297" s="18" t="s">
        <v>191</v>
      </c>
    </row>
    <row r="1298" spans="1:65" s="2" customFormat="1" ht="16.5" customHeight="1" x14ac:dyDescent="0.2">
      <c r="A1298" s="33"/>
      <c r="B1298" s="162"/>
      <c r="C1298" s="210" t="s">
        <v>1488</v>
      </c>
      <c r="D1298" s="267" t="s">
        <v>1424</v>
      </c>
      <c r="E1298" s="268"/>
      <c r="F1298" s="269"/>
      <c r="G1298" s="211" t="s">
        <v>643</v>
      </c>
      <c r="H1298" s="212">
        <v>110</v>
      </c>
      <c r="I1298" s="213"/>
      <c r="J1298" s="212">
        <f>ROUND(I1298*H1298,3)</f>
        <v>0</v>
      </c>
      <c r="K1298" s="214"/>
      <c r="L1298" s="215"/>
      <c r="M1298" s="216" t="s">
        <v>1</v>
      </c>
      <c r="N1298" s="217" t="s">
        <v>43</v>
      </c>
      <c r="O1298" s="59"/>
      <c r="P1298" s="170">
        <f>O1298*H1298</f>
        <v>0</v>
      </c>
      <c r="Q1298" s="170">
        <v>0</v>
      </c>
      <c r="R1298" s="170">
        <f>Q1298*H1298</f>
        <v>0</v>
      </c>
      <c r="S1298" s="170">
        <v>0</v>
      </c>
      <c r="T1298" s="171">
        <f>S1298*H1298</f>
        <v>0</v>
      </c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33"/>
      <c r="AE1298" s="33"/>
      <c r="AR1298" s="172" t="s">
        <v>1474</v>
      </c>
      <c r="AT1298" s="172" t="s">
        <v>335</v>
      </c>
      <c r="AU1298" s="172" t="s">
        <v>191</v>
      </c>
      <c r="AY1298" s="18" t="s">
        <v>173</v>
      </c>
      <c r="BE1298" s="173">
        <f>IF(N1298="základná",J1298,0)</f>
        <v>0</v>
      </c>
      <c r="BF1298" s="173">
        <f>IF(N1298="znížená",J1298,0)</f>
        <v>0</v>
      </c>
      <c r="BG1298" s="173">
        <f>IF(N1298="zákl. prenesená",J1298,0)</f>
        <v>0</v>
      </c>
      <c r="BH1298" s="173">
        <f>IF(N1298="zníž. prenesená",J1298,0)</f>
        <v>0</v>
      </c>
      <c r="BI1298" s="173">
        <f>IF(N1298="nulová",J1298,0)</f>
        <v>0</v>
      </c>
      <c r="BJ1298" s="18" t="s">
        <v>179</v>
      </c>
      <c r="BK1298" s="174">
        <f>ROUND(I1298*H1298,3)</f>
        <v>0</v>
      </c>
      <c r="BL1298" s="18" t="s">
        <v>572</v>
      </c>
      <c r="BM1298" s="172" t="s">
        <v>1489</v>
      </c>
    </row>
    <row r="1299" spans="1:65" s="2" customFormat="1" x14ac:dyDescent="0.2">
      <c r="A1299" s="33"/>
      <c r="B1299" s="34"/>
      <c r="C1299" s="33"/>
      <c r="D1299" s="175" t="s">
        <v>181</v>
      </c>
      <c r="E1299" s="33"/>
      <c r="F1299" s="176" t="s">
        <v>1424</v>
      </c>
      <c r="G1299" s="33"/>
      <c r="H1299" s="33"/>
      <c r="I1299" s="97"/>
      <c r="J1299" s="33"/>
      <c r="K1299" s="33"/>
      <c r="L1299" s="34"/>
      <c r="M1299" s="177"/>
      <c r="N1299" s="178"/>
      <c r="O1299" s="59"/>
      <c r="P1299" s="59"/>
      <c r="Q1299" s="59"/>
      <c r="R1299" s="59"/>
      <c r="S1299" s="59"/>
      <c r="T1299" s="60"/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  <c r="AE1299" s="33"/>
      <c r="AT1299" s="18" t="s">
        <v>181</v>
      </c>
      <c r="AU1299" s="18" t="s">
        <v>191</v>
      </c>
    </row>
    <row r="1300" spans="1:65" s="2" customFormat="1" ht="16.5" customHeight="1" x14ac:dyDescent="0.2">
      <c r="A1300" s="33"/>
      <c r="B1300" s="162"/>
      <c r="C1300" s="210" t="s">
        <v>1490</v>
      </c>
      <c r="D1300" s="267" t="s">
        <v>1427</v>
      </c>
      <c r="E1300" s="268"/>
      <c r="F1300" s="269"/>
      <c r="G1300" s="211" t="s">
        <v>643</v>
      </c>
      <c r="H1300" s="212">
        <v>650</v>
      </c>
      <c r="I1300" s="213"/>
      <c r="J1300" s="212">
        <f>ROUND(I1300*H1300,3)</f>
        <v>0</v>
      </c>
      <c r="K1300" s="214"/>
      <c r="L1300" s="215"/>
      <c r="M1300" s="216" t="s">
        <v>1</v>
      </c>
      <c r="N1300" s="217" t="s">
        <v>43</v>
      </c>
      <c r="O1300" s="59"/>
      <c r="P1300" s="170">
        <f>O1300*H1300</f>
        <v>0</v>
      </c>
      <c r="Q1300" s="170">
        <v>0</v>
      </c>
      <c r="R1300" s="170">
        <f>Q1300*H1300</f>
        <v>0</v>
      </c>
      <c r="S1300" s="170">
        <v>0</v>
      </c>
      <c r="T1300" s="171">
        <f>S1300*H1300</f>
        <v>0</v>
      </c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  <c r="AE1300" s="33"/>
      <c r="AR1300" s="172" t="s">
        <v>1474</v>
      </c>
      <c r="AT1300" s="172" t="s">
        <v>335</v>
      </c>
      <c r="AU1300" s="172" t="s">
        <v>191</v>
      </c>
      <c r="AY1300" s="18" t="s">
        <v>173</v>
      </c>
      <c r="BE1300" s="173">
        <f>IF(N1300="základná",J1300,0)</f>
        <v>0</v>
      </c>
      <c r="BF1300" s="173">
        <f>IF(N1300="znížená",J1300,0)</f>
        <v>0</v>
      </c>
      <c r="BG1300" s="173">
        <f>IF(N1300="zákl. prenesená",J1300,0)</f>
        <v>0</v>
      </c>
      <c r="BH1300" s="173">
        <f>IF(N1300="zníž. prenesená",J1300,0)</f>
        <v>0</v>
      </c>
      <c r="BI1300" s="173">
        <f>IF(N1300="nulová",J1300,0)</f>
        <v>0</v>
      </c>
      <c r="BJ1300" s="18" t="s">
        <v>179</v>
      </c>
      <c r="BK1300" s="174">
        <f>ROUND(I1300*H1300,3)</f>
        <v>0</v>
      </c>
      <c r="BL1300" s="18" t="s">
        <v>572</v>
      </c>
      <c r="BM1300" s="172" t="s">
        <v>1491</v>
      </c>
    </row>
    <row r="1301" spans="1:65" s="2" customFormat="1" x14ac:dyDescent="0.2">
      <c r="A1301" s="33"/>
      <c r="B1301" s="34"/>
      <c r="C1301" s="33"/>
      <c r="D1301" s="175" t="s">
        <v>181</v>
      </c>
      <c r="E1301" s="33"/>
      <c r="F1301" s="176" t="s">
        <v>1427</v>
      </c>
      <c r="G1301" s="33"/>
      <c r="H1301" s="33"/>
      <c r="I1301" s="97"/>
      <c r="J1301" s="33"/>
      <c r="K1301" s="33"/>
      <c r="L1301" s="34"/>
      <c r="M1301" s="177"/>
      <c r="N1301" s="178"/>
      <c r="O1301" s="59"/>
      <c r="P1301" s="59"/>
      <c r="Q1301" s="59"/>
      <c r="R1301" s="59"/>
      <c r="S1301" s="59"/>
      <c r="T1301" s="60"/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T1301" s="18" t="s">
        <v>181</v>
      </c>
      <c r="AU1301" s="18" t="s">
        <v>191</v>
      </c>
    </row>
    <row r="1302" spans="1:65" s="2" customFormat="1" ht="16.5" customHeight="1" x14ac:dyDescent="0.2">
      <c r="A1302" s="33"/>
      <c r="B1302" s="162"/>
      <c r="C1302" s="210" t="s">
        <v>1492</v>
      </c>
      <c r="D1302" s="267" t="s">
        <v>1430</v>
      </c>
      <c r="E1302" s="268"/>
      <c r="F1302" s="269"/>
      <c r="G1302" s="211" t="s">
        <v>643</v>
      </c>
      <c r="H1302" s="212">
        <v>55</v>
      </c>
      <c r="I1302" s="213"/>
      <c r="J1302" s="212">
        <f>ROUND(I1302*H1302,3)</f>
        <v>0</v>
      </c>
      <c r="K1302" s="214"/>
      <c r="L1302" s="215"/>
      <c r="M1302" s="216" t="s">
        <v>1</v>
      </c>
      <c r="N1302" s="217" t="s">
        <v>43</v>
      </c>
      <c r="O1302" s="59"/>
      <c r="P1302" s="170">
        <f>O1302*H1302</f>
        <v>0</v>
      </c>
      <c r="Q1302" s="170">
        <v>0</v>
      </c>
      <c r="R1302" s="170">
        <f>Q1302*H1302</f>
        <v>0</v>
      </c>
      <c r="S1302" s="170">
        <v>0</v>
      </c>
      <c r="T1302" s="171">
        <f>S1302*H1302</f>
        <v>0</v>
      </c>
      <c r="U1302" s="33"/>
      <c r="V1302" s="33"/>
      <c r="W1302" s="33"/>
      <c r="X1302" s="33"/>
      <c r="Y1302" s="33"/>
      <c r="Z1302" s="33"/>
      <c r="AA1302" s="33"/>
      <c r="AB1302" s="33"/>
      <c r="AC1302" s="33"/>
      <c r="AD1302" s="33"/>
      <c r="AE1302" s="33"/>
      <c r="AR1302" s="172" t="s">
        <v>1474</v>
      </c>
      <c r="AT1302" s="172" t="s">
        <v>335</v>
      </c>
      <c r="AU1302" s="172" t="s">
        <v>191</v>
      </c>
      <c r="AY1302" s="18" t="s">
        <v>173</v>
      </c>
      <c r="BE1302" s="173">
        <f>IF(N1302="základná",J1302,0)</f>
        <v>0</v>
      </c>
      <c r="BF1302" s="173">
        <f>IF(N1302="znížená",J1302,0)</f>
        <v>0</v>
      </c>
      <c r="BG1302" s="173">
        <f>IF(N1302="zákl. prenesená",J1302,0)</f>
        <v>0</v>
      </c>
      <c r="BH1302" s="173">
        <f>IF(N1302="zníž. prenesená",J1302,0)</f>
        <v>0</v>
      </c>
      <c r="BI1302" s="173">
        <f>IF(N1302="nulová",J1302,0)</f>
        <v>0</v>
      </c>
      <c r="BJ1302" s="18" t="s">
        <v>179</v>
      </c>
      <c r="BK1302" s="174">
        <f>ROUND(I1302*H1302,3)</f>
        <v>0</v>
      </c>
      <c r="BL1302" s="18" t="s">
        <v>572</v>
      </c>
      <c r="BM1302" s="172" t="s">
        <v>1493</v>
      </c>
    </row>
    <row r="1303" spans="1:65" s="2" customFormat="1" x14ac:dyDescent="0.2">
      <c r="A1303" s="33"/>
      <c r="B1303" s="34"/>
      <c r="C1303" s="33"/>
      <c r="D1303" s="175" t="s">
        <v>181</v>
      </c>
      <c r="E1303" s="33"/>
      <c r="F1303" s="176" t="s">
        <v>1430</v>
      </c>
      <c r="G1303" s="33"/>
      <c r="H1303" s="33"/>
      <c r="I1303" s="97"/>
      <c r="J1303" s="33"/>
      <c r="K1303" s="33"/>
      <c r="L1303" s="34"/>
      <c r="M1303" s="177"/>
      <c r="N1303" s="178"/>
      <c r="O1303" s="59"/>
      <c r="P1303" s="59"/>
      <c r="Q1303" s="59"/>
      <c r="R1303" s="59"/>
      <c r="S1303" s="59"/>
      <c r="T1303" s="60"/>
      <c r="U1303" s="33"/>
      <c r="V1303" s="33"/>
      <c r="W1303" s="33"/>
      <c r="X1303" s="33"/>
      <c r="Y1303" s="33"/>
      <c r="Z1303" s="33"/>
      <c r="AA1303" s="33"/>
      <c r="AB1303" s="33"/>
      <c r="AC1303" s="33"/>
      <c r="AD1303" s="33"/>
      <c r="AE1303" s="33"/>
      <c r="AT1303" s="18" t="s">
        <v>181</v>
      </c>
      <c r="AU1303" s="18" t="s">
        <v>191</v>
      </c>
    </row>
    <row r="1304" spans="1:65" s="2" customFormat="1" ht="16.5" customHeight="1" x14ac:dyDescent="0.2">
      <c r="A1304" s="33"/>
      <c r="B1304" s="162"/>
      <c r="C1304" s="210" t="s">
        <v>1494</v>
      </c>
      <c r="D1304" s="267" t="s">
        <v>1433</v>
      </c>
      <c r="E1304" s="268"/>
      <c r="F1304" s="269"/>
      <c r="G1304" s="211" t="s">
        <v>370</v>
      </c>
      <c r="H1304" s="212">
        <v>16</v>
      </c>
      <c r="I1304" s="213"/>
      <c r="J1304" s="212">
        <f>ROUND(I1304*H1304,3)</f>
        <v>0</v>
      </c>
      <c r="K1304" s="214"/>
      <c r="L1304" s="215"/>
      <c r="M1304" s="216" t="s">
        <v>1</v>
      </c>
      <c r="N1304" s="217" t="s">
        <v>43</v>
      </c>
      <c r="O1304" s="59"/>
      <c r="P1304" s="170">
        <f>O1304*H1304</f>
        <v>0</v>
      </c>
      <c r="Q1304" s="170">
        <v>0</v>
      </c>
      <c r="R1304" s="170">
        <f>Q1304*H1304</f>
        <v>0</v>
      </c>
      <c r="S1304" s="170">
        <v>0</v>
      </c>
      <c r="T1304" s="171">
        <f>S1304*H1304</f>
        <v>0</v>
      </c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  <c r="AE1304" s="33"/>
      <c r="AR1304" s="172" t="s">
        <v>1474</v>
      </c>
      <c r="AT1304" s="172" t="s">
        <v>335</v>
      </c>
      <c r="AU1304" s="172" t="s">
        <v>191</v>
      </c>
      <c r="AY1304" s="18" t="s">
        <v>173</v>
      </c>
      <c r="BE1304" s="173">
        <f>IF(N1304="základná",J1304,0)</f>
        <v>0</v>
      </c>
      <c r="BF1304" s="173">
        <f>IF(N1304="znížená",J1304,0)</f>
        <v>0</v>
      </c>
      <c r="BG1304" s="173">
        <f>IF(N1304="zákl. prenesená",J1304,0)</f>
        <v>0</v>
      </c>
      <c r="BH1304" s="173">
        <f>IF(N1304="zníž. prenesená",J1304,0)</f>
        <v>0</v>
      </c>
      <c r="BI1304" s="173">
        <f>IF(N1304="nulová",J1304,0)</f>
        <v>0</v>
      </c>
      <c r="BJ1304" s="18" t="s">
        <v>179</v>
      </c>
      <c r="BK1304" s="174">
        <f>ROUND(I1304*H1304,3)</f>
        <v>0</v>
      </c>
      <c r="BL1304" s="18" t="s">
        <v>572</v>
      </c>
      <c r="BM1304" s="172" t="s">
        <v>1495</v>
      </c>
    </row>
    <row r="1305" spans="1:65" s="2" customFormat="1" x14ac:dyDescent="0.2">
      <c r="A1305" s="33"/>
      <c r="B1305" s="34"/>
      <c r="C1305" s="33"/>
      <c r="D1305" s="175" t="s">
        <v>181</v>
      </c>
      <c r="E1305" s="33"/>
      <c r="F1305" s="176" t="s">
        <v>1433</v>
      </c>
      <c r="G1305" s="33"/>
      <c r="H1305" s="33"/>
      <c r="I1305" s="97"/>
      <c r="J1305" s="33"/>
      <c r="K1305" s="33"/>
      <c r="L1305" s="34"/>
      <c r="M1305" s="177"/>
      <c r="N1305" s="178"/>
      <c r="O1305" s="59"/>
      <c r="P1305" s="59"/>
      <c r="Q1305" s="59"/>
      <c r="R1305" s="59"/>
      <c r="S1305" s="59"/>
      <c r="T1305" s="60"/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33"/>
      <c r="AE1305" s="33"/>
      <c r="AT1305" s="18" t="s">
        <v>181</v>
      </c>
      <c r="AU1305" s="18" t="s">
        <v>191</v>
      </c>
    </row>
    <row r="1306" spans="1:65" s="2" customFormat="1" ht="16.5" customHeight="1" x14ac:dyDescent="0.2">
      <c r="A1306" s="33"/>
      <c r="B1306" s="162"/>
      <c r="C1306" s="210" t="s">
        <v>1496</v>
      </c>
      <c r="D1306" s="267" t="s">
        <v>1436</v>
      </c>
      <c r="E1306" s="268"/>
      <c r="F1306" s="269"/>
      <c r="G1306" s="211" t="s">
        <v>643</v>
      </c>
      <c r="H1306" s="212">
        <v>60</v>
      </c>
      <c r="I1306" s="213"/>
      <c r="J1306" s="212">
        <f>ROUND(I1306*H1306,3)</f>
        <v>0</v>
      </c>
      <c r="K1306" s="214"/>
      <c r="L1306" s="215"/>
      <c r="M1306" s="216" t="s">
        <v>1</v>
      </c>
      <c r="N1306" s="217" t="s">
        <v>43</v>
      </c>
      <c r="O1306" s="59"/>
      <c r="P1306" s="170">
        <f>O1306*H1306</f>
        <v>0</v>
      </c>
      <c r="Q1306" s="170">
        <v>0</v>
      </c>
      <c r="R1306" s="170">
        <f>Q1306*H1306</f>
        <v>0</v>
      </c>
      <c r="S1306" s="170">
        <v>0</v>
      </c>
      <c r="T1306" s="171">
        <f>S1306*H1306</f>
        <v>0</v>
      </c>
      <c r="U1306" s="33"/>
      <c r="V1306" s="33"/>
      <c r="W1306" s="33"/>
      <c r="X1306" s="33"/>
      <c r="Y1306" s="33"/>
      <c r="Z1306" s="33"/>
      <c r="AA1306" s="33"/>
      <c r="AB1306" s="33"/>
      <c r="AC1306" s="33"/>
      <c r="AD1306" s="33"/>
      <c r="AE1306" s="33"/>
      <c r="AR1306" s="172" t="s">
        <v>1474</v>
      </c>
      <c r="AT1306" s="172" t="s">
        <v>335</v>
      </c>
      <c r="AU1306" s="172" t="s">
        <v>191</v>
      </c>
      <c r="AY1306" s="18" t="s">
        <v>173</v>
      </c>
      <c r="BE1306" s="173">
        <f>IF(N1306="základná",J1306,0)</f>
        <v>0</v>
      </c>
      <c r="BF1306" s="173">
        <f>IF(N1306="znížená",J1306,0)</f>
        <v>0</v>
      </c>
      <c r="BG1306" s="173">
        <f>IF(N1306="zákl. prenesená",J1306,0)</f>
        <v>0</v>
      </c>
      <c r="BH1306" s="173">
        <f>IF(N1306="zníž. prenesená",J1306,0)</f>
        <v>0</v>
      </c>
      <c r="BI1306" s="173">
        <f>IF(N1306="nulová",J1306,0)</f>
        <v>0</v>
      </c>
      <c r="BJ1306" s="18" t="s">
        <v>179</v>
      </c>
      <c r="BK1306" s="174">
        <f>ROUND(I1306*H1306,3)</f>
        <v>0</v>
      </c>
      <c r="BL1306" s="18" t="s">
        <v>572</v>
      </c>
      <c r="BM1306" s="172" t="s">
        <v>1497</v>
      </c>
    </row>
    <row r="1307" spans="1:65" s="2" customFormat="1" x14ac:dyDescent="0.2">
      <c r="A1307" s="33"/>
      <c r="B1307" s="34"/>
      <c r="C1307" s="33"/>
      <c r="D1307" s="175" t="s">
        <v>181</v>
      </c>
      <c r="E1307" s="33"/>
      <c r="F1307" s="176" t="s">
        <v>1436</v>
      </c>
      <c r="G1307" s="33"/>
      <c r="H1307" s="33"/>
      <c r="I1307" s="97"/>
      <c r="J1307" s="33"/>
      <c r="K1307" s="33"/>
      <c r="L1307" s="34"/>
      <c r="M1307" s="177"/>
      <c r="N1307" s="178"/>
      <c r="O1307" s="59"/>
      <c r="P1307" s="59"/>
      <c r="Q1307" s="59"/>
      <c r="R1307" s="59"/>
      <c r="S1307" s="59"/>
      <c r="T1307" s="60"/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T1307" s="18" t="s">
        <v>181</v>
      </c>
      <c r="AU1307" s="18" t="s">
        <v>191</v>
      </c>
    </row>
    <row r="1308" spans="1:65" s="2" customFormat="1" ht="16.5" customHeight="1" x14ac:dyDescent="0.2">
      <c r="A1308" s="33"/>
      <c r="B1308" s="162"/>
      <c r="C1308" s="210" t="s">
        <v>1498</v>
      </c>
      <c r="D1308" s="267" t="s">
        <v>1439</v>
      </c>
      <c r="E1308" s="268"/>
      <c r="F1308" s="269"/>
      <c r="G1308" s="211" t="s">
        <v>370</v>
      </c>
      <c r="H1308" s="212">
        <v>2</v>
      </c>
      <c r="I1308" s="213"/>
      <c r="J1308" s="212">
        <f>ROUND(I1308*H1308,3)</f>
        <v>0</v>
      </c>
      <c r="K1308" s="214"/>
      <c r="L1308" s="215"/>
      <c r="M1308" s="216" t="s">
        <v>1</v>
      </c>
      <c r="N1308" s="217" t="s">
        <v>43</v>
      </c>
      <c r="O1308" s="59"/>
      <c r="P1308" s="170">
        <f>O1308*H1308</f>
        <v>0</v>
      </c>
      <c r="Q1308" s="170">
        <v>0</v>
      </c>
      <c r="R1308" s="170">
        <f>Q1308*H1308</f>
        <v>0</v>
      </c>
      <c r="S1308" s="170">
        <v>0</v>
      </c>
      <c r="T1308" s="171">
        <f>S1308*H1308</f>
        <v>0</v>
      </c>
      <c r="U1308" s="33"/>
      <c r="V1308" s="33"/>
      <c r="W1308" s="33"/>
      <c r="X1308" s="33"/>
      <c r="Y1308" s="33"/>
      <c r="Z1308" s="33"/>
      <c r="AA1308" s="33"/>
      <c r="AB1308" s="33"/>
      <c r="AC1308" s="33"/>
      <c r="AD1308" s="33"/>
      <c r="AE1308" s="33"/>
      <c r="AR1308" s="172" t="s">
        <v>1474</v>
      </c>
      <c r="AT1308" s="172" t="s">
        <v>335</v>
      </c>
      <c r="AU1308" s="172" t="s">
        <v>191</v>
      </c>
      <c r="AY1308" s="18" t="s">
        <v>173</v>
      </c>
      <c r="BE1308" s="173">
        <f>IF(N1308="základná",J1308,0)</f>
        <v>0</v>
      </c>
      <c r="BF1308" s="173">
        <f>IF(N1308="znížená",J1308,0)</f>
        <v>0</v>
      </c>
      <c r="BG1308" s="173">
        <f>IF(N1308="zákl. prenesená",J1308,0)</f>
        <v>0</v>
      </c>
      <c r="BH1308" s="173">
        <f>IF(N1308="zníž. prenesená",J1308,0)</f>
        <v>0</v>
      </c>
      <c r="BI1308" s="173">
        <f>IF(N1308="nulová",J1308,0)</f>
        <v>0</v>
      </c>
      <c r="BJ1308" s="18" t="s">
        <v>179</v>
      </c>
      <c r="BK1308" s="174">
        <f>ROUND(I1308*H1308,3)</f>
        <v>0</v>
      </c>
      <c r="BL1308" s="18" t="s">
        <v>572</v>
      </c>
      <c r="BM1308" s="172" t="s">
        <v>1499</v>
      </c>
    </row>
    <row r="1309" spans="1:65" s="2" customFormat="1" x14ac:dyDescent="0.2">
      <c r="A1309" s="33"/>
      <c r="B1309" s="34"/>
      <c r="C1309" s="33"/>
      <c r="D1309" s="175" t="s">
        <v>181</v>
      </c>
      <c r="E1309" s="33"/>
      <c r="F1309" s="176" t="s">
        <v>1439</v>
      </c>
      <c r="G1309" s="33"/>
      <c r="H1309" s="33"/>
      <c r="I1309" s="97"/>
      <c r="J1309" s="33"/>
      <c r="K1309" s="33"/>
      <c r="L1309" s="34"/>
      <c r="M1309" s="177"/>
      <c r="N1309" s="178"/>
      <c r="O1309" s="59"/>
      <c r="P1309" s="59"/>
      <c r="Q1309" s="59"/>
      <c r="R1309" s="59"/>
      <c r="S1309" s="59"/>
      <c r="T1309" s="60"/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T1309" s="18" t="s">
        <v>181</v>
      </c>
      <c r="AU1309" s="18" t="s">
        <v>191</v>
      </c>
    </row>
    <row r="1310" spans="1:65" s="2" customFormat="1" ht="16.5" customHeight="1" x14ac:dyDescent="0.2">
      <c r="A1310" s="33"/>
      <c r="B1310" s="162"/>
      <c r="C1310" s="210" t="s">
        <v>1500</v>
      </c>
      <c r="D1310" s="267" t="s">
        <v>1442</v>
      </c>
      <c r="E1310" s="268"/>
      <c r="F1310" s="269"/>
      <c r="G1310" s="211" t="s">
        <v>370</v>
      </c>
      <c r="H1310" s="212">
        <v>11</v>
      </c>
      <c r="I1310" s="213"/>
      <c r="J1310" s="212">
        <f>ROUND(I1310*H1310,3)</f>
        <v>0</v>
      </c>
      <c r="K1310" s="214"/>
      <c r="L1310" s="215"/>
      <c r="M1310" s="216" t="s">
        <v>1</v>
      </c>
      <c r="N1310" s="217" t="s">
        <v>43</v>
      </c>
      <c r="O1310" s="59"/>
      <c r="P1310" s="170">
        <f>O1310*H1310</f>
        <v>0</v>
      </c>
      <c r="Q1310" s="170">
        <v>0</v>
      </c>
      <c r="R1310" s="170">
        <f>Q1310*H1310</f>
        <v>0</v>
      </c>
      <c r="S1310" s="170">
        <v>0</v>
      </c>
      <c r="T1310" s="171">
        <f>S1310*H1310</f>
        <v>0</v>
      </c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R1310" s="172" t="s">
        <v>1474</v>
      </c>
      <c r="AT1310" s="172" t="s">
        <v>335</v>
      </c>
      <c r="AU1310" s="172" t="s">
        <v>191</v>
      </c>
      <c r="AY1310" s="18" t="s">
        <v>173</v>
      </c>
      <c r="BE1310" s="173">
        <f>IF(N1310="základná",J1310,0)</f>
        <v>0</v>
      </c>
      <c r="BF1310" s="173">
        <f>IF(N1310="znížená",J1310,0)</f>
        <v>0</v>
      </c>
      <c r="BG1310" s="173">
        <f>IF(N1310="zákl. prenesená",J1310,0)</f>
        <v>0</v>
      </c>
      <c r="BH1310" s="173">
        <f>IF(N1310="zníž. prenesená",J1310,0)</f>
        <v>0</v>
      </c>
      <c r="BI1310" s="173">
        <f>IF(N1310="nulová",J1310,0)</f>
        <v>0</v>
      </c>
      <c r="BJ1310" s="18" t="s">
        <v>179</v>
      </c>
      <c r="BK1310" s="174">
        <f>ROUND(I1310*H1310,3)</f>
        <v>0</v>
      </c>
      <c r="BL1310" s="18" t="s">
        <v>572</v>
      </c>
      <c r="BM1310" s="172" t="s">
        <v>1501</v>
      </c>
    </row>
    <row r="1311" spans="1:65" s="2" customFormat="1" x14ac:dyDescent="0.2">
      <c r="A1311" s="33"/>
      <c r="B1311" s="34"/>
      <c r="C1311" s="33"/>
      <c r="D1311" s="175" t="s">
        <v>181</v>
      </c>
      <c r="E1311" s="33"/>
      <c r="F1311" s="176" t="s">
        <v>1442</v>
      </c>
      <c r="G1311" s="33"/>
      <c r="H1311" s="33"/>
      <c r="I1311" s="97"/>
      <c r="J1311" s="33"/>
      <c r="K1311" s="33"/>
      <c r="L1311" s="34"/>
      <c r="M1311" s="177"/>
      <c r="N1311" s="178"/>
      <c r="O1311" s="59"/>
      <c r="P1311" s="59"/>
      <c r="Q1311" s="59"/>
      <c r="R1311" s="59"/>
      <c r="S1311" s="59"/>
      <c r="T1311" s="60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  <c r="AE1311" s="33"/>
      <c r="AT1311" s="18" t="s">
        <v>181</v>
      </c>
      <c r="AU1311" s="18" t="s">
        <v>191</v>
      </c>
    </row>
    <row r="1312" spans="1:65" s="2" customFormat="1" ht="16.5" customHeight="1" x14ac:dyDescent="0.2">
      <c r="A1312" s="33"/>
      <c r="B1312" s="162"/>
      <c r="C1312" s="210" t="s">
        <v>1502</v>
      </c>
      <c r="D1312" s="267" t="s">
        <v>1445</v>
      </c>
      <c r="E1312" s="268"/>
      <c r="F1312" s="269"/>
      <c r="G1312" s="211" t="s">
        <v>370</v>
      </c>
      <c r="H1312" s="212">
        <v>11</v>
      </c>
      <c r="I1312" s="213"/>
      <c r="J1312" s="212">
        <f>ROUND(I1312*H1312,3)</f>
        <v>0</v>
      </c>
      <c r="K1312" s="214"/>
      <c r="L1312" s="215"/>
      <c r="M1312" s="216" t="s">
        <v>1</v>
      </c>
      <c r="N1312" s="217" t="s">
        <v>43</v>
      </c>
      <c r="O1312" s="59"/>
      <c r="P1312" s="170">
        <f>O1312*H1312</f>
        <v>0</v>
      </c>
      <c r="Q1312" s="170">
        <v>0</v>
      </c>
      <c r="R1312" s="170">
        <f>Q1312*H1312</f>
        <v>0</v>
      </c>
      <c r="S1312" s="170">
        <v>0</v>
      </c>
      <c r="T1312" s="171">
        <f>S1312*H1312</f>
        <v>0</v>
      </c>
      <c r="U1312" s="33"/>
      <c r="V1312" s="33"/>
      <c r="W1312" s="33"/>
      <c r="X1312" s="33"/>
      <c r="Y1312" s="33"/>
      <c r="Z1312" s="33"/>
      <c r="AA1312" s="33"/>
      <c r="AB1312" s="33"/>
      <c r="AC1312" s="33"/>
      <c r="AD1312" s="33"/>
      <c r="AE1312" s="33"/>
      <c r="AR1312" s="172" t="s">
        <v>1474</v>
      </c>
      <c r="AT1312" s="172" t="s">
        <v>335</v>
      </c>
      <c r="AU1312" s="172" t="s">
        <v>191</v>
      </c>
      <c r="AY1312" s="18" t="s">
        <v>173</v>
      </c>
      <c r="BE1312" s="173">
        <f>IF(N1312="základná",J1312,0)</f>
        <v>0</v>
      </c>
      <c r="BF1312" s="173">
        <f>IF(N1312="znížená",J1312,0)</f>
        <v>0</v>
      </c>
      <c r="BG1312" s="173">
        <f>IF(N1312="zákl. prenesená",J1312,0)</f>
        <v>0</v>
      </c>
      <c r="BH1312" s="173">
        <f>IF(N1312="zníž. prenesená",J1312,0)</f>
        <v>0</v>
      </c>
      <c r="BI1312" s="173">
        <f>IF(N1312="nulová",J1312,0)</f>
        <v>0</v>
      </c>
      <c r="BJ1312" s="18" t="s">
        <v>179</v>
      </c>
      <c r="BK1312" s="174">
        <f>ROUND(I1312*H1312,3)</f>
        <v>0</v>
      </c>
      <c r="BL1312" s="18" t="s">
        <v>572</v>
      </c>
      <c r="BM1312" s="172" t="s">
        <v>1503</v>
      </c>
    </row>
    <row r="1313" spans="1:65" s="2" customFormat="1" x14ac:dyDescent="0.2">
      <c r="A1313" s="33"/>
      <c r="B1313" s="34"/>
      <c r="C1313" s="33"/>
      <c r="D1313" s="175" t="s">
        <v>181</v>
      </c>
      <c r="E1313" s="33"/>
      <c r="F1313" s="176" t="s">
        <v>1445</v>
      </c>
      <c r="G1313" s="33"/>
      <c r="H1313" s="33"/>
      <c r="I1313" s="97"/>
      <c r="J1313" s="33"/>
      <c r="K1313" s="33"/>
      <c r="L1313" s="34"/>
      <c r="M1313" s="177"/>
      <c r="N1313" s="178"/>
      <c r="O1313" s="59"/>
      <c r="P1313" s="59"/>
      <c r="Q1313" s="59"/>
      <c r="R1313" s="59"/>
      <c r="S1313" s="59"/>
      <c r="T1313" s="60"/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T1313" s="18" t="s">
        <v>181</v>
      </c>
      <c r="AU1313" s="18" t="s">
        <v>191</v>
      </c>
    </row>
    <row r="1314" spans="1:65" s="2" customFormat="1" ht="16.5" customHeight="1" x14ac:dyDescent="0.2">
      <c r="A1314" s="33"/>
      <c r="B1314" s="162"/>
      <c r="C1314" s="210" t="s">
        <v>1504</v>
      </c>
      <c r="D1314" s="267" t="s">
        <v>1448</v>
      </c>
      <c r="E1314" s="268"/>
      <c r="F1314" s="269"/>
      <c r="G1314" s="211" t="s">
        <v>370</v>
      </c>
      <c r="H1314" s="212">
        <v>1</v>
      </c>
      <c r="I1314" s="213"/>
      <c r="J1314" s="212">
        <f>ROUND(I1314*H1314,3)</f>
        <v>0</v>
      </c>
      <c r="K1314" s="214"/>
      <c r="L1314" s="215"/>
      <c r="M1314" s="216" t="s">
        <v>1</v>
      </c>
      <c r="N1314" s="217" t="s">
        <v>43</v>
      </c>
      <c r="O1314" s="59"/>
      <c r="P1314" s="170">
        <f>O1314*H1314</f>
        <v>0</v>
      </c>
      <c r="Q1314" s="170">
        <v>0</v>
      </c>
      <c r="R1314" s="170">
        <f>Q1314*H1314</f>
        <v>0</v>
      </c>
      <c r="S1314" s="170">
        <v>0</v>
      </c>
      <c r="T1314" s="171">
        <f>S1314*H1314</f>
        <v>0</v>
      </c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33"/>
      <c r="AE1314" s="33"/>
      <c r="AR1314" s="172" t="s">
        <v>1474</v>
      </c>
      <c r="AT1314" s="172" t="s">
        <v>335</v>
      </c>
      <c r="AU1314" s="172" t="s">
        <v>191</v>
      </c>
      <c r="AY1314" s="18" t="s">
        <v>173</v>
      </c>
      <c r="BE1314" s="173">
        <f>IF(N1314="základná",J1314,0)</f>
        <v>0</v>
      </c>
      <c r="BF1314" s="173">
        <f>IF(N1314="znížená",J1314,0)</f>
        <v>0</v>
      </c>
      <c r="BG1314" s="173">
        <f>IF(N1314="zákl. prenesená",J1314,0)</f>
        <v>0</v>
      </c>
      <c r="BH1314" s="173">
        <f>IF(N1314="zníž. prenesená",J1314,0)</f>
        <v>0</v>
      </c>
      <c r="BI1314" s="173">
        <f>IF(N1314="nulová",J1314,0)</f>
        <v>0</v>
      </c>
      <c r="BJ1314" s="18" t="s">
        <v>179</v>
      </c>
      <c r="BK1314" s="174">
        <f>ROUND(I1314*H1314,3)</f>
        <v>0</v>
      </c>
      <c r="BL1314" s="18" t="s">
        <v>572</v>
      </c>
      <c r="BM1314" s="172" t="s">
        <v>1505</v>
      </c>
    </row>
    <row r="1315" spans="1:65" s="2" customFormat="1" x14ac:dyDescent="0.2">
      <c r="A1315" s="33"/>
      <c r="B1315" s="34"/>
      <c r="C1315" s="33"/>
      <c r="D1315" s="175" t="s">
        <v>181</v>
      </c>
      <c r="E1315" s="33"/>
      <c r="F1315" s="176" t="s">
        <v>1448</v>
      </c>
      <c r="G1315" s="33"/>
      <c r="H1315" s="33"/>
      <c r="I1315" s="97"/>
      <c r="J1315" s="33"/>
      <c r="K1315" s="33"/>
      <c r="L1315" s="34"/>
      <c r="M1315" s="177"/>
      <c r="N1315" s="178"/>
      <c r="O1315" s="59"/>
      <c r="P1315" s="59"/>
      <c r="Q1315" s="59"/>
      <c r="R1315" s="59"/>
      <c r="S1315" s="59"/>
      <c r="T1315" s="60"/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T1315" s="18" t="s">
        <v>181</v>
      </c>
      <c r="AU1315" s="18" t="s">
        <v>191</v>
      </c>
    </row>
    <row r="1316" spans="1:65" s="2" customFormat="1" ht="16.5" customHeight="1" x14ac:dyDescent="0.2">
      <c r="A1316" s="33"/>
      <c r="B1316" s="162"/>
      <c r="C1316" s="210" t="s">
        <v>1506</v>
      </c>
      <c r="D1316" s="267" t="s">
        <v>1451</v>
      </c>
      <c r="E1316" s="268"/>
      <c r="F1316" s="269"/>
      <c r="G1316" s="211" t="s">
        <v>370</v>
      </c>
      <c r="H1316" s="212">
        <v>1</v>
      </c>
      <c r="I1316" s="213"/>
      <c r="J1316" s="212">
        <f>ROUND(I1316*H1316,3)</f>
        <v>0</v>
      </c>
      <c r="K1316" s="214"/>
      <c r="L1316" s="215"/>
      <c r="M1316" s="216" t="s">
        <v>1</v>
      </c>
      <c r="N1316" s="217" t="s">
        <v>43</v>
      </c>
      <c r="O1316" s="59"/>
      <c r="P1316" s="170">
        <f>O1316*H1316</f>
        <v>0</v>
      </c>
      <c r="Q1316" s="170">
        <v>0</v>
      </c>
      <c r="R1316" s="170">
        <f>Q1316*H1316</f>
        <v>0</v>
      </c>
      <c r="S1316" s="170">
        <v>0</v>
      </c>
      <c r="T1316" s="171">
        <f>S1316*H1316</f>
        <v>0</v>
      </c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R1316" s="172" t="s">
        <v>1474</v>
      </c>
      <c r="AT1316" s="172" t="s">
        <v>335</v>
      </c>
      <c r="AU1316" s="172" t="s">
        <v>191</v>
      </c>
      <c r="AY1316" s="18" t="s">
        <v>173</v>
      </c>
      <c r="BE1316" s="173">
        <f>IF(N1316="základná",J1316,0)</f>
        <v>0</v>
      </c>
      <c r="BF1316" s="173">
        <f>IF(N1316="znížená",J1316,0)</f>
        <v>0</v>
      </c>
      <c r="BG1316" s="173">
        <f>IF(N1316="zákl. prenesená",J1316,0)</f>
        <v>0</v>
      </c>
      <c r="BH1316" s="173">
        <f>IF(N1316="zníž. prenesená",J1316,0)</f>
        <v>0</v>
      </c>
      <c r="BI1316" s="173">
        <f>IF(N1316="nulová",J1316,0)</f>
        <v>0</v>
      </c>
      <c r="BJ1316" s="18" t="s">
        <v>179</v>
      </c>
      <c r="BK1316" s="174">
        <f>ROUND(I1316*H1316,3)</f>
        <v>0</v>
      </c>
      <c r="BL1316" s="18" t="s">
        <v>572</v>
      </c>
      <c r="BM1316" s="172" t="s">
        <v>1507</v>
      </c>
    </row>
    <row r="1317" spans="1:65" s="2" customFormat="1" x14ac:dyDescent="0.2">
      <c r="A1317" s="33"/>
      <c r="B1317" s="34"/>
      <c r="C1317" s="33"/>
      <c r="D1317" s="175" t="s">
        <v>181</v>
      </c>
      <c r="E1317" s="33"/>
      <c r="F1317" s="176" t="s">
        <v>1451</v>
      </c>
      <c r="G1317" s="33"/>
      <c r="H1317" s="33"/>
      <c r="I1317" s="97"/>
      <c r="J1317" s="33"/>
      <c r="K1317" s="33"/>
      <c r="L1317" s="34"/>
      <c r="M1317" s="177"/>
      <c r="N1317" s="178"/>
      <c r="O1317" s="59"/>
      <c r="P1317" s="59"/>
      <c r="Q1317" s="59"/>
      <c r="R1317" s="59"/>
      <c r="S1317" s="59"/>
      <c r="T1317" s="60"/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  <c r="AE1317" s="33"/>
      <c r="AT1317" s="18" t="s">
        <v>181</v>
      </c>
      <c r="AU1317" s="18" t="s">
        <v>191</v>
      </c>
    </row>
    <row r="1318" spans="1:65" s="2" customFormat="1" ht="16.5" customHeight="1" x14ac:dyDescent="0.2">
      <c r="A1318" s="33"/>
      <c r="B1318" s="162"/>
      <c r="C1318" s="210" t="s">
        <v>1508</v>
      </c>
      <c r="D1318" s="267" t="s">
        <v>1454</v>
      </c>
      <c r="E1318" s="268"/>
      <c r="F1318" s="269"/>
      <c r="G1318" s="211" t="s">
        <v>370</v>
      </c>
      <c r="H1318" s="212">
        <v>43</v>
      </c>
      <c r="I1318" s="213"/>
      <c r="J1318" s="212">
        <f>ROUND(I1318*H1318,3)</f>
        <v>0</v>
      </c>
      <c r="K1318" s="214"/>
      <c r="L1318" s="215"/>
      <c r="M1318" s="216" t="s">
        <v>1</v>
      </c>
      <c r="N1318" s="217" t="s">
        <v>43</v>
      </c>
      <c r="O1318" s="59"/>
      <c r="P1318" s="170">
        <f>O1318*H1318</f>
        <v>0</v>
      </c>
      <c r="Q1318" s="170">
        <v>0</v>
      </c>
      <c r="R1318" s="170">
        <f>Q1318*H1318</f>
        <v>0</v>
      </c>
      <c r="S1318" s="170">
        <v>0</v>
      </c>
      <c r="T1318" s="171">
        <f>S1318*H1318</f>
        <v>0</v>
      </c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33"/>
      <c r="AE1318" s="33"/>
      <c r="AR1318" s="172" t="s">
        <v>1474</v>
      </c>
      <c r="AT1318" s="172" t="s">
        <v>335</v>
      </c>
      <c r="AU1318" s="172" t="s">
        <v>191</v>
      </c>
      <c r="AY1318" s="18" t="s">
        <v>173</v>
      </c>
      <c r="BE1318" s="173">
        <f>IF(N1318="základná",J1318,0)</f>
        <v>0</v>
      </c>
      <c r="BF1318" s="173">
        <f>IF(N1318="znížená",J1318,0)</f>
        <v>0</v>
      </c>
      <c r="BG1318" s="173">
        <f>IF(N1318="zákl. prenesená",J1318,0)</f>
        <v>0</v>
      </c>
      <c r="BH1318" s="173">
        <f>IF(N1318="zníž. prenesená",J1318,0)</f>
        <v>0</v>
      </c>
      <c r="BI1318" s="173">
        <f>IF(N1318="nulová",J1318,0)</f>
        <v>0</v>
      </c>
      <c r="BJ1318" s="18" t="s">
        <v>179</v>
      </c>
      <c r="BK1318" s="174">
        <f>ROUND(I1318*H1318,3)</f>
        <v>0</v>
      </c>
      <c r="BL1318" s="18" t="s">
        <v>572</v>
      </c>
      <c r="BM1318" s="172" t="s">
        <v>1509</v>
      </c>
    </row>
    <row r="1319" spans="1:65" s="2" customFormat="1" x14ac:dyDescent="0.2">
      <c r="A1319" s="33"/>
      <c r="B1319" s="34"/>
      <c r="C1319" s="33"/>
      <c r="D1319" s="175" t="s">
        <v>181</v>
      </c>
      <c r="E1319" s="33"/>
      <c r="F1319" s="176" t="s">
        <v>1454</v>
      </c>
      <c r="G1319" s="33"/>
      <c r="H1319" s="33"/>
      <c r="I1319" s="97"/>
      <c r="J1319" s="33"/>
      <c r="K1319" s="33"/>
      <c r="L1319" s="34"/>
      <c r="M1319" s="177"/>
      <c r="N1319" s="178"/>
      <c r="O1319" s="59"/>
      <c r="P1319" s="59"/>
      <c r="Q1319" s="59"/>
      <c r="R1319" s="59"/>
      <c r="S1319" s="59"/>
      <c r="T1319" s="60"/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T1319" s="18" t="s">
        <v>181</v>
      </c>
      <c r="AU1319" s="18" t="s">
        <v>191</v>
      </c>
    </row>
    <row r="1320" spans="1:65" s="2" customFormat="1" ht="16.5" customHeight="1" x14ac:dyDescent="0.2">
      <c r="A1320" s="33"/>
      <c r="B1320" s="162"/>
      <c r="C1320" s="210" t="s">
        <v>1474</v>
      </c>
      <c r="D1320" s="267" t="s">
        <v>1457</v>
      </c>
      <c r="E1320" s="268"/>
      <c r="F1320" s="269"/>
      <c r="G1320" s="211" t="s">
        <v>370</v>
      </c>
      <c r="H1320" s="212">
        <v>1</v>
      </c>
      <c r="I1320" s="213"/>
      <c r="J1320" s="212">
        <f>ROUND(I1320*H1320,3)</f>
        <v>0</v>
      </c>
      <c r="K1320" s="214"/>
      <c r="L1320" s="215"/>
      <c r="M1320" s="216" t="s">
        <v>1</v>
      </c>
      <c r="N1320" s="217" t="s">
        <v>43</v>
      </c>
      <c r="O1320" s="59"/>
      <c r="P1320" s="170">
        <f>O1320*H1320</f>
        <v>0</v>
      </c>
      <c r="Q1320" s="170">
        <v>0</v>
      </c>
      <c r="R1320" s="170">
        <f>Q1320*H1320</f>
        <v>0</v>
      </c>
      <c r="S1320" s="170">
        <v>0</v>
      </c>
      <c r="T1320" s="171">
        <f>S1320*H1320</f>
        <v>0</v>
      </c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R1320" s="172" t="s">
        <v>1474</v>
      </c>
      <c r="AT1320" s="172" t="s">
        <v>335</v>
      </c>
      <c r="AU1320" s="172" t="s">
        <v>191</v>
      </c>
      <c r="AY1320" s="18" t="s">
        <v>173</v>
      </c>
      <c r="BE1320" s="173">
        <f>IF(N1320="základná",J1320,0)</f>
        <v>0</v>
      </c>
      <c r="BF1320" s="173">
        <f>IF(N1320="znížená",J1320,0)</f>
        <v>0</v>
      </c>
      <c r="BG1320" s="173">
        <f>IF(N1320="zákl. prenesená",J1320,0)</f>
        <v>0</v>
      </c>
      <c r="BH1320" s="173">
        <f>IF(N1320="zníž. prenesená",J1320,0)</f>
        <v>0</v>
      </c>
      <c r="BI1320" s="173">
        <f>IF(N1320="nulová",J1320,0)</f>
        <v>0</v>
      </c>
      <c r="BJ1320" s="18" t="s">
        <v>179</v>
      </c>
      <c r="BK1320" s="174">
        <f>ROUND(I1320*H1320,3)</f>
        <v>0</v>
      </c>
      <c r="BL1320" s="18" t="s">
        <v>572</v>
      </c>
      <c r="BM1320" s="172" t="s">
        <v>1510</v>
      </c>
    </row>
    <row r="1321" spans="1:65" s="2" customFormat="1" x14ac:dyDescent="0.2">
      <c r="A1321" s="33"/>
      <c r="B1321" s="34"/>
      <c r="C1321" s="33"/>
      <c r="D1321" s="175" t="s">
        <v>181</v>
      </c>
      <c r="E1321" s="33"/>
      <c r="F1321" s="176" t="s">
        <v>1457</v>
      </c>
      <c r="G1321" s="33"/>
      <c r="H1321" s="33"/>
      <c r="I1321" s="97"/>
      <c r="J1321" s="33"/>
      <c r="K1321" s="33"/>
      <c r="L1321" s="34"/>
      <c r="M1321" s="177"/>
      <c r="N1321" s="178"/>
      <c r="O1321" s="59"/>
      <c r="P1321" s="59"/>
      <c r="Q1321" s="59"/>
      <c r="R1321" s="59"/>
      <c r="S1321" s="59"/>
      <c r="T1321" s="60"/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T1321" s="18" t="s">
        <v>181</v>
      </c>
      <c r="AU1321" s="18" t="s">
        <v>191</v>
      </c>
    </row>
    <row r="1322" spans="1:65" s="2" customFormat="1" ht="16.5" customHeight="1" x14ac:dyDescent="0.2">
      <c r="A1322" s="33"/>
      <c r="B1322" s="162"/>
      <c r="C1322" s="210" t="s">
        <v>1511</v>
      </c>
      <c r="D1322" s="267" t="s">
        <v>1460</v>
      </c>
      <c r="E1322" s="268"/>
      <c r="F1322" s="269"/>
      <c r="G1322" s="211" t="s">
        <v>370</v>
      </c>
      <c r="H1322" s="212">
        <v>1</v>
      </c>
      <c r="I1322" s="213"/>
      <c r="J1322" s="212">
        <f>ROUND(I1322*H1322,3)</f>
        <v>0</v>
      </c>
      <c r="K1322" s="214"/>
      <c r="L1322" s="215"/>
      <c r="M1322" s="216" t="s">
        <v>1</v>
      </c>
      <c r="N1322" s="217" t="s">
        <v>43</v>
      </c>
      <c r="O1322" s="59"/>
      <c r="P1322" s="170">
        <f>O1322*H1322</f>
        <v>0</v>
      </c>
      <c r="Q1322" s="170">
        <v>0</v>
      </c>
      <c r="R1322" s="170">
        <f>Q1322*H1322</f>
        <v>0</v>
      </c>
      <c r="S1322" s="170">
        <v>0</v>
      </c>
      <c r="T1322" s="171">
        <f>S1322*H1322</f>
        <v>0</v>
      </c>
      <c r="U1322" s="33"/>
      <c r="V1322" s="33"/>
      <c r="W1322" s="33"/>
      <c r="X1322" s="33"/>
      <c r="Y1322" s="33"/>
      <c r="Z1322" s="33"/>
      <c r="AA1322" s="33"/>
      <c r="AB1322" s="33"/>
      <c r="AC1322" s="33"/>
      <c r="AD1322" s="33"/>
      <c r="AE1322" s="33"/>
      <c r="AR1322" s="172" t="s">
        <v>1474</v>
      </c>
      <c r="AT1322" s="172" t="s">
        <v>335</v>
      </c>
      <c r="AU1322" s="172" t="s">
        <v>191</v>
      </c>
      <c r="AY1322" s="18" t="s">
        <v>173</v>
      </c>
      <c r="BE1322" s="173">
        <f>IF(N1322="základná",J1322,0)</f>
        <v>0</v>
      </c>
      <c r="BF1322" s="173">
        <f>IF(N1322="znížená",J1322,0)</f>
        <v>0</v>
      </c>
      <c r="BG1322" s="173">
        <f>IF(N1322="zákl. prenesená",J1322,0)</f>
        <v>0</v>
      </c>
      <c r="BH1322" s="173">
        <f>IF(N1322="zníž. prenesená",J1322,0)</f>
        <v>0</v>
      </c>
      <c r="BI1322" s="173">
        <f>IF(N1322="nulová",J1322,0)</f>
        <v>0</v>
      </c>
      <c r="BJ1322" s="18" t="s">
        <v>179</v>
      </c>
      <c r="BK1322" s="174">
        <f>ROUND(I1322*H1322,3)</f>
        <v>0</v>
      </c>
      <c r="BL1322" s="18" t="s">
        <v>572</v>
      </c>
      <c r="BM1322" s="172" t="s">
        <v>1512</v>
      </c>
    </row>
    <row r="1323" spans="1:65" s="2" customFormat="1" x14ac:dyDescent="0.2">
      <c r="A1323" s="33"/>
      <c r="B1323" s="34"/>
      <c r="C1323" s="33"/>
      <c r="D1323" s="175" t="s">
        <v>181</v>
      </c>
      <c r="E1323" s="33"/>
      <c r="F1323" s="176" t="s">
        <v>1460</v>
      </c>
      <c r="G1323" s="33"/>
      <c r="H1323" s="33"/>
      <c r="I1323" s="97"/>
      <c r="J1323" s="33"/>
      <c r="K1323" s="33"/>
      <c r="L1323" s="34"/>
      <c r="M1323" s="177"/>
      <c r="N1323" s="178"/>
      <c r="O1323" s="59"/>
      <c r="P1323" s="59"/>
      <c r="Q1323" s="59"/>
      <c r="R1323" s="59"/>
      <c r="S1323" s="59"/>
      <c r="T1323" s="60"/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T1323" s="18" t="s">
        <v>181</v>
      </c>
      <c r="AU1323" s="18" t="s">
        <v>191</v>
      </c>
    </row>
    <row r="1324" spans="1:65" s="2" customFormat="1" ht="16.5" customHeight="1" x14ac:dyDescent="0.2">
      <c r="A1324" s="33"/>
      <c r="B1324" s="162"/>
      <c r="C1324" s="210" t="s">
        <v>1513</v>
      </c>
      <c r="D1324" s="267" t="s">
        <v>1463</v>
      </c>
      <c r="E1324" s="268"/>
      <c r="F1324" s="269"/>
      <c r="G1324" s="211" t="s">
        <v>370</v>
      </c>
      <c r="H1324" s="212">
        <v>1</v>
      </c>
      <c r="I1324" s="213"/>
      <c r="J1324" s="212">
        <f>ROUND(I1324*H1324,3)</f>
        <v>0</v>
      </c>
      <c r="K1324" s="214"/>
      <c r="L1324" s="215"/>
      <c r="M1324" s="216" t="s">
        <v>1</v>
      </c>
      <c r="N1324" s="217" t="s">
        <v>43</v>
      </c>
      <c r="O1324" s="59"/>
      <c r="P1324" s="170">
        <f>O1324*H1324</f>
        <v>0</v>
      </c>
      <c r="Q1324" s="170">
        <v>0</v>
      </c>
      <c r="R1324" s="170">
        <f>Q1324*H1324</f>
        <v>0</v>
      </c>
      <c r="S1324" s="170">
        <v>0</v>
      </c>
      <c r="T1324" s="171">
        <f>S1324*H1324</f>
        <v>0</v>
      </c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R1324" s="172" t="s">
        <v>1474</v>
      </c>
      <c r="AT1324" s="172" t="s">
        <v>335</v>
      </c>
      <c r="AU1324" s="172" t="s">
        <v>191</v>
      </c>
      <c r="AY1324" s="18" t="s">
        <v>173</v>
      </c>
      <c r="BE1324" s="173">
        <f>IF(N1324="základná",J1324,0)</f>
        <v>0</v>
      </c>
      <c r="BF1324" s="173">
        <f>IF(N1324="znížená",J1324,0)</f>
        <v>0</v>
      </c>
      <c r="BG1324" s="173">
        <f>IF(N1324="zákl. prenesená",J1324,0)</f>
        <v>0</v>
      </c>
      <c r="BH1324" s="173">
        <f>IF(N1324="zníž. prenesená",J1324,0)</f>
        <v>0</v>
      </c>
      <c r="BI1324" s="173">
        <f>IF(N1324="nulová",J1324,0)</f>
        <v>0</v>
      </c>
      <c r="BJ1324" s="18" t="s">
        <v>179</v>
      </c>
      <c r="BK1324" s="174">
        <f>ROUND(I1324*H1324,3)</f>
        <v>0</v>
      </c>
      <c r="BL1324" s="18" t="s">
        <v>572</v>
      </c>
      <c r="BM1324" s="172" t="s">
        <v>1514</v>
      </c>
    </row>
    <row r="1325" spans="1:65" s="2" customFormat="1" x14ac:dyDescent="0.2">
      <c r="A1325" s="33"/>
      <c r="B1325" s="34"/>
      <c r="C1325" s="33"/>
      <c r="D1325" s="175" t="s">
        <v>181</v>
      </c>
      <c r="E1325" s="33"/>
      <c r="F1325" s="176" t="s">
        <v>1463</v>
      </c>
      <c r="G1325" s="33"/>
      <c r="H1325" s="33"/>
      <c r="I1325" s="97"/>
      <c r="J1325" s="33"/>
      <c r="K1325" s="33"/>
      <c r="L1325" s="34"/>
      <c r="M1325" s="177"/>
      <c r="N1325" s="178"/>
      <c r="O1325" s="59"/>
      <c r="P1325" s="59"/>
      <c r="Q1325" s="59"/>
      <c r="R1325" s="59"/>
      <c r="S1325" s="59"/>
      <c r="T1325" s="60"/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T1325" s="18" t="s">
        <v>181</v>
      </c>
      <c r="AU1325" s="18" t="s">
        <v>191</v>
      </c>
    </row>
    <row r="1326" spans="1:65" s="2" customFormat="1" ht="16.5" customHeight="1" x14ac:dyDescent="0.2">
      <c r="A1326" s="33"/>
      <c r="B1326" s="162"/>
      <c r="C1326" s="210" t="s">
        <v>1515</v>
      </c>
      <c r="D1326" s="267" t="s">
        <v>1466</v>
      </c>
      <c r="E1326" s="268"/>
      <c r="F1326" s="269"/>
      <c r="G1326" s="211" t="s">
        <v>370</v>
      </c>
      <c r="H1326" s="212">
        <v>1</v>
      </c>
      <c r="I1326" s="213"/>
      <c r="J1326" s="212">
        <f>ROUND(I1326*H1326,3)</f>
        <v>0</v>
      </c>
      <c r="K1326" s="214"/>
      <c r="L1326" s="215"/>
      <c r="M1326" s="216" t="s">
        <v>1</v>
      </c>
      <c r="N1326" s="217" t="s">
        <v>43</v>
      </c>
      <c r="O1326" s="59"/>
      <c r="P1326" s="170">
        <f>O1326*H1326</f>
        <v>0</v>
      </c>
      <c r="Q1326" s="170">
        <v>0</v>
      </c>
      <c r="R1326" s="170">
        <f>Q1326*H1326</f>
        <v>0</v>
      </c>
      <c r="S1326" s="170">
        <v>0</v>
      </c>
      <c r="T1326" s="171">
        <f>S1326*H1326</f>
        <v>0</v>
      </c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  <c r="AE1326" s="33"/>
      <c r="AR1326" s="172" t="s">
        <v>1474</v>
      </c>
      <c r="AT1326" s="172" t="s">
        <v>335</v>
      </c>
      <c r="AU1326" s="172" t="s">
        <v>191</v>
      </c>
      <c r="AY1326" s="18" t="s">
        <v>173</v>
      </c>
      <c r="BE1326" s="173">
        <f>IF(N1326="základná",J1326,0)</f>
        <v>0</v>
      </c>
      <c r="BF1326" s="173">
        <f>IF(N1326="znížená",J1326,0)</f>
        <v>0</v>
      </c>
      <c r="BG1326" s="173">
        <f>IF(N1326="zákl. prenesená",J1326,0)</f>
        <v>0</v>
      </c>
      <c r="BH1326" s="173">
        <f>IF(N1326="zníž. prenesená",J1326,0)</f>
        <v>0</v>
      </c>
      <c r="BI1326" s="173">
        <f>IF(N1326="nulová",J1326,0)</f>
        <v>0</v>
      </c>
      <c r="BJ1326" s="18" t="s">
        <v>179</v>
      </c>
      <c r="BK1326" s="174">
        <f>ROUND(I1326*H1326,3)</f>
        <v>0</v>
      </c>
      <c r="BL1326" s="18" t="s">
        <v>572</v>
      </c>
      <c r="BM1326" s="172" t="s">
        <v>1516</v>
      </c>
    </row>
    <row r="1327" spans="1:65" s="2" customFormat="1" x14ac:dyDescent="0.2">
      <c r="A1327" s="33"/>
      <c r="B1327" s="34"/>
      <c r="C1327" s="33"/>
      <c r="D1327" s="175" t="s">
        <v>181</v>
      </c>
      <c r="E1327" s="33"/>
      <c r="F1327" s="176" t="s">
        <v>1466</v>
      </c>
      <c r="G1327" s="33"/>
      <c r="H1327" s="33"/>
      <c r="I1327" s="97"/>
      <c r="J1327" s="33"/>
      <c r="K1327" s="33"/>
      <c r="L1327" s="34"/>
      <c r="M1327" s="177"/>
      <c r="N1327" s="178"/>
      <c r="O1327" s="59"/>
      <c r="P1327" s="59"/>
      <c r="Q1327" s="59"/>
      <c r="R1327" s="59"/>
      <c r="S1327" s="59"/>
      <c r="T1327" s="60"/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T1327" s="18" t="s">
        <v>181</v>
      </c>
      <c r="AU1327" s="18" t="s">
        <v>191</v>
      </c>
    </row>
    <row r="1328" spans="1:65" s="2" customFormat="1" ht="16.5" customHeight="1" x14ac:dyDescent="0.2">
      <c r="A1328" s="33"/>
      <c r="B1328" s="162"/>
      <c r="C1328" s="210" t="s">
        <v>1517</v>
      </c>
      <c r="D1328" s="267" t="s">
        <v>1518</v>
      </c>
      <c r="E1328" s="268"/>
      <c r="F1328" s="269"/>
      <c r="G1328" s="211" t="s">
        <v>177</v>
      </c>
      <c r="H1328" s="212">
        <v>1</v>
      </c>
      <c r="I1328" s="213"/>
      <c r="J1328" s="212">
        <f>ROUND(I1328*H1328,3)</f>
        <v>0</v>
      </c>
      <c r="K1328" s="214"/>
      <c r="L1328" s="215"/>
      <c r="M1328" s="216" t="s">
        <v>1</v>
      </c>
      <c r="N1328" s="217" t="s">
        <v>43</v>
      </c>
      <c r="O1328" s="59"/>
      <c r="P1328" s="170">
        <f>O1328*H1328</f>
        <v>0</v>
      </c>
      <c r="Q1328" s="170">
        <v>0</v>
      </c>
      <c r="R1328" s="170">
        <f>Q1328*H1328</f>
        <v>0</v>
      </c>
      <c r="S1328" s="170">
        <v>0</v>
      </c>
      <c r="T1328" s="171">
        <f>S1328*H1328</f>
        <v>0</v>
      </c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  <c r="AE1328" s="33"/>
      <c r="AR1328" s="172" t="s">
        <v>1474</v>
      </c>
      <c r="AT1328" s="172" t="s">
        <v>335</v>
      </c>
      <c r="AU1328" s="172" t="s">
        <v>191</v>
      </c>
      <c r="AY1328" s="18" t="s">
        <v>173</v>
      </c>
      <c r="BE1328" s="173">
        <f>IF(N1328="základná",J1328,0)</f>
        <v>0</v>
      </c>
      <c r="BF1328" s="173">
        <f>IF(N1328="znížená",J1328,0)</f>
        <v>0</v>
      </c>
      <c r="BG1328" s="173">
        <f>IF(N1328="zákl. prenesená",J1328,0)</f>
        <v>0</v>
      </c>
      <c r="BH1328" s="173">
        <f>IF(N1328="zníž. prenesená",J1328,0)</f>
        <v>0</v>
      </c>
      <c r="BI1328" s="173">
        <f>IF(N1328="nulová",J1328,0)</f>
        <v>0</v>
      </c>
      <c r="BJ1328" s="18" t="s">
        <v>179</v>
      </c>
      <c r="BK1328" s="174">
        <f>ROUND(I1328*H1328,3)</f>
        <v>0</v>
      </c>
      <c r="BL1328" s="18" t="s">
        <v>572</v>
      </c>
      <c r="BM1328" s="172" t="s">
        <v>1519</v>
      </c>
    </row>
    <row r="1329" spans="1:65" s="2" customFormat="1" x14ac:dyDescent="0.2">
      <c r="A1329" s="33"/>
      <c r="B1329" s="34"/>
      <c r="C1329" s="33"/>
      <c r="D1329" s="175" t="s">
        <v>181</v>
      </c>
      <c r="E1329" s="33"/>
      <c r="F1329" s="176" t="s">
        <v>1518</v>
      </c>
      <c r="G1329" s="33"/>
      <c r="H1329" s="33"/>
      <c r="I1329" s="97"/>
      <c r="J1329" s="33"/>
      <c r="K1329" s="33"/>
      <c r="L1329" s="34"/>
      <c r="M1329" s="177"/>
      <c r="N1329" s="178"/>
      <c r="O1329" s="59"/>
      <c r="P1329" s="59"/>
      <c r="Q1329" s="59"/>
      <c r="R1329" s="59"/>
      <c r="S1329" s="59"/>
      <c r="T1329" s="60"/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T1329" s="18" t="s">
        <v>181</v>
      </c>
      <c r="AU1329" s="18" t="s">
        <v>191</v>
      </c>
    </row>
    <row r="1330" spans="1:65" s="12" customFormat="1" ht="20.85" customHeight="1" x14ac:dyDescent="0.2">
      <c r="B1330" s="149"/>
      <c r="D1330" s="150" t="s">
        <v>76</v>
      </c>
      <c r="E1330" s="160" t="s">
        <v>1520</v>
      </c>
      <c r="F1330" s="160" t="s">
        <v>1521</v>
      </c>
      <c r="I1330" s="152"/>
      <c r="J1330" s="161">
        <f>BK1330</f>
        <v>0</v>
      </c>
      <c r="L1330" s="149"/>
      <c r="M1330" s="154"/>
      <c r="N1330" s="155"/>
      <c r="O1330" s="155"/>
      <c r="P1330" s="156">
        <f>SUM(P1331:P1356)</f>
        <v>0</v>
      </c>
      <c r="Q1330" s="155"/>
      <c r="R1330" s="156">
        <f>SUM(R1331:R1356)</f>
        <v>0</v>
      </c>
      <c r="S1330" s="155"/>
      <c r="T1330" s="157">
        <f>SUM(T1331:T1356)</f>
        <v>0</v>
      </c>
      <c r="AR1330" s="150" t="s">
        <v>191</v>
      </c>
      <c r="AT1330" s="158" t="s">
        <v>76</v>
      </c>
      <c r="AU1330" s="158" t="s">
        <v>179</v>
      </c>
      <c r="AY1330" s="150" t="s">
        <v>173</v>
      </c>
      <c r="BK1330" s="159">
        <f>SUM(BK1331:BK1356)</f>
        <v>0</v>
      </c>
    </row>
    <row r="1331" spans="1:65" s="2" customFormat="1" ht="16.5" customHeight="1" x14ac:dyDescent="0.2">
      <c r="A1331" s="33"/>
      <c r="B1331" s="162"/>
      <c r="C1331" s="163" t="s">
        <v>1522</v>
      </c>
      <c r="D1331" s="264" t="s">
        <v>1523</v>
      </c>
      <c r="E1331" s="265"/>
      <c r="F1331" s="266"/>
      <c r="G1331" s="164" t="s">
        <v>1524</v>
      </c>
      <c r="H1331" s="165">
        <v>3</v>
      </c>
      <c r="I1331" s="166"/>
      <c r="J1331" s="165">
        <f>ROUND(I1331*H1331,3)</f>
        <v>0</v>
      </c>
      <c r="K1331" s="167"/>
      <c r="L1331" s="34"/>
      <c r="M1331" s="168" t="s">
        <v>1</v>
      </c>
      <c r="N1331" s="169" t="s">
        <v>43</v>
      </c>
      <c r="O1331" s="59"/>
      <c r="P1331" s="170">
        <f>O1331*H1331</f>
        <v>0</v>
      </c>
      <c r="Q1331" s="170">
        <v>0</v>
      </c>
      <c r="R1331" s="170">
        <f>Q1331*H1331</f>
        <v>0</v>
      </c>
      <c r="S1331" s="170">
        <v>0</v>
      </c>
      <c r="T1331" s="171">
        <f>S1331*H1331</f>
        <v>0</v>
      </c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R1331" s="172" t="s">
        <v>572</v>
      </c>
      <c r="AT1331" s="172" t="s">
        <v>175</v>
      </c>
      <c r="AU1331" s="172" t="s">
        <v>191</v>
      </c>
      <c r="AY1331" s="18" t="s">
        <v>173</v>
      </c>
      <c r="BE1331" s="173">
        <f>IF(N1331="základná",J1331,0)</f>
        <v>0</v>
      </c>
      <c r="BF1331" s="173">
        <f>IF(N1331="znížená",J1331,0)</f>
        <v>0</v>
      </c>
      <c r="BG1331" s="173">
        <f>IF(N1331="zákl. prenesená",J1331,0)</f>
        <v>0</v>
      </c>
      <c r="BH1331" s="173">
        <f>IF(N1331="zníž. prenesená",J1331,0)</f>
        <v>0</v>
      </c>
      <c r="BI1331" s="173">
        <f>IF(N1331="nulová",J1331,0)</f>
        <v>0</v>
      </c>
      <c r="BJ1331" s="18" t="s">
        <v>179</v>
      </c>
      <c r="BK1331" s="174">
        <f>ROUND(I1331*H1331,3)</f>
        <v>0</v>
      </c>
      <c r="BL1331" s="18" t="s">
        <v>572</v>
      </c>
      <c r="BM1331" s="172" t="s">
        <v>1525</v>
      </c>
    </row>
    <row r="1332" spans="1:65" s="2" customFormat="1" x14ac:dyDescent="0.2">
      <c r="A1332" s="33"/>
      <c r="B1332" s="34"/>
      <c r="C1332" s="33"/>
      <c r="D1332" s="175" t="s">
        <v>181</v>
      </c>
      <c r="E1332" s="33"/>
      <c r="F1332" s="176" t="s">
        <v>1523</v>
      </c>
      <c r="G1332" s="33"/>
      <c r="H1332" s="33"/>
      <c r="I1332" s="97"/>
      <c r="J1332" s="33"/>
      <c r="K1332" s="33"/>
      <c r="L1332" s="34"/>
      <c r="M1332" s="177"/>
      <c r="N1332" s="178"/>
      <c r="O1332" s="59"/>
      <c r="P1332" s="59"/>
      <c r="Q1332" s="59"/>
      <c r="R1332" s="59"/>
      <c r="S1332" s="59"/>
      <c r="T1332" s="60"/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T1332" s="18" t="s">
        <v>181</v>
      </c>
      <c r="AU1332" s="18" t="s">
        <v>191</v>
      </c>
    </row>
    <row r="1333" spans="1:65" s="2" customFormat="1" ht="16.5" customHeight="1" x14ac:dyDescent="0.2">
      <c r="A1333" s="33"/>
      <c r="B1333" s="162"/>
      <c r="C1333" s="163" t="s">
        <v>1526</v>
      </c>
      <c r="D1333" s="264" t="s">
        <v>1527</v>
      </c>
      <c r="E1333" s="265"/>
      <c r="F1333" s="266"/>
      <c r="G1333" s="164" t="s">
        <v>370</v>
      </c>
      <c r="H1333" s="165">
        <v>3</v>
      </c>
      <c r="I1333" s="166"/>
      <c r="J1333" s="165">
        <f>ROUND(I1333*H1333,3)</f>
        <v>0</v>
      </c>
      <c r="K1333" s="167"/>
      <c r="L1333" s="34"/>
      <c r="M1333" s="168" t="s">
        <v>1</v>
      </c>
      <c r="N1333" s="169" t="s">
        <v>43</v>
      </c>
      <c r="O1333" s="59"/>
      <c r="P1333" s="170">
        <f>O1333*H1333</f>
        <v>0</v>
      </c>
      <c r="Q1333" s="170">
        <v>0</v>
      </c>
      <c r="R1333" s="170">
        <f>Q1333*H1333</f>
        <v>0</v>
      </c>
      <c r="S1333" s="170">
        <v>0</v>
      </c>
      <c r="T1333" s="171">
        <f>S1333*H1333</f>
        <v>0</v>
      </c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  <c r="AE1333" s="33"/>
      <c r="AR1333" s="172" t="s">
        <v>572</v>
      </c>
      <c r="AT1333" s="172" t="s">
        <v>175</v>
      </c>
      <c r="AU1333" s="172" t="s">
        <v>191</v>
      </c>
      <c r="AY1333" s="18" t="s">
        <v>173</v>
      </c>
      <c r="BE1333" s="173">
        <f>IF(N1333="základná",J1333,0)</f>
        <v>0</v>
      </c>
      <c r="BF1333" s="173">
        <f>IF(N1333="znížená",J1333,0)</f>
        <v>0</v>
      </c>
      <c r="BG1333" s="173">
        <f>IF(N1333="zákl. prenesená",J1333,0)</f>
        <v>0</v>
      </c>
      <c r="BH1333" s="173">
        <f>IF(N1333="zníž. prenesená",J1333,0)</f>
        <v>0</v>
      </c>
      <c r="BI1333" s="173">
        <f>IF(N1333="nulová",J1333,0)</f>
        <v>0</v>
      </c>
      <c r="BJ1333" s="18" t="s">
        <v>179</v>
      </c>
      <c r="BK1333" s="174">
        <f>ROUND(I1333*H1333,3)</f>
        <v>0</v>
      </c>
      <c r="BL1333" s="18" t="s">
        <v>572</v>
      </c>
      <c r="BM1333" s="172" t="s">
        <v>1528</v>
      </c>
    </row>
    <row r="1334" spans="1:65" s="2" customFormat="1" x14ac:dyDescent="0.2">
      <c r="A1334" s="33"/>
      <c r="B1334" s="34"/>
      <c r="C1334" s="33"/>
      <c r="D1334" s="175" t="s">
        <v>181</v>
      </c>
      <c r="E1334" s="33"/>
      <c r="F1334" s="176" t="s">
        <v>1527</v>
      </c>
      <c r="G1334" s="33"/>
      <c r="H1334" s="33"/>
      <c r="I1334" s="97"/>
      <c r="J1334" s="33"/>
      <c r="K1334" s="33"/>
      <c r="L1334" s="34"/>
      <c r="M1334" s="177"/>
      <c r="N1334" s="178"/>
      <c r="O1334" s="59"/>
      <c r="P1334" s="59"/>
      <c r="Q1334" s="59"/>
      <c r="R1334" s="59"/>
      <c r="S1334" s="59"/>
      <c r="T1334" s="60"/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T1334" s="18" t="s">
        <v>181</v>
      </c>
      <c r="AU1334" s="18" t="s">
        <v>191</v>
      </c>
    </row>
    <row r="1335" spans="1:65" s="2" customFormat="1" ht="16.5" customHeight="1" x14ac:dyDescent="0.2">
      <c r="A1335" s="33"/>
      <c r="B1335" s="162"/>
      <c r="C1335" s="163" t="s">
        <v>1529</v>
      </c>
      <c r="D1335" s="264" t="s">
        <v>1530</v>
      </c>
      <c r="E1335" s="265"/>
      <c r="F1335" s="266"/>
      <c r="G1335" s="164" t="s">
        <v>370</v>
      </c>
      <c r="H1335" s="165">
        <v>11</v>
      </c>
      <c r="I1335" s="166"/>
      <c r="J1335" s="165">
        <f>ROUND(I1335*H1335,3)</f>
        <v>0</v>
      </c>
      <c r="K1335" s="167"/>
      <c r="L1335" s="34"/>
      <c r="M1335" s="168" t="s">
        <v>1</v>
      </c>
      <c r="N1335" s="169" t="s">
        <v>43</v>
      </c>
      <c r="O1335" s="59"/>
      <c r="P1335" s="170">
        <f>O1335*H1335</f>
        <v>0</v>
      </c>
      <c r="Q1335" s="170">
        <v>0</v>
      </c>
      <c r="R1335" s="170">
        <f>Q1335*H1335</f>
        <v>0</v>
      </c>
      <c r="S1335" s="170">
        <v>0</v>
      </c>
      <c r="T1335" s="171">
        <f>S1335*H1335</f>
        <v>0</v>
      </c>
      <c r="U1335" s="33"/>
      <c r="V1335" s="33"/>
      <c r="W1335" s="33"/>
      <c r="X1335" s="33"/>
      <c r="Y1335" s="33"/>
      <c r="Z1335" s="33"/>
      <c r="AA1335" s="33"/>
      <c r="AB1335" s="33"/>
      <c r="AC1335" s="33"/>
      <c r="AD1335" s="33"/>
      <c r="AE1335" s="33"/>
      <c r="AR1335" s="172" t="s">
        <v>572</v>
      </c>
      <c r="AT1335" s="172" t="s">
        <v>175</v>
      </c>
      <c r="AU1335" s="172" t="s">
        <v>191</v>
      </c>
      <c r="AY1335" s="18" t="s">
        <v>173</v>
      </c>
      <c r="BE1335" s="173">
        <f>IF(N1335="základná",J1335,0)</f>
        <v>0</v>
      </c>
      <c r="BF1335" s="173">
        <f>IF(N1335="znížená",J1335,0)</f>
        <v>0</v>
      </c>
      <c r="BG1335" s="173">
        <f>IF(N1335="zákl. prenesená",J1335,0)</f>
        <v>0</v>
      </c>
      <c r="BH1335" s="173">
        <f>IF(N1335="zníž. prenesená",J1335,0)</f>
        <v>0</v>
      </c>
      <c r="BI1335" s="173">
        <f>IF(N1335="nulová",J1335,0)</f>
        <v>0</v>
      </c>
      <c r="BJ1335" s="18" t="s">
        <v>179</v>
      </c>
      <c r="BK1335" s="174">
        <f>ROUND(I1335*H1335,3)</f>
        <v>0</v>
      </c>
      <c r="BL1335" s="18" t="s">
        <v>572</v>
      </c>
      <c r="BM1335" s="172" t="s">
        <v>1531</v>
      </c>
    </row>
    <row r="1336" spans="1:65" s="2" customFormat="1" x14ac:dyDescent="0.2">
      <c r="A1336" s="33"/>
      <c r="B1336" s="34"/>
      <c r="C1336" s="33"/>
      <c r="D1336" s="175" t="s">
        <v>181</v>
      </c>
      <c r="E1336" s="33"/>
      <c r="F1336" s="176" t="s">
        <v>1530</v>
      </c>
      <c r="G1336" s="33"/>
      <c r="H1336" s="33"/>
      <c r="I1336" s="97"/>
      <c r="J1336" s="33"/>
      <c r="K1336" s="33"/>
      <c r="L1336" s="34"/>
      <c r="M1336" s="177"/>
      <c r="N1336" s="178"/>
      <c r="O1336" s="59"/>
      <c r="P1336" s="59"/>
      <c r="Q1336" s="59"/>
      <c r="R1336" s="59"/>
      <c r="S1336" s="59"/>
      <c r="T1336" s="60"/>
      <c r="U1336" s="33"/>
      <c r="V1336" s="33"/>
      <c r="W1336" s="33"/>
      <c r="X1336" s="33"/>
      <c r="Y1336" s="33"/>
      <c r="Z1336" s="33"/>
      <c r="AA1336" s="33"/>
      <c r="AB1336" s="33"/>
      <c r="AC1336" s="33"/>
      <c r="AD1336" s="33"/>
      <c r="AE1336" s="33"/>
      <c r="AT1336" s="18" t="s">
        <v>181</v>
      </c>
      <c r="AU1336" s="18" t="s">
        <v>191</v>
      </c>
    </row>
    <row r="1337" spans="1:65" s="2" customFormat="1" ht="16.5" customHeight="1" x14ac:dyDescent="0.2">
      <c r="A1337" s="33"/>
      <c r="B1337" s="162"/>
      <c r="C1337" s="163" t="s">
        <v>1532</v>
      </c>
      <c r="D1337" s="264" t="s">
        <v>1533</v>
      </c>
      <c r="E1337" s="265"/>
      <c r="F1337" s="266"/>
      <c r="G1337" s="164" t="s">
        <v>370</v>
      </c>
      <c r="H1337" s="165">
        <v>1</v>
      </c>
      <c r="I1337" s="166"/>
      <c r="J1337" s="165">
        <f>ROUND(I1337*H1337,3)</f>
        <v>0</v>
      </c>
      <c r="K1337" s="167"/>
      <c r="L1337" s="34"/>
      <c r="M1337" s="168" t="s">
        <v>1</v>
      </c>
      <c r="N1337" s="169" t="s">
        <v>43</v>
      </c>
      <c r="O1337" s="59"/>
      <c r="P1337" s="170">
        <f>O1337*H1337</f>
        <v>0</v>
      </c>
      <c r="Q1337" s="170">
        <v>0</v>
      </c>
      <c r="R1337" s="170">
        <f>Q1337*H1337</f>
        <v>0</v>
      </c>
      <c r="S1337" s="170">
        <v>0</v>
      </c>
      <c r="T1337" s="171">
        <f>S1337*H1337</f>
        <v>0</v>
      </c>
      <c r="U1337" s="33"/>
      <c r="V1337" s="33"/>
      <c r="W1337" s="33"/>
      <c r="X1337" s="33"/>
      <c r="Y1337" s="33"/>
      <c r="Z1337" s="33"/>
      <c r="AA1337" s="33"/>
      <c r="AB1337" s="33"/>
      <c r="AC1337" s="33"/>
      <c r="AD1337" s="33"/>
      <c r="AE1337" s="33"/>
      <c r="AR1337" s="172" t="s">
        <v>572</v>
      </c>
      <c r="AT1337" s="172" t="s">
        <v>175</v>
      </c>
      <c r="AU1337" s="172" t="s">
        <v>191</v>
      </c>
      <c r="AY1337" s="18" t="s">
        <v>173</v>
      </c>
      <c r="BE1337" s="173">
        <f>IF(N1337="základná",J1337,0)</f>
        <v>0</v>
      </c>
      <c r="BF1337" s="173">
        <f>IF(N1337="znížená",J1337,0)</f>
        <v>0</v>
      </c>
      <c r="BG1337" s="173">
        <f>IF(N1337="zákl. prenesená",J1337,0)</f>
        <v>0</v>
      </c>
      <c r="BH1337" s="173">
        <f>IF(N1337="zníž. prenesená",J1337,0)</f>
        <v>0</v>
      </c>
      <c r="BI1337" s="173">
        <f>IF(N1337="nulová",J1337,0)</f>
        <v>0</v>
      </c>
      <c r="BJ1337" s="18" t="s">
        <v>179</v>
      </c>
      <c r="BK1337" s="174">
        <f>ROUND(I1337*H1337,3)</f>
        <v>0</v>
      </c>
      <c r="BL1337" s="18" t="s">
        <v>572</v>
      </c>
      <c r="BM1337" s="172" t="s">
        <v>1534</v>
      </c>
    </row>
    <row r="1338" spans="1:65" s="2" customFormat="1" x14ac:dyDescent="0.2">
      <c r="A1338" s="33"/>
      <c r="B1338" s="34"/>
      <c r="C1338" s="33"/>
      <c r="D1338" s="175" t="s">
        <v>181</v>
      </c>
      <c r="E1338" s="33"/>
      <c r="F1338" s="176" t="s">
        <v>1533</v>
      </c>
      <c r="G1338" s="33"/>
      <c r="H1338" s="33"/>
      <c r="I1338" s="97"/>
      <c r="J1338" s="33"/>
      <c r="K1338" s="33"/>
      <c r="L1338" s="34"/>
      <c r="M1338" s="177"/>
      <c r="N1338" s="178"/>
      <c r="O1338" s="59"/>
      <c r="P1338" s="59"/>
      <c r="Q1338" s="59"/>
      <c r="R1338" s="59"/>
      <c r="S1338" s="59"/>
      <c r="T1338" s="60"/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33"/>
      <c r="AE1338" s="33"/>
      <c r="AT1338" s="18" t="s">
        <v>181</v>
      </c>
      <c r="AU1338" s="18" t="s">
        <v>191</v>
      </c>
    </row>
    <row r="1339" spans="1:65" s="2" customFormat="1" ht="16.5" customHeight="1" x14ac:dyDescent="0.2">
      <c r="A1339" s="33"/>
      <c r="B1339" s="162"/>
      <c r="C1339" s="163" t="s">
        <v>1535</v>
      </c>
      <c r="D1339" s="264" t="s">
        <v>1533</v>
      </c>
      <c r="E1339" s="265"/>
      <c r="F1339" s="266"/>
      <c r="G1339" s="164" t="s">
        <v>370</v>
      </c>
      <c r="H1339" s="165">
        <v>4</v>
      </c>
      <c r="I1339" s="166"/>
      <c r="J1339" s="165">
        <f>ROUND(I1339*H1339,3)</f>
        <v>0</v>
      </c>
      <c r="K1339" s="167"/>
      <c r="L1339" s="34"/>
      <c r="M1339" s="168" t="s">
        <v>1</v>
      </c>
      <c r="N1339" s="169" t="s">
        <v>43</v>
      </c>
      <c r="O1339" s="59"/>
      <c r="P1339" s="170">
        <f>O1339*H1339</f>
        <v>0</v>
      </c>
      <c r="Q1339" s="170">
        <v>0</v>
      </c>
      <c r="R1339" s="170">
        <f>Q1339*H1339</f>
        <v>0</v>
      </c>
      <c r="S1339" s="170">
        <v>0</v>
      </c>
      <c r="T1339" s="171">
        <f>S1339*H1339</f>
        <v>0</v>
      </c>
      <c r="U1339" s="33"/>
      <c r="V1339" s="33"/>
      <c r="W1339" s="33"/>
      <c r="X1339" s="33"/>
      <c r="Y1339" s="33"/>
      <c r="Z1339" s="33"/>
      <c r="AA1339" s="33"/>
      <c r="AB1339" s="33"/>
      <c r="AC1339" s="33"/>
      <c r="AD1339" s="33"/>
      <c r="AE1339" s="33"/>
      <c r="AR1339" s="172" t="s">
        <v>572</v>
      </c>
      <c r="AT1339" s="172" t="s">
        <v>175</v>
      </c>
      <c r="AU1339" s="172" t="s">
        <v>191</v>
      </c>
      <c r="AY1339" s="18" t="s">
        <v>173</v>
      </c>
      <c r="BE1339" s="173">
        <f>IF(N1339="základná",J1339,0)</f>
        <v>0</v>
      </c>
      <c r="BF1339" s="173">
        <f>IF(N1339="znížená",J1339,0)</f>
        <v>0</v>
      </c>
      <c r="BG1339" s="173">
        <f>IF(N1339="zákl. prenesená",J1339,0)</f>
        <v>0</v>
      </c>
      <c r="BH1339" s="173">
        <f>IF(N1339="zníž. prenesená",J1339,0)</f>
        <v>0</v>
      </c>
      <c r="BI1339" s="173">
        <f>IF(N1339="nulová",J1339,0)</f>
        <v>0</v>
      </c>
      <c r="BJ1339" s="18" t="s">
        <v>179</v>
      </c>
      <c r="BK1339" s="174">
        <f>ROUND(I1339*H1339,3)</f>
        <v>0</v>
      </c>
      <c r="BL1339" s="18" t="s">
        <v>572</v>
      </c>
      <c r="BM1339" s="172" t="s">
        <v>1536</v>
      </c>
    </row>
    <row r="1340" spans="1:65" s="2" customFormat="1" x14ac:dyDescent="0.2">
      <c r="A1340" s="33"/>
      <c r="B1340" s="34"/>
      <c r="C1340" s="33"/>
      <c r="D1340" s="175" t="s">
        <v>181</v>
      </c>
      <c r="E1340" s="33"/>
      <c r="F1340" s="176" t="s">
        <v>1533</v>
      </c>
      <c r="G1340" s="33"/>
      <c r="H1340" s="33"/>
      <c r="I1340" s="97"/>
      <c r="J1340" s="33"/>
      <c r="K1340" s="33"/>
      <c r="L1340" s="34"/>
      <c r="M1340" s="177"/>
      <c r="N1340" s="178"/>
      <c r="O1340" s="59"/>
      <c r="P1340" s="59"/>
      <c r="Q1340" s="59"/>
      <c r="R1340" s="59"/>
      <c r="S1340" s="59"/>
      <c r="T1340" s="60"/>
      <c r="U1340" s="33"/>
      <c r="V1340" s="33"/>
      <c r="W1340" s="33"/>
      <c r="X1340" s="33"/>
      <c r="Y1340" s="33"/>
      <c r="Z1340" s="33"/>
      <c r="AA1340" s="33"/>
      <c r="AB1340" s="33"/>
      <c r="AC1340" s="33"/>
      <c r="AD1340" s="33"/>
      <c r="AE1340" s="33"/>
      <c r="AT1340" s="18" t="s">
        <v>181</v>
      </c>
      <c r="AU1340" s="18" t="s">
        <v>191</v>
      </c>
    </row>
    <row r="1341" spans="1:65" s="2" customFormat="1" ht="16.5" customHeight="1" x14ac:dyDescent="0.2">
      <c r="A1341" s="33"/>
      <c r="B1341" s="162"/>
      <c r="C1341" s="163" t="s">
        <v>1537</v>
      </c>
      <c r="D1341" s="264" t="s">
        <v>1538</v>
      </c>
      <c r="E1341" s="265"/>
      <c r="F1341" s="266"/>
      <c r="G1341" s="164" t="s">
        <v>370</v>
      </c>
      <c r="H1341" s="165">
        <v>1</v>
      </c>
      <c r="I1341" s="166"/>
      <c r="J1341" s="165">
        <f>ROUND(I1341*H1341,3)</f>
        <v>0</v>
      </c>
      <c r="K1341" s="167"/>
      <c r="L1341" s="34"/>
      <c r="M1341" s="168" t="s">
        <v>1</v>
      </c>
      <c r="N1341" s="169" t="s">
        <v>43</v>
      </c>
      <c r="O1341" s="59"/>
      <c r="P1341" s="170">
        <f>O1341*H1341</f>
        <v>0</v>
      </c>
      <c r="Q1341" s="170">
        <v>0</v>
      </c>
      <c r="R1341" s="170">
        <f>Q1341*H1341</f>
        <v>0</v>
      </c>
      <c r="S1341" s="170">
        <v>0</v>
      </c>
      <c r="T1341" s="171">
        <f>S1341*H1341</f>
        <v>0</v>
      </c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33"/>
      <c r="AE1341" s="33"/>
      <c r="AR1341" s="172" t="s">
        <v>572</v>
      </c>
      <c r="AT1341" s="172" t="s">
        <v>175</v>
      </c>
      <c r="AU1341" s="172" t="s">
        <v>191</v>
      </c>
      <c r="AY1341" s="18" t="s">
        <v>173</v>
      </c>
      <c r="BE1341" s="173">
        <f>IF(N1341="základná",J1341,0)</f>
        <v>0</v>
      </c>
      <c r="BF1341" s="173">
        <f>IF(N1341="znížená",J1341,0)</f>
        <v>0</v>
      </c>
      <c r="BG1341" s="173">
        <f>IF(N1341="zákl. prenesená",J1341,0)</f>
        <v>0</v>
      </c>
      <c r="BH1341" s="173">
        <f>IF(N1341="zníž. prenesená",J1341,0)</f>
        <v>0</v>
      </c>
      <c r="BI1341" s="173">
        <f>IF(N1341="nulová",J1341,0)</f>
        <v>0</v>
      </c>
      <c r="BJ1341" s="18" t="s">
        <v>179</v>
      </c>
      <c r="BK1341" s="174">
        <f>ROUND(I1341*H1341,3)</f>
        <v>0</v>
      </c>
      <c r="BL1341" s="18" t="s">
        <v>572</v>
      </c>
      <c r="BM1341" s="172" t="s">
        <v>1539</v>
      </c>
    </row>
    <row r="1342" spans="1:65" s="2" customFormat="1" x14ac:dyDescent="0.2">
      <c r="A1342" s="33"/>
      <c r="B1342" s="34"/>
      <c r="C1342" s="33"/>
      <c r="D1342" s="175" t="s">
        <v>181</v>
      </c>
      <c r="E1342" s="33"/>
      <c r="F1342" s="176" t="s">
        <v>1538</v>
      </c>
      <c r="G1342" s="33"/>
      <c r="H1342" s="33"/>
      <c r="I1342" s="97"/>
      <c r="J1342" s="33"/>
      <c r="K1342" s="33"/>
      <c r="L1342" s="34"/>
      <c r="M1342" s="177"/>
      <c r="N1342" s="178"/>
      <c r="O1342" s="59"/>
      <c r="P1342" s="59"/>
      <c r="Q1342" s="59"/>
      <c r="R1342" s="59"/>
      <c r="S1342" s="59"/>
      <c r="T1342" s="60"/>
      <c r="U1342" s="33"/>
      <c r="V1342" s="33"/>
      <c r="W1342" s="33"/>
      <c r="X1342" s="33"/>
      <c r="Y1342" s="33"/>
      <c r="Z1342" s="33"/>
      <c r="AA1342" s="33"/>
      <c r="AB1342" s="33"/>
      <c r="AC1342" s="33"/>
      <c r="AD1342" s="33"/>
      <c r="AE1342" s="33"/>
      <c r="AT1342" s="18" t="s">
        <v>181</v>
      </c>
      <c r="AU1342" s="18" t="s">
        <v>191</v>
      </c>
    </row>
    <row r="1343" spans="1:65" s="2" customFormat="1" ht="16.5" customHeight="1" x14ac:dyDescent="0.2">
      <c r="A1343" s="33"/>
      <c r="B1343" s="162"/>
      <c r="C1343" s="163" t="s">
        <v>1540</v>
      </c>
      <c r="D1343" s="264" t="s">
        <v>1541</v>
      </c>
      <c r="E1343" s="265"/>
      <c r="F1343" s="266"/>
      <c r="G1343" s="164" t="s">
        <v>370</v>
      </c>
      <c r="H1343" s="165">
        <v>4</v>
      </c>
      <c r="I1343" s="166"/>
      <c r="J1343" s="165">
        <f>ROUND(I1343*H1343,3)</f>
        <v>0</v>
      </c>
      <c r="K1343" s="167"/>
      <c r="L1343" s="34"/>
      <c r="M1343" s="168" t="s">
        <v>1</v>
      </c>
      <c r="N1343" s="169" t="s">
        <v>43</v>
      </c>
      <c r="O1343" s="59"/>
      <c r="P1343" s="170">
        <f>O1343*H1343</f>
        <v>0</v>
      </c>
      <c r="Q1343" s="170">
        <v>0</v>
      </c>
      <c r="R1343" s="170">
        <f>Q1343*H1343</f>
        <v>0</v>
      </c>
      <c r="S1343" s="170">
        <v>0</v>
      </c>
      <c r="T1343" s="171">
        <f>S1343*H1343</f>
        <v>0</v>
      </c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  <c r="AR1343" s="172" t="s">
        <v>572</v>
      </c>
      <c r="AT1343" s="172" t="s">
        <v>175</v>
      </c>
      <c r="AU1343" s="172" t="s">
        <v>191</v>
      </c>
      <c r="AY1343" s="18" t="s">
        <v>173</v>
      </c>
      <c r="BE1343" s="173">
        <f>IF(N1343="základná",J1343,0)</f>
        <v>0</v>
      </c>
      <c r="BF1343" s="173">
        <f>IF(N1343="znížená",J1343,0)</f>
        <v>0</v>
      </c>
      <c r="BG1343" s="173">
        <f>IF(N1343="zákl. prenesená",J1343,0)</f>
        <v>0</v>
      </c>
      <c r="BH1343" s="173">
        <f>IF(N1343="zníž. prenesená",J1343,0)</f>
        <v>0</v>
      </c>
      <c r="BI1343" s="173">
        <f>IF(N1343="nulová",J1343,0)</f>
        <v>0</v>
      </c>
      <c r="BJ1343" s="18" t="s">
        <v>179</v>
      </c>
      <c r="BK1343" s="174">
        <f>ROUND(I1343*H1343,3)</f>
        <v>0</v>
      </c>
      <c r="BL1343" s="18" t="s">
        <v>572</v>
      </c>
      <c r="BM1343" s="172" t="s">
        <v>1542</v>
      </c>
    </row>
    <row r="1344" spans="1:65" s="2" customFormat="1" x14ac:dyDescent="0.2">
      <c r="A1344" s="33"/>
      <c r="B1344" s="34"/>
      <c r="C1344" s="33"/>
      <c r="D1344" s="175" t="s">
        <v>181</v>
      </c>
      <c r="E1344" s="33"/>
      <c r="F1344" s="176" t="s">
        <v>1541</v>
      </c>
      <c r="G1344" s="33"/>
      <c r="H1344" s="33"/>
      <c r="I1344" s="97"/>
      <c r="J1344" s="33"/>
      <c r="K1344" s="33"/>
      <c r="L1344" s="34"/>
      <c r="M1344" s="177"/>
      <c r="N1344" s="178"/>
      <c r="O1344" s="59"/>
      <c r="P1344" s="59"/>
      <c r="Q1344" s="59"/>
      <c r="R1344" s="59"/>
      <c r="S1344" s="59"/>
      <c r="T1344" s="60"/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  <c r="AE1344" s="33"/>
      <c r="AT1344" s="18" t="s">
        <v>181</v>
      </c>
      <c r="AU1344" s="18" t="s">
        <v>191</v>
      </c>
    </row>
    <row r="1345" spans="1:65" s="2" customFormat="1" ht="24" customHeight="1" x14ac:dyDescent="0.2">
      <c r="A1345" s="33"/>
      <c r="B1345" s="162"/>
      <c r="C1345" s="163" t="s">
        <v>1543</v>
      </c>
      <c r="D1345" s="264" t="s">
        <v>1544</v>
      </c>
      <c r="E1345" s="265"/>
      <c r="F1345" s="266"/>
      <c r="G1345" s="164" t="s">
        <v>643</v>
      </c>
      <c r="H1345" s="165">
        <v>8</v>
      </c>
      <c r="I1345" s="166"/>
      <c r="J1345" s="165">
        <f>ROUND(I1345*H1345,3)</f>
        <v>0</v>
      </c>
      <c r="K1345" s="167"/>
      <c r="L1345" s="34"/>
      <c r="M1345" s="168" t="s">
        <v>1</v>
      </c>
      <c r="N1345" s="169" t="s">
        <v>43</v>
      </c>
      <c r="O1345" s="59"/>
      <c r="P1345" s="170">
        <f>O1345*H1345</f>
        <v>0</v>
      </c>
      <c r="Q1345" s="170">
        <v>0</v>
      </c>
      <c r="R1345" s="170">
        <f>Q1345*H1345</f>
        <v>0</v>
      </c>
      <c r="S1345" s="170">
        <v>0</v>
      </c>
      <c r="T1345" s="171">
        <f>S1345*H1345</f>
        <v>0</v>
      </c>
      <c r="U1345" s="33"/>
      <c r="V1345" s="33"/>
      <c r="W1345" s="33"/>
      <c r="X1345" s="33"/>
      <c r="Y1345" s="33"/>
      <c r="Z1345" s="33"/>
      <c r="AA1345" s="33"/>
      <c r="AB1345" s="33"/>
      <c r="AC1345" s="33"/>
      <c r="AD1345" s="33"/>
      <c r="AE1345" s="33"/>
      <c r="AR1345" s="172" t="s">
        <v>572</v>
      </c>
      <c r="AT1345" s="172" t="s">
        <v>175</v>
      </c>
      <c r="AU1345" s="172" t="s">
        <v>191</v>
      </c>
      <c r="AY1345" s="18" t="s">
        <v>173</v>
      </c>
      <c r="BE1345" s="173">
        <f>IF(N1345="základná",J1345,0)</f>
        <v>0</v>
      </c>
      <c r="BF1345" s="173">
        <f>IF(N1345="znížená",J1345,0)</f>
        <v>0</v>
      </c>
      <c r="BG1345" s="173">
        <f>IF(N1345="zákl. prenesená",J1345,0)</f>
        <v>0</v>
      </c>
      <c r="BH1345" s="173">
        <f>IF(N1345="zníž. prenesená",J1345,0)</f>
        <v>0</v>
      </c>
      <c r="BI1345" s="173">
        <f>IF(N1345="nulová",J1345,0)</f>
        <v>0</v>
      </c>
      <c r="BJ1345" s="18" t="s">
        <v>179</v>
      </c>
      <c r="BK1345" s="174">
        <f>ROUND(I1345*H1345,3)</f>
        <v>0</v>
      </c>
      <c r="BL1345" s="18" t="s">
        <v>572</v>
      </c>
      <c r="BM1345" s="172" t="s">
        <v>1545</v>
      </c>
    </row>
    <row r="1346" spans="1:65" s="2" customFormat="1" x14ac:dyDescent="0.2">
      <c r="A1346" s="33"/>
      <c r="B1346" s="34"/>
      <c r="C1346" s="33"/>
      <c r="D1346" s="175" t="s">
        <v>181</v>
      </c>
      <c r="E1346" s="33"/>
      <c r="F1346" s="176" t="s">
        <v>1544</v>
      </c>
      <c r="G1346" s="33"/>
      <c r="H1346" s="33"/>
      <c r="I1346" s="97"/>
      <c r="J1346" s="33"/>
      <c r="K1346" s="33"/>
      <c r="L1346" s="34"/>
      <c r="M1346" s="177"/>
      <c r="N1346" s="178"/>
      <c r="O1346" s="59"/>
      <c r="P1346" s="59"/>
      <c r="Q1346" s="59"/>
      <c r="R1346" s="59"/>
      <c r="S1346" s="59"/>
      <c r="T1346" s="60"/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33"/>
      <c r="AE1346" s="33"/>
      <c r="AT1346" s="18" t="s">
        <v>181</v>
      </c>
      <c r="AU1346" s="18" t="s">
        <v>191</v>
      </c>
    </row>
    <row r="1347" spans="1:65" s="2" customFormat="1" ht="16.5" customHeight="1" x14ac:dyDescent="0.2">
      <c r="A1347" s="33"/>
      <c r="B1347" s="162"/>
      <c r="C1347" s="163" t="s">
        <v>1546</v>
      </c>
      <c r="D1347" s="264" t="s">
        <v>1547</v>
      </c>
      <c r="E1347" s="265"/>
      <c r="F1347" s="266"/>
      <c r="G1347" s="164" t="s">
        <v>370</v>
      </c>
      <c r="H1347" s="165">
        <v>22</v>
      </c>
      <c r="I1347" s="166"/>
      <c r="J1347" s="165">
        <f>ROUND(I1347*H1347,3)</f>
        <v>0</v>
      </c>
      <c r="K1347" s="167"/>
      <c r="L1347" s="34"/>
      <c r="M1347" s="168" t="s">
        <v>1</v>
      </c>
      <c r="N1347" s="169" t="s">
        <v>43</v>
      </c>
      <c r="O1347" s="59"/>
      <c r="P1347" s="170">
        <f>O1347*H1347</f>
        <v>0</v>
      </c>
      <c r="Q1347" s="170">
        <v>0</v>
      </c>
      <c r="R1347" s="170">
        <f>Q1347*H1347</f>
        <v>0</v>
      </c>
      <c r="S1347" s="170">
        <v>0</v>
      </c>
      <c r="T1347" s="171">
        <f>S1347*H1347</f>
        <v>0</v>
      </c>
      <c r="U1347" s="33"/>
      <c r="V1347" s="33"/>
      <c r="W1347" s="33"/>
      <c r="X1347" s="33"/>
      <c r="Y1347" s="33"/>
      <c r="Z1347" s="33"/>
      <c r="AA1347" s="33"/>
      <c r="AB1347" s="33"/>
      <c r="AC1347" s="33"/>
      <c r="AD1347" s="33"/>
      <c r="AE1347" s="33"/>
      <c r="AR1347" s="172" t="s">
        <v>572</v>
      </c>
      <c r="AT1347" s="172" t="s">
        <v>175</v>
      </c>
      <c r="AU1347" s="172" t="s">
        <v>191</v>
      </c>
      <c r="AY1347" s="18" t="s">
        <v>173</v>
      </c>
      <c r="BE1347" s="173">
        <f>IF(N1347="základná",J1347,0)</f>
        <v>0</v>
      </c>
      <c r="BF1347" s="173">
        <f>IF(N1347="znížená",J1347,0)</f>
        <v>0</v>
      </c>
      <c r="BG1347" s="173">
        <f>IF(N1347="zákl. prenesená",J1347,0)</f>
        <v>0</v>
      </c>
      <c r="BH1347" s="173">
        <f>IF(N1347="zníž. prenesená",J1347,0)</f>
        <v>0</v>
      </c>
      <c r="BI1347" s="173">
        <f>IF(N1347="nulová",J1347,0)</f>
        <v>0</v>
      </c>
      <c r="BJ1347" s="18" t="s">
        <v>179</v>
      </c>
      <c r="BK1347" s="174">
        <f>ROUND(I1347*H1347,3)</f>
        <v>0</v>
      </c>
      <c r="BL1347" s="18" t="s">
        <v>572</v>
      </c>
      <c r="BM1347" s="172" t="s">
        <v>1548</v>
      </c>
    </row>
    <row r="1348" spans="1:65" s="2" customFormat="1" x14ac:dyDescent="0.2">
      <c r="A1348" s="33"/>
      <c r="B1348" s="34"/>
      <c r="C1348" s="33"/>
      <c r="D1348" s="175" t="s">
        <v>181</v>
      </c>
      <c r="E1348" s="33"/>
      <c r="F1348" s="176" t="s">
        <v>1547</v>
      </c>
      <c r="G1348" s="33"/>
      <c r="H1348" s="33"/>
      <c r="I1348" s="97"/>
      <c r="J1348" s="33"/>
      <c r="K1348" s="33"/>
      <c r="L1348" s="34"/>
      <c r="M1348" s="177"/>
      <c r="N1348" s="178"/>
      <c r="O1348" s="59"/>
      <c r="P1348" s="59"/>
      <c r="Q1348" s="59"/>
      <c r="R1348" s="59"/>
      <c r="S1348" s="59"/>
      <c r="T1348" s="60"/>
      <c r="U1348" s="33"/>
      <c r="V1348" s="33"/>
      <c r="W1348" s="33"/>
      <c r="X1348" s="33"/>
      <c r="Y1348" s="33"/>
      <c r="Z1348" s="33"/>
      <c r="AA1348" s="33"/>
      <c r="AB1348" s="33"/>
      <c r="AC1348" s="33"/>
      <c r="AD1348" s="33"/>
      <c r="AE1348" s="33"/>
      <c r="AT1348" s="18" t="s">
        <v>181</v>
      </c>
      <c r="AU1348" s="18" t="s">
        <v>191</v>
      </c>
    </row>
    <row r="1349" spans="1:65" s="2" customFormat="1" ht="16.5" customHeight="1" x14ac:dyDescent="0.2">
      <c r="A1349" s="33"/>
      <c r="B1349" s="162"/>
      <c r="C1349" s="163" t="s">
        <v>1549</v>
      </c>
      <c r="D1349" s="264" t="s">
        <v>1550</v>
      </c>
      <c r="E1349" s="265"/>
      <c r="F1349" s="266"/>
      <c r="G1349" s="164" t="s">
        <v>370</v>
      </c>
      <c r="H1349" s="165">
        <v>2</v>
      </c>
      <c r="I1349" s="166"/>
      <c r="J1349" s="165">
        <f>ROUND(I1349*H1349,3)</f>
        <v>0</v>
      </c>
      <c r="K1349" s="167"/>
      <c r="L1349" s="34"/>
      <c r="M1349" s="168" t="s">
        <v>1</v>
      </c>
      <c r="N1349" s="169" t="s">
        <v>43</v>
      </c>
      <c r="O1349" s="59"/>
      <c r="P1349" s="170">
        <f>O1349*H1349</f>
        <v>0</v>
      </c>
      <c r="Q1349" s="170">
        <v>0</v>
      </c>
      <c r="R1349" s="170">
        <f>Q1349*H1349</f>
        <v>0</v>
      </c>
      <c r="S1349" s="170">
        <v>0</v>
      </c>
      <c r="T1349" s="171">
        <f>S1349*H1349</f>
        <v>0</v>
      </c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  <c r="AE1349" s="33"/>
      <c r="AR1349" s="172" t="s">
        <v>572</v>
      </c>
      <c r="AT1349" s="172" t="s">
        <v>175</v>
      </c>
      <c r="AU1349" s="172" t="s">
        <v>191</v>
      </c>
      <c r="AY1349" s="18" t="s">
        <v>173</v>
      </c>
      <c r="BE1349" s="173">
        <f>IF(N1349="základná",J1349,0)</f>
        <v>0</v>
      </c>
      <c r="BF1349" s="173">
        <f>IF(N1349="znížená",J1349,0)</f>
        <v>0</v>
      </c>
      <c r="BG1349" s="173">
        <f>IF(N1349="zákl. prenesená",J1349,0)</f>
        <v>0</v>
      </c>
      <c r="BH1349" s="173">
        <f>IF(N1349="zníž. prenesená",J1349,0)</f>
        <v>0</v>
      </c>
      <c r="BI1349" s="173">
        <f>IF(N1349="nulová",J1349,0)</f>
        <v>0</v>
      </c>
      <c r="BJ1349" s="18" t="s">
        <v>179</v>
      </c>
      <c r="BK1349" s="174">
        <f>ROUND(I1349*H1349,3)</f>
        <v>0</v>
      </c>
      <c r="BL1349" s="18" t="s">
        <v>572</v>
      </c>
      <c r="BM1349" s="172" t="s">
        <v>1551</v>
      </c>
    </row>
    <row r="1350" spans="1:65" s="2" customFormat="1" x14ac:dyDescent="0.2">
      <c r="A1350" s="33"/>
      <c r="B1350" s="34"/>
      <c r="C1350" s="33"/>
      <c r="D1350" s="175" t="s">
        <v>181</v>
      </c>
      <c r="E1350" s="33"/>
      <c r="F1350" s="176" t="s">
        <v>1550</v>
      </c>
      <c r="G1350" s="33"/>
      <c r="H1350" s="33"/>
      <c r="I1350" s="97"/>
      <c r="J1350" s="33"/>
      <c r="K1350" s="33"/>
      <c r="L1350" s="34"/>
      <c r="M1350" s="177"/>
      <c r="N1350" s="178"/>
      <c r="O1350" s="59"/>
      <c r="P1350" s="59"/>
      <c r="Q1350" s="59"/>
      <c r="R1350" s="59"/>
      <c r="S1350" s="59"/>
      <c r="T1350" s="60"/>
      <c r="U1350" s="33"/>
      <c r="V1350" s="33"/>
      <c r="W1350" s="33"/>
      <c r="X1350" s="33"/>
      <c r="Y1350" s="33"/>
      <c r="Z1350" s="33"/>
      <c r="AA1350" s="33"/>
      <c r="AB1350" s="33"/>
      <c r="AC1350" s="33"/>
      <c r="AD1350" s="33"/>
      <c r="AE1350" s="33"/>
      <c r="AT1350" s="18" t="s">
        <v>181</v>
      </c>
      <c r="AU1350" s="18" t="s">
        <v>191</v>
      </c>
    </row>
    <row r="1351" spans="1:65" s="2" customFormat="1" ht="16.5" customHeight="1" x14ac:dyDescent="0.2">
      <c r="A1351" s="33"/>
      <c r="B1351" s="162"/>
      <c r="C1351" s="163" t="s">
        <v>1552</v>
      </c>
      <c r="D1351" s="264" t="s">
        <v>1553</v>
      </c>
      <c r="E1351" s="265"/>
      <c r="F1351" s="266"/>
      <c r="G1351" s="164" t="s">
        <v>370</v>
      </c>
      <c r="H1351" s="165">
        <v>6</v>
      </c>
      <c r="I1351" s="166"/>
      <c r="J1351" s="165">
        <f>ROUND(I1351*H1351,3)</f>
        <v>0</v>
      </c>
      <c r="K1351" s="167"/>
      <c r="L1351" s="34"/>
      <c r="M1351" s="168" t="s">
        <v>1</v>
      </c>
      <c r="N1351" s="169" t="s">
        <v>43</v>
      </c>
      <c r="O1351" s="59"/>
      <c r="P1351" s="170">
        <f>O1351*H1351</f>
        <v>0</v>
      </c>
      <c r="Q1351" s="170">
        <v>0</v>
      </c>
      <c r="R1351" s="170">
        <f>Q1351*H1351</f>
        <v>0</v>
      </c>
      <c r="S1351" s="170">
        <v>0</v>
      </c>
      <c r="T1351" s="171">
        <f>S1351*H1351</f>
        <v>0</v>
      </c>
      <c r="U1351" s="33"/>
      <c r="V1351" s="33"/>
      <c r="W1351" s="33"/>
      <c r="X1351" s="33"/>
      <c r="Y1351" s="33"/>
      <c r="Z1351" s="33"/>
      <c r="AA1351" s="33"/>
      <c r="AB1351" s="33"/>
      <c r="AC1351" s="33"/>
      <c r="AD1351" s="33"/>
      <c r="AE1351" s="33"/>
      <c r="AR1351" s="172" t="s">
        <v>572</v>
      </c>
      <c r="AT1351" s="172" t="s">
        <v>175</v>
      </c>
      <c r="AU1351" s="172" t="s">
        <v>191</v>
      </c>
      <c r="AY1351" s="18" t="s">
        <v>173</v>
      </c>
      <c r="BE1351" s="173">
        <f>IF(N1351="základná",J1351,0)</f>
        <v>0</v>
      </c>
      <c r="BF1351" s="173">
        <f>IF(N1351="znížená",J1351,0)</f>
        <v>0</v>
      </c>
      <c r="BG1351" s="173">
        <f>IF(N1351="zákl. prenesená",J1351,0)</f>
        <v>0</v>
      </c>
      <c r="BH1351" s="173">
        <f>IF(N1351="zníž. prenesená",J1351,0)</f>
        <v>0</v>
      </c>
      <c r="BI1351" s="173">
        <f>IF(N1351="nulová",J1351,0)</f>
        <v>0</v>
      </c>
      <c r="BJ1351" s="18" t="s">
        <v>179</v>
      </c>
      <c r="BK1351" s="174">
        <f>ROUND(I1351*H1351,3)</f>
        <v>0</v>
      </c>
      <c r="BL1351" s="18" t="s">
        <v>572</v>
      </c>
      <c r="BM1351" s="172" t="s">
        <v>1554</v>
      </c>
    </row>
    <row r="1352" spans="1:65" s="2" customFormat="1" x14ac:dyDescent="0.2">
      <c r="A1352" s="33"/>
      <c r="B1352" s="34"/>
      <c r="C1352" s="33"/>
      <c r="D1352" s="175" t="s">
        <v>181</v>
      </c>
      <c r="E1352" s="33"/>
      <c r="F1352" s="176" t="s">
        <v>1553</v>
      </c>
      <c r="G1352" s="33"/>
      <c r="H1352" s="33"/>
      <c r="I1352" s="97"/>
      <c r="J1352" s="33"/>
      <c r="K1352" s="33"/>
      <c r="L1352" s="34"/>
      <c r="M1352" s="177"/>
      <c r="N1352" s="178"/>
      <c r="O1352" s="59"/>
      <c r="P1352" s="59"/>
      <c r="Q1352" s="59"/>
      <c r="R1352" s="59"/>
      <c r="S1352" s="59"/>
      <c r="T1352" s="60"/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  <c r="AE1352" s="33"/>
      <c r="AT1352" s="18" t="s">
        <v>181</v>
      </c>
      <c r="AU1352" s="18" t="s">
        <v>191</v>
      </c>
    </row>
    <row r="1353" spans="1:65" s="2" customFormat="1" ht="16.5" customHeight="1" x14ac:dyDescent="0.2">
      <c r="A1353" s="33"/>
      <c r="B1353" s="162"/>
      <c r="C1353" s="163" t="s">
        <v>1555</v>
      </c>
      <c r="D1353" s="264" t="s">
        <v>1556</v>
      </c>
      <c r="E1353" s="265"/>
      <c r="F1353" s="266"/>
      <c r="G1353" s="164" t="s">
        <v>370</v>
      </c>
      <c r="H1353" s="165">
        <v>1</v>
      </c>
      <c r="I1353" s="166"/>
      <c r="J1353" s="165">
        <f>ROUND(I1353*H1353,3)</f>
        <v>0</v>
      </c>
      <c r="K1353" s="167"/>
      <c r="L1353" s="34"/>
      <c r="M1353" s="168" t="s">
        <v>1</v>
      </c>
      <c r="N1353" s="169" t="s">
        <v>43</v>
      </c>
      <c r="O1353" s="59"/>
      <c r="P1353" s="170">
        <f>O1353*H1353</f>
        <v>0</v>
      </c>
      <c r="Q1353" s="170">
        <v>0</v>
      </c>
      <c r="R1353" s="170">
        <f>Q1353*H1353</f>
        <v>0</v>
      </c>
      <c r="S1353" s="170">
        <v>0</v>
      </c>
      <c r="T1353" s="171">
        <f>S1353*H1353</f>
        <v>0</v>
      </c>
      <c r="U1353" s="33"/>
      <c r="V1353" s="33"/>
      <c r="W1353" s="33"/>
      <c r="X1353" s="33"/>
      <c r="Y1353" s="33"/>
      <c r="Z1353" s="33"/>
      <c r="AA1353" s="33"/>
      <c r="AB1353" s="33"/>
      <c r="AC1353" s="33"/>
      <c r="AD1353" s="33"/>
      <c r="AE1353" s="33"/>
      <c r="AR1353" s="172" t="s">
        <v>572</v>
      </c>
      <c r="AT1353" s="172" t="s">
        <v>175</v>
      </c>
      <c r="AU1353" s="172" t="s">
        <v>191</v>
      </c>
      <c r="AY1353" s="18" t="s">
        <v>173</v>
      </c>
      <c r="BE1353" s="173">
        <f>IF(N1353="základná",J1353,0)</f>
        <v>0</v>
      </c>
      <c r="BF1353" s="173">
        <f>IF(N1353="znížená",J1353,0)</f>
        <v>0</v>
      </c>
      <c r="BG1353" s="173">
        <f>IF(N1353="zákl. prenesená",J1353,0)</f>
        <v>0</v>
      </c>
      <c r="BH1353" s="173">
        <f>IF(N1353="zníž. prenesená",J1353,0)</f>
        <v>0</v>
      </c>
      <c r="BI1353" s="173">
        <f>IF(N1353="nulová",J1353,0)</f>
        <v>0</v>
      </c>
      <c r="BJ1353" s="18" t="s">
        <v>179</v>
      </c>
      <c r="BK1353" s="174">
        <f>ROUND(I1353*H1353,3)</f>
        <v>0</v>
      </c>
      <c r="BL1353" s="18" t="s">
        <v>572</v>
      </c>
      <c r="BM1353" s="172" t="s">
        <v>1557</v>
      </c>
    </row>
    <row r="1354" spans="1:65" s="2" customFormat="1" x14ac:dyDescent="0.2">
      <c r="A1354" s="33"/>
      <c r="B1354" s="34"/>
      <c r="C1354" s="33"/>
      <c r="D1354" s="175" t="s">
        <v>181</v>
      </c>
      <c r="E1354" s="33"/>
      <c r="F1354" s="176" t="s">
        <v>1556</v>
      </c>
      <c r="G1354" s="33"/>
      <c r="H1354" s="33"/>
      <c r="I1354" s="97"/>
      <c r="J1354" s="33"/>
      <c r="K1354" s="33"/>
      <c r="L1354" s="34"/>
      <c r="M1354" s="177"/>
      <c r="N1354" s="178"/>
      <c r="O1354" s="59"/>
      <c r="P1354" s="59"/>
      <c r="Q1354" s="59"/>
      <c r="R1354" s="59"/>
      <c r="S1354" s="59"/>
      <c r="T1354" s="60"/>
      <c r="U1354" s="33"/>
      <c r="V1354" s="33"/>
      <c r="W1354" s="33"/>
      <c r="X1354" s="33"/>
      <c r="Y1354" s="33"/>
      <c r="Z1354" s="33"/>
      <c r="AA1354" s="33"/>
      <c r="AB1354" s="33"/>
      <c r="AC1354" s="33"/>
      <c r="AD1354" s="33"/>
      <c r="AE1354" s="33"/>
      <c r="AT1354" s="18" t="s">
        <v>181</v>
      </c>
      <c r="AU1354" s="18" t="s">
        <v>191</v>
      </c>
    </row>
    <row r="1355" spans="1:65" s="2" customFormat="1" ht="16.5" customHeight="1" x14ac:dyDescent="0.2">
      <c r="A1355" s="33"/>
      <c r="B1355" s="162"/>
      <c r="C1355" s="163" t="s">
        <v>1558</v>
      </c>
      <c r="D1355" s="264" t="s">
        <v>1559</v>
      </c>
      <c r="E1355" s="265"/>
      <c r="F1355" s="266"/>
      <c r="G1355" s="164" t="s">
        <v>370</v>
      </c>
      <c r="H1355" s="165">
        <v>1</v>
      </c>
      <c r="I1355" s="166"/>
      <c r="J1355" s="165">
        <f>ROUND(I1355*H1355,3)</f>
        <v>0</v>
      </c>
      <c r="K1355" s="167"/>
      <c r="L1355" s="34"/>
      <c r="M1355" s="168" t="s">
        <v>1</v>
      </c>
      <c r="N1355" s="169" t="s">
        <v>43</v>
      </c>
      <c r="O1355" s="59"/>
      <c r="P1355" s="170">
        <f>O1355*H1355</f>
        <v>0</v>
      </c>
      <c r="Q1355" s="170">
        <v>0</v>
      </c>
      <c r="R1355" s="170">
        <f>Q1355*H1355</f>
        <v>0</v>
      </c>
      <c r="S1355" s="170">
        <v>0</v>
      </c>
      <c r="T1355" s="171">
        <f>S1355*H1355</f>
        <v>0</v>
      </c>
      <c r="U1355" s="33"/>
      <c r="V1355" s="33"/>
      <c r="W1355" s="33"/>
      <c r="X1355" s="33"/>
      <c r="Y1355" s="33"/>
      <c r="Z1355" s="33"/>
      <c r="AA1355" s="33"/>
      <c r="AB1355" s="33"/>
      <c r="AC1355" s="33"/>
      <c r="AD1355" s="33"/>
      <c r="AE1355" s="33"/>
      <c r="AR1355" s="172" t="s">
        <v>572</v>
      </c>
      <c r="AT1355" s="172" t="s">
        <v>175</v>
      </c>
      <c r="AU1355" s="172" t="s">
        <v>191</v>
      </c>
      <c r="AY1355" s="18" t="s">
        <v>173</v>
      </c>
      <c r="BE1355" s="173">
        <f>IF(N1355="základná",J1355,0)</f>
        <v>0</v>
      </c>
      <c r="BF1355" s="173">
        <f>IF(N1355="znížená",J1355,0)</f>
        <v>0</v>
      </c>
      <c r="BG1355" s="173">
        <f>IF(N1355="zákl. prenesená",J1355,0)</f>
        <v>0</v>
      </c>
      <c r="BH1355" s="173">
        <f>IF(N1355="zníž. prenesená",J1355,0)</f>
        <v>0</v>
      </c>
      <c r="BI1355" s="173">
        <f>IF(N1355="nulová",J1355,0)</f>
        <v>0</v>
      </c>
      <c r="BJ1355" s="18" t="s">
        <v>179</v>
      </c>
      <c r="BK1355" s="174">
        <f>ROUND(I1355*H1355,3)</f>
        <v>0</v>
      </c>
      <c r="BL1355" s="18" t="s">
        <v>572</v>
      </c>
      <c r="BM1355" s="172" t="s">
        <v>1560</v>
      </c>
    </row>
    <row r="1356" spans="1:65" s="2" customFormat="1" x14ac:dyDescent="0.2">
      <c r="A1356" s="33"/>
      <c r="B1356" s="34"/>
      <c r="C1356" s="33"/>
      <c r="D1356" s="175" t="s">
        <v>181</v>
      </c>
      <c r="E1356" s="33"/>
      <c r="F1356" s="176" t="s">
        <v>1559</v>
      </c>
      <c r="G1356" s="33"/>
      <c r="H1356" s="33"/>
      <c r="I1356" s="97"/>
      <c r="J1356" s="33"/>
      <c r="K1356" s="33"/>
      <c r="L1356" s="34"/>
      <c r="M1356" s="177"/>
      <c r="N1356" s="178"/>
      <c r="O1356" s="59"/>
      <c r="P1356" s="59"/>
      <c r="Q1356" s="59"/>
      <c r="R1356" s="59"/>
      <c r="S1356" s="59"/>
      <c r="T1356" s="60"/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33"/>
      <c r="AE1356" s="33"/>
      <c r="AT1356" s="18" t="s">
        <v>181</v>
      </c>
      <c r="AU1356" s="18" t="s">
        <v>191</v>
      </c>
    </row>
    <row r="1357" spans="1:65" s="12" customFormat="1" ht="20.85" customHeight="1" x14ac:dyDescent="0.2">
      <c r="B1357" s="149"/>
      <c r="D1357" s="150" t="s">
        <v>76</v>
      </c>
      <c r="E1357" s="160" t="s">
        <v>1561</v>
      </c>
      <c r="F1357" s="160" t="s">
        <v>1562</v>
      </c>
      <c r="I1357" s="152"/>
      <c r="J1357" s="161">
        <f>BK1357</f>
        <v>0</v>
      </c>
      <c r="L1357" s="149"/>
      <c r="M1357" s="154"/>
      <c r="N1357" s="155"/>
      <c r="O1357" s="155"/>
      <c r="P1357" s="156">
        <f>SUM(P1358:P1383)</f>
        <v>0</v>
      </c>
      <c r="Q1357" s="155"/>
      <c r="R1357" s="156">
        <f>SUM(R1358:R1383)</f>
        <v>0</v>
      </c>
      <c r="S1357" s="155"/>
      <c r="T1357" s="157">
        <f>SUM(T1358:T1383)</f>
        <v>0</v>
      </c>
      <c r="AR1357" s="150" t="s">
        <v>191</v>
      </c>
      <c r="AT1357" s="158" t="s">
        <v>76</v>
      </c>
      <c r="AU1357" s="158" t="s">
        <v>179</v>
      </c>
      <c r="AY1357" s="150" t="s">
        <v>173</v>
      </c>
      <c r="BK1357" s="159">
        <f>SUM(BK1358:BK1383)</f>
        <v>0</v>
      </c>
    </row>
    <row r="1358" spans="1:65" s="2" customFormat="1" ht="16.5" customHeight="1" x14ac:dyDescent="0.2">
      <c r="A1358" s="33"/>
      <c r="B1358" s="162"/>
      <c r="C1358" s="210" t="s">
        <v>1563</v>
      </c>
      <c r="D1358" s="267" t="s">
        <v>1523</v>
      </c>
      <c r="E1358" s="268"/>
      <c r="F1358" s="269"/>
      <c r="G1358" s="211" t="s">
        <v>1524</v>
      </c>
      <c r="H1358" s="212">
        <v>3</v>
      </c>
      <c r="I1358" s="213"/>
      <c r="J1358" s="212">
        <f>ROUND(I1358*H1358,3)</f>
        <v>0</v>
      </c>
      <c r="K1358" s="214"/>
      <c r="L1358" s="215"/>
      <c r="M1358" s="216" t="s">
        <v>1</v>
      </c>
      <c r="N1358" s="217" t="s">
        <v>43</v>
      </c>
      <c r="O1358" s="59"/>
      <c r="P1358" s="170">
        <f>O1358*H1358</f>
        <v>0</v>
      </c>
      <c r="Q1358" s="170">
        <v>0</v>
      </c>
      <c r="R1358" s="170">
        <f>Q1358*H1358</f>
        <v>0</v>
      </c>
      <c r="S1358" s="170">
        <v>0</v>
      </c>
      <c r="T1358" s="171">
        <f>S1358*H1358</f>
        <v>0</v>
      </c>
      <c r="U1358" s="33"/>
      <c r="V1358" s="33"/>
      <c r="W1358" s="33"/>
      <c r="X1358" s="33"/>
      <c r="Y1358" s="33"/>
      <c r="Z1358" s="33"/>
      <c r="AA1358" s="33"/>
      <c r="AB1358" s="33"/>
      <c r="AC1358" s="33"/>
      <c r="AD1358" s="33"/>
      <c r="AE1358" s="33"/>
      <c r="AR1358" s="172" t="s">
        <v>1474</v>
      </c>
      <c r="AT1358" s="172" t="s">
        <v>335</v>
      </c>
      <c r="AU1358" s="172" t="s">
        <v>191</v>
      </c>
      <c r="AY1358" s="18" t="s">
        <v>173</v>
      </c>
      <c r="BE1358" s="173">
        <f>IF(N1358="základná",J1358,0)</f>
        <v>0</v>
      </c>
      <c r="BF1358" s="173">
        <f>IF(N1358="znížená",J1358,0)</f>
        <v>0</v>
      </c>
      <c r="BG1358" s="173">
        <f>IF(N1358="zákl. prenesená",J1358,0)</f>
        <v>0</v>
      </c>
      <c r="BH1358" s="173">
        <f>IF(N1358="zníž. prenesená",J1358,0)</f>
        <v>0</v>
      </c>
      <c r="BI1358" s="173">
        <f>IF(N1358="nulová",J1358,0)</f>
        <v>0</v>
      </c>
      <c r="BJ1358" s="18" t="s">
        <v>179</v>
      </c>
      <c r="BK1358" s="174">
        <f>ROUND(I1358*H1358,3)</f>
        <v>0</v>
      </c>
      <c r="BL1358" s="18" t="s">
        <v>572</v>
      </c>
      <c r="BM1358" s="172" t="s">
        <v>1564</v>
      </c>
    </row>
    <row r="1359" spans="1:65" s="2" customFormat="1" x14ac:dyDescent="0.2">
      <c r="A1359" s="33"/>
      <c r="B1359" s="34"/>
      <c r="C1359" s="33"/>
      <c r="D1359" s="175" t="s">
        <v>181</v>
      </c>
      <c r="E1359" s="33"/>
      <c r="F1359" s="176" t="s">
        <v>1523</v>
      </c>
      <c r="G1359" s="33"/>
      <c r="H1359" s="33"/>
      <c r="I1359" s="97"/>
      <c r="J1359" s="33"/>
      <c r="K1359" s="33"/>
      <c r="L1359" s="34"/>
      <c r="M1359" s="177"/>
      <c r="N1359" s="178"/>
      <c r="O1359" s="59"/>
      <c r="P1359" s="59"/>
      <c r="Q1359" s="59"/>
      <c r="R1359" s="59"/>
      <c r="S1359" s="59"/>
      <c r="T1359" s="60"/>
      <c r="U1359" s="33"/>
      <c r="V1359" s="33"/>
      <c r="W1359" s="33"/>
      <c r="X1359" s="33"/>
      <c r="Y1359" s="33"/>
      <c r="Z1359" s="33"/>
      <c r="AA1359" s="33"/>
      <c r="AB1359" s="33"/>
      <c r="AC1359" s="33"/>
      <c r="AD1359" s="33"/>
      <c r="AE1359" s="33"/>
      <c r="AT1359" s="18" t="s">
        <v>181</v>
      </c>
      <c r="AU1359" s="18" t="s">
        <v>191</v>
      </c>
    </row>
    <row r="1360" spans="1:65" s="2" customFormat="1" ht="16.5" customHeight="1" x14ac:dyDescent="0.2">
      <c r="A1360" s="33"/>
      <c r="B1360" s="162"/>
      <c r="C1360" s="210" t="s">
        <v>1565</v>
      </c>
      <c r="D1360" s="267" t="s">
        <v>1527</v>
      </c>
      <c r="E1360" s="268"/>
      <c r="F1360" s="269"/>
      <c r="G1360" s="211" t="s">
        <v>370</v>
      </c>
      <c r="H1360" s="212">
        <v>3</v>
      </c>
      <c r="I1360" s="213"/>
      <c r="J1360" s="212">
        <f>ROUND(I1360*H1360,3)</f>
        <v>0</v>
      </c>
      <c r="K1360" s="214"/>
      <c r="L1360" s="215"/>
      <c r="M1360" s="216" t="s">
        <v>1</v>
      </c>
      <c r="N1360" s="217" t="s">
        <v>43</v>
      </c>
      <c r="O1360" s="59"/>
      <c r="P1360" s="170">
        <f>O1360*H1360</f>
        <v>0</v>
      </c>
      <c r="Q1360" s="170">
        <v>0</v>
      </c>
      <c r="R1360" s="170">
        <f>Q1360*H1360</f>
        <v>0</v>
      </c>
      <c r="S1360" s="170">
        <v>0</v>
      </c>
      <c r="T1360" s="171">
        <f>S1360*H1360</f>
        <v>0</v>
      </c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33"/>
      <c r="AE1360" s="33"/>
      <c r="AR1360" s="172" t="s">
        <v>1474</v>
      </c>
      <c r="AT1360" s="172" t="s">
        <v>335</v>
      </c>
      <c r="AU1360" s="172" t="s">
        <v>191</v>
      </c>
      <c r="AY1360" s="18" t="s">
        <v>173</v>
      </c>
      <c r="BE1360" s="173">
        <f>IF(N1360="základná",J1360,0)</f>
        <v>0</v>
      </c>
      <c r="BF1360" s="173">
        <f>IF(N1360="znížená",J1360,0)</f>
        <v>0</v>
      </c>
      <c r="BG1360" s="173">
        <f>IF(N1360="zákl. prenesená",J1360,0)</f>
        <v>0</v>
      </c>
      <c r="BH1360" s="173">
        <f>IF(N1360="zníž. prenesená",J1360,0)</f>
        <v>0</v>
      </c>
      <c r="BI1360" s="173">
        <f>IF(N1360="nulová",J1360,0)</f>
        <v>0</v>
      </c>
      <c r="BJ1360" s="18" t="s">
        <v>179</v>
      </c>
      <c r="BK1360" s="174">
        <f>ROUND(I1360*H1360,3)</f>
        <v>0</v>
      </c>
      <c r="BL1360" s="18" t="s">
        <v>572</v>
      </c>
      <c r="BM1360" s="172" t="s">
        <v>1566</v>
      </c>
    </row>
    <row r="1361" spans="1:65" s="2" customFormat="1" x14ac:dyDescent="0.2">
      <c r="A1361" s="33"/>
      <c r="B1361" s="34"/>
      <c r="C1361" s="33"/>
      <c r="D1361" s="175" t="s">
        <v>181</v>
      </c>
      <c r="E1361" s="33"/>
      <c r="F1361" s="176" t="s">
        <v>1527</v>
      </c>
      <c r="G1361" s="33"/>
      <c r="H1361" s="33"/>
      <c r="I1361" s="97"/>
      <c r="J1361" s="33"/>
      <c r="K1361" s="33"/>
      <c r="L1361" s="34"/>
      <c r="M1361" s="177"/>
      <c r="N1361" s="178"/>
      <c r="O1361" s="59"/>
      <c r="P1361" s="59"/>
      <c r="Q1361" s="59"/>
      <c r="R1361" s="59"/>
      <c r="S1361" s="59"/>
      <c r="T1361" s="60"/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  <c r="AE1361" s="33"/>
      <c r="AT1361" s="18" t="s">
        <v>181</v>
      </c>
      <c r="AU1361" s="18" t="s">
        <v>191</v>
      </c>
    </row>
    <row r="1362" spans="1:65" s="2" customFormat="1" ht="16.5" customHeight="1" x14ac:dyDescent="0.2">
      <c r="A1362" s="33"/>
      <c r="B1362" s="162"/>
      <c r="C1362" s="210" t="s">
        <v>1567</v>
      </c>
      <c r="D1362" s="267" t="s">
        <v>1530</v>
      </c>
      <c r="E1362" s="268"/>
      <c r="F1362" s="269"/>
      <c r="G1362" s="211" t="s">
        <v>370</v>
      </c>
      <c r="H1362" s="212">
        <v>11</v>
      </c>
      <c r="I1362" s="213"/>
      <c r="J1362" s="212">
        <f>ROUND(I1362*H1362,3)</f>
        <v>0</v>
      </c>
      <c r="K1362" s="214"/>
      <c r="L1362" s="215"/>
      <c r="M1362" s="216" t="s">
        <v>1</v>
      </c>
      <c r="N1362" s="217" t="s">
        <v>43</v>
      </c>
      <c r="O1362" s="59"/>
      <c r="P1362" s="170">
        <f>O1362*H1362</f>
        <v>0</v>
      </c>
      <c r="Q1362" s="170">
        <v>0</v>
      </c>
      <c r="R1362" s="170">
        <f>Q1362*H1362</f>
        <v>0</v>
      </c>
      <c r="S1362" s="170">
        <v>0</v>
      </c>
      <c r="T1362" s="171">
        <f>S1362*H1362</f>
        <v>0</v>
      </c>
      <c r="U1362" s="33"/>
      <c r="V1362" s="33"/>
      <c r="W1362" s="33"/>
      <c r="X1362" s="33"/>
      <c r="Y1362" s="33"/>
      <c r="Z1362" s="33"/>
      <c r="AA1362" s="33"/>
      <c r="AB1362" s="33"/>
      <c r="AC1362" s="33"/>
      <c r="AD1362" s="33"/>
      <c r="AE1362" s="33"/>
      <c r="AR1362" s="172" t="s">
        <v>1474</v>
      </c>
      <c r="AT1362" s="172" t="s">
        <v>335</v>
      </c>
      <c r="AU1362" s="172" t="s">
        <v>191</v>
      </c>
      <c r="AY1362" s="18" t="s">
        <v>173</v>
      </c>
      <c r="BE1362" s="173">
        <f>IF(N1362="základná",J1362,0)</f>
        <v>0</v>
      </c>
      <c r="BF1362" s="173">
        <f>IF(N1362="znížená",J1362,0)</f>
        <v>0</v>
      </c>
      <c r="BG1362" s="173">
        <f>IF(N1362="zákl. prenesená",J1362,0)</f>
        <v>0</v>
      </c>
      <c r="BH1362" s="173">
        <f>IF(N1362="zníž. prenesená",J1362,0)</f>
        <v>0</v>
      </c>
      <c r="BI1362" s="173">
        <f>IF(N1362="nulová",J1362,0)</f>
        <v>0</v>
      </c>
      <c r="BJ1362" s="18" t="s">
        <v>179</v>
      </c>
      <c r="BK1362" s="174">
        <f>ROUND(I1362*H1362,3)</f>
        <v>0</v>
      </c>
      <c r="BL1362" s="18" t="s">
        <v>572</v>
      </c>
      <c r="BM1362" s="172" t="s">
        <v>1568</v>
      </c>
    </row>
    <row r="1363" spans="1:65" s="2" customFormat="1" x14ac:dyDescent="0.2">
      <c r="A1363" s="33"/>
      <c r="B1363" s="34"/>
      <c r="C1363" s="33"/>
      <c r="D1363" s="175" t="s">
        <v>181</v>
      </c>
      <c r="E1363" s="33"/>
      <c r="F1363" s="176" t="s">
        <v>1530</v>
      </c>
      <c r="G1363" s="33"/>
      <c r="H1363" s="33"/>
      <c r="I1363" s="97"/>
      <c r="J1363" s="33"/>
      <c r="K1363" s="33"/>
      <c r="L1363" s="34"/>
      <c r="M1363" s="177"/>
      <c r="N1363" s="178"/>
      <c r="O1363" s="59"/>
      <c r="P1363" s="59"/>
      <c r="Q1363" s="59"/>
      <c r="R1363" s="59"/>
      <c r="S1363" s="59"/>
      <c r="T1363" s="60"/>
      <c r="U1363" s="33"/>
      <c r="V1363" s="33"/>
      <c r="W1363" s="33"/>
      <c r="X1363" s="33"/>
      <c r="Y1363" s="33"/>
      <c r="Z1363" s="33"/>
      <c r="AA1363" s="33"/>
      <c r="AB1363" s="33"/>
      <c r="AC1363" s="33"/>
      <c r="AD1363" s="33"/>
      <c r="AE1363" s="33"/>
      <c r="AT1363" s="18" t="s">
        <v>181</v>
      </c>
      <c r="AU1363" s="18" t="s">
        <v>191</v>
      </c>
    </row>
    <row r="1364" spans="1:65" s="2" customFormat="1" ht="16.5" customHeight="1" x14ac:dyDescent="0.2">
      <c r="A1364" s="33"/>
      <c r="B1364" s="162"/>
      <c r="C1364" s="210" t="s">
        <v>1569</v>
      </c>
      <c r="D1364" s="267" t="s">
        <v>1533</v>
      </c>
      <c r="E1364" s="268"/>
      <c r="F1364" s="269"/>
      <c r="G1364" s="211" t="s">
        <v>370</v>
      </c>
      <c r="H1364" s="212">
        <v>1</v>
      </c>
      <c r="I1364" s="213"/>
      <c r="J1364" s="212">
        <f>ROUND(I1364*H1364,3)</f>
        <v>0</v>
      </c>
      <c r="K1364" s="214"/>
      <c r="L1364" s="215"/>
      <c r="M1364" s="216" t="s">
        <v>1</v>
      </c>
      <c r="N1364" s="217" t="s">
        <v>43</v>
      </c>
      <c r="O1364" s="59"/>
      <c r="P1364" s="170">
        <f>O1364*H1364</f>
        <v>0</v>
      </c>
      <c r="Q1364" s="170">
        <v>0</v>
      </c>
      <c r="R1364" s="170">
        <f>Q1364*H1364</f>
        <v>0</v>
      </c>
      <c r="S1364" s="170">
        <v>0</v>
      </c>
      <c r="T1364" s="171">
        <f>S1364*H1364</f>
        <v>0</v>
      </c>
      <c r="U1364" s="33"/>
      <c r="V1364" s="33"/>
      <c r="W1364" s="33"/>
      <c r="X1364" s="33"/>
      <c r="Y1364" s="33"/>
      <c r="Z1364" s="33"/>
      <c r="AA1364" s="33"/>
      <c r="AB1364" s="33"/>
      <c r="AC1364" s="33"/>
      <c r="AD1364" s="33"/>
      <c r="AE1364" s="33"/>
      <c r="AR1364" s="172" t="s">
        <v>1474</v>
      </c>
      <c r="AT1364" s="172" t="s">
        <v>335</v>
      </c>
      <c r="AU1364" s="172" t="s">
        <v>191</v>
      </c>
      <c r="AY1364" s="18" t="s">
        <v>173</v>
      </c>
      <c r="BE1364" s="173">
        <f>IF(N1364="základná",J1364,0)</f>
        <v>0</v>
      </c>
      <c r="BF1364" s="173">
        <f>IF(N1364="znížená",J1364,0)</f>
        <v>0</v>
      </c>
      <c r="BG1364" s="173">
        <f>IF(N1364="zákl. prenesená",J1364,0)</f>
        <v>0</v>
      </c>
      <c r="BH1364" s="173">
        <f>IF(N1364="zníž. prenesená",J1364,0)</f>
        <v>0</v>
      </c>
      <c r="BI1364" s="173">
        <f>IF(N1364="nulová",J1364,0)</f>
        <v>0</v>
      </c>
      <c r="BJ1364" s="18" t="s">
        <v>179</v>
      </c>
      <c r="BK1364" s="174">
        <f>ROUND(I1364*H1364,3)</f>
        <v>0</v>
      </c>
      <c r="BL1364" s="18" t="s">
        <v>572</v>
      </c>
      <c r="BM1364" s="172" t="s">
        <v>1570</v>
      </c>
    </row>
    <row r="1365" spans="1:65" s="2" customFormat="1" x14ac:dyDescent="0.2">
      <c r="A1365" s="33"/>
      <c r="B1365" s="34"/>
      <c r="C1365" s="33"/>
      <c r="D1365" s="175" t="s">
        <v>181</v>
      </c>
      <c r="E1365" s="33"/>
      <c r="F1365" s="176" t="s">
        <v>1533</v>
      </c>
      <c r="G1365" s="33"/>
      <c r="H1365" s="33"/>
      <c r="I1365" s="97"/>
      <c r="J1365" s="33"/>
      <c r="K1365" s="33"/>
      <c r="L1365" s="34"/>
      <c r="M1365" s="177"/>
      <c r="N1365" s="178"/>
      <c r="O1365" s="59"/>
      <c r="P1365" s="59"/>
      <c r="Q1365" s="59"/>
      <c r="R1365" s="59"/>
      <c r="S1365" s="59"/>
      <c r="T1365" s="60"/>
      <c r="U1365" s="33"/>
      <c r="V1365" s="33"/>
      <c r="W1365" s="33"/>
      <c r="X1365" s="33"/>
      <c r="Y1365" s="33"/>
      <c r="Z1365" s="33"/>
      <c r="AA1365" s="33"/>
      <c r="AB1365" s="33"/>
      <c r="AC1365" s="33"/>
      <c r="AD1365" s="33"/>
      <c r="AE1365" s="33"/>
      <c r="AT1365" s="18" t="s">
        <v>181</v>
      </c>
      <c r="AU1365" s="18" t="s">
        <v>191</v>
      </c>
    </row>
    <row r="1366" spans="1:65" s="2" customFormat="1" ht="16.5" customHeight="1" x14ac:dyDescent="0.2">
      <c r="A1366" s="33"/>
      <c r="B1366" s="162"/>
      <c r="C1366" s="210" t="s">
        <v>1571</v>
      </c>
      <c r="D1366" s="267" t="s">
        <v>1533</v>
      </c>
      <c r="E1366" s="268"/>
      <c r="F1366" s="269"/>
      <c r="G1366" s="211" t="s">
        <v>370</v>
      </c>
      <c r="H1366" s="212">
        <v>4</v>
      </c>
      <c r="I1366" s="213"/>
      <c r="J1366" s="212">
        <f>ROUND(I1366*H1366,3)</f>
        <v>0</v>
      </c>
      <c r="K1366" s="214"/>
      <c r="L1366" s="215"/>
      <c r="M1366" s="216" t="s">
        <v>1</v>
      </c>
      <c r="N1366" s="217" t="s">
        <v>43</v>
      </c>
      <c r="O1366" s="59"/>
      <c r="P1366" s="170">
        <f>O1366*H1366</f>
        <v>0</v>
      </c>
      <c r="Q1366" s="170">
        <v>0</v>
      </c>
      <c r="R1366" s="170">
        <f>Q1366*H1366</f>
        <v>0</v>
      </c>
      <c r="S1366" s="170">
        <v>0</v>
      </c>
      <c r="T1366" s="171">
        <f>S1366*H1366</f>
        <v>0</v>
      </c>
      <c r="U1366" s="33"/>
      <c r="V1366" s="33"/>
      <c r="W1366" s="33"/>
      <c r="X1366" s="33"/>
      <c r="Y1366" s="33"/>
      <c r="Z1366" s="33"/>
      <c r="AA1366" s="33"/>
      <c r="AB1366" s="33"/>
      <c r="AC1366" s="33"/>
      <c r="AD1366" s="33"/>
      <c r="AE1366" s="33"/>
      <c r="AR1366" s="172" t="s">
        <v>1474</v>
      </c>
      <c r="AT1366" s="172" t="s">
        <v>335</v>
      </c>
      <c r="AU1366" s="172" t="s">
        <v>191</v>
      </c>
      <c r="AY1366" s="18" t="s">
        <v>173</v>
      </c>
      <c r="BE1366" s="173">
        <f>IF(N1366="základná",J1366,0)</f>
        <v>0</v>
      </c>
      <c r="BF1366" s="173">
        <f>IF(N1366="znížená",J1366,0)</f>
        <v>0</v>
      </c>
      <c r="BG1366" s="173">
        <f>IF(N1366="zákl. prenesená",J1366,0)</f>
        <v>0</v>
      </c>
      <c r="BH1366" s="173">
        <f>IF(N1366="zníž. prenesená",J1366,0)</f>
        <v>0</v>
      </c>
      <c r="BI1366" s="173">
        <f>IF(N1366="nulová",J1366,0)</f>
        <v>0</v>
      </c>
      <c r="BJ1366" s="18" t="s">
        <v>179</v>
      </c>
      <c r="BK1366" s="174">
        <f>ROUND(I1366*H1366,3)</f>
        <v>0</v>
      </c>
      <c r="BL1366" s="18" t="s">
        <v>572</v>
      </c>
      <c r="BM1366" s="172" t="s">
        <v>1572</v>
      </c>
    </row>
    <row r="1367" spans="1:65" s="2" customFormat="1" x14ac:dyDescent="0.2">
      <c r="A1367" s="33"/>
      <c r="B1367" s="34"/>
      <c r="C1367" s="33"/>
      <c r="D1367" s="175" t="s">
        <v>181</v>
      </c>
      <c r="E1367" s="33"/>
      <c r="F1367" s="176" t="s">
        <v>1533</v>
      </c>
      <c r="G1367" s="33"/>
      <c r="H1367" s="33"/>
      <c r="I1367" s="97"/>
      <c r="J1367" s="33"/>
      <c r="K1367" s="33"/>
      <c r="L1367" s="34"/>
      <c r="M1367" s="177"/>
      <c r="N1367" s="178"/>
      <c r="O1367" s="59"/>
      <c r="P1367" s="59"/>
      <c r="Q1367" s="59"/>
      <c r="R1367" s="59"/>
      <c r="S1367" s="59"/>
      <c r="T1367" s="60"/>
      <c r="U1367" s="33"/>
      <c r="V1367" s="33"/>
      <c r="W1367" s="33"/>
      <c r="X1367" s="33"/>
      <c r="Y1367" s="33"/>
      <c r="Z1367" s="33"/>
      <c r="AA1367" s="33"/>
      <c r="AB1367" s="33"/>
      <c r="AC1367" s="33"/>
      <c r="AD1367" s="33"/>
      <c r="AE1367" s="33"/>
      <c r="AT1367" s="18" t="s">
        <v>181</v>
      </c>
      <c r="AU1367" s="18" t="s">
        <v>191</v>
      </c>
    </row>
    <row r="1368" spans="1:65" s="2" customFormat="1" ht="16.5" customHeight="1" x14ac:dyDescent="0.2">
      <c r="A1368" s="33"/>
      <c r="B1368" s="162"/>
      <c r="C1368" s="210" t="s">
        <v>1573</v>
      </c>
      <c r="D1368" s="267" t="s">
        <v>1538</v>
      </c>
      <c r="E1368" s="268"/>
      <c r="F1368" s="269"/>
      <c r="G1368" s="211" t="s">
        <v>370</v>
      </c>
      <c r="H1368" s="212">
        <v>1</v>
      </c>
      <c r="I1368" s="213"/>
      <c r="J1368" s="212">
        <f>ROUND(I1368*H1368,3)</f>
        <v>0</v>
      </c>
      <c r="K1368" s="214"/>
      <c r="L1368" s="215"/>
      <c r="M1368" s="216" t="s">
        <v>1</v>
      </c>
      <c r="N1368" s="217" t="s">
        <v>43</v>
      </c>
      <c r="O1368" s="59"/>
      <c r="P1368" s="170">
        <f>O1368*H1368</f>
        <v>0</v>
      </c>
      <c r="Q1368" s="170">
        <v>0</v>
      </c>
      <c r="R1368" s="170">
        <f>Q1368*H1368</f>
        <v>0</v>
      </c>
      <c r="S1368" s="170">
        <v>0</v>
      </c>
      <c r="T1368" s="171">
        <f>S1368*H1368</f>
        <v>0</v>
      </c>
      <c r="U1368" s="33"/>
      <c r="V1368" s="33"/>
      <c r="W1368" s="33"/>
      <c r="X1368" s="33"/>
      <c r="Y1368" s="33"/>
      <c r="Z1368" s="33"/>
      <c r="AA1368" s="33"/>
      <c r="AB1368" s="33"/>
      <c r="AC1368" s="33"/>
      <c r="AD1368" s="33"/>
      <c r="AE1368" s="33"/>
      <c r="AR1368" s="172" t="s">
        <v>1474</v>
      </c>
      <c r="AT1368" s="172" t="s">
        <v>335</v>
      </c>
      <c r="AU1368" s="172" t="s">
        <v>191</v>
      </c>
      <c r="AY1368" s="18" t="s">
        <v>173</v>
      </c>
      <c r="BE1368" s="173">
        <f>IF(N1368="základná",J1368,0)</f>
        <v>0</v>
      </c>
      <c r="BF1368" s="173">
        <f>IF(N1368="znížená",J1368,0)</f>
        <v>0</v>
      </c>
      <c r="BG1368" s="173">
        <f>IF(N1368="zákl. prenesená",J1368,0)</f>
        <v>0</v>
      </c>
      <c r="BH1368" s="173">
        <f>IF(N1368="zníž. prenesená",J1368,0)</f>
        <v>0</v>
      </c>
      <c r="BI1368" s="173">
        <f>IF(N1368="nulová",J1368,0)</f>
        <v>0</v>
      </c>
      <c r="BJ1368" s="18" t="s">
        <v>179</v>
      </c>
      <c r="BK1368" s="174">
        <f>ROUND(I1368*H1368,3)</f>
        <v>0</v>
      </c>
      <c r="BL1368" s="18" t="s">
        <v>572</v>
      </c>
      <c r="BM1368" s="172" t="s">
        <v>1574</v>
      </c>
    </row>
    <row r="1369" spans="1:65" s="2" customFormat="1" x14ac:dyDescent="0.2">
      <c r="A1369" s="33"/>
      <c r="B1369" s="34"/>
      <c r="C1369" s="33"/>
      <c r="D1369" s="175" t="s">
        <v>181</v>
      </c>
      <c r="E1369" s="33"/>
      <c r="F1369" s="176" t="s">
        <v>1538</v>
      </c>
      <c r="G1369" s="33"/>
      <c r="H1369" s="33"/>
      <c r="I1369" s="97"/>
      <c r="J1369" s="33"/>
      <c r="K1369" s="33"/>
      <c r="L1369" s="34"/>
      <c r="M1369" s="177"/>
      <c r="N1369" s="178"/>
      <c r="O1369" s="59"/>
      <c r="P1369" s="59"/>
      <c r="Q1369" s="59"/>
      <c r="R1369" s="59"/>
      <c r="S1369" s="59"/>
      <c r="T1369" s="60"/>
      <c r="U1369" s="33"/>
      <c r="V1369" s="33"/>
      <c r="W1369" s="33"/>
      <c r="X1369" s="33"/>
      <c r="Y1369" s="33"/>
      <c r="Z1369" s="33"/>
      <c r="AA1369" s="33"/>
      <c r="AB1369" s="33"/>
      <c r="AC1369" s="33"/>
      <c r="AD1369" s="33"/>
      <c r="AE1369" s="33"/>
      <c r="AT1369" s="18" t="s">
        <v>181</v>
      </c>
      <c r="AU1369" s="18" t="s">
        <v>191</v>
      </c>
    </row>
    <row r="1370" spans="1:65" s="2" customFormat="1" ht="16.5" customHeight="1" x14ac:dyDescent="0.2">
      <c r="A1370" s="33"/>
      <c r="B1370" s="162"/>
      <c r="C1370" s="210" t="s">
        <v>1575</v>
      </c>
      <c r="D1370" s="267" t="s">
        <v>1541</v>
      </c>
      <c r="E1370" s="268"/>
      <c r="F1370" s="269"/>
      <c r="G1370" s="211" t="s">
        <v>370</v>
      </c>
      <c r="H1370" s="212">
        <v>4</v>
      </c>
      <c r="I1370" s="213"/>
      <c r="J1370" s="212">
        <f>ROUND(I1370*H1370,3)</f>
        <v>0</v>
      </c>
      <c r="K1370" s="214"/>
      <c r="L1370" s="215"/>
      <c r="M1370" s="216" t="s">
        <v>1</v>
      </c>
      <c r="N1370" s="217" t="s">
        <v>43</v>
      </c>
      <c r="O1370" s="59"/>
      <c r="P1370" s="170">
        <f>O1370*H1370</f>
        <v>0</v>
      </c>
      <c r="Q1370" s="170">
        <v>0</v>
      </c>
      <c r="R1370" s="170">
        <f>Q1370*H1370</f>
        <v>0</v>
      </c>
      <c r="S1370" s="170">
        <v>0</v>
      </c>
      <c r="T1370" s="171">
        <f>S1370*H1370</f>
        <v>0</v>
      </c>
      <c r="U1370" s="33"/>
      <c r="V1370" s="33"/>
      <c r="W1370" s="33"/>
      <c r="X1370" s="33"/>
      <c r="Y1370" s="33"/>
      <c r="Z1370" s="33"/>
      <c r="AA1370" s="33"/>
      <c r="AB1370" s="33"/>
      <c r="AC1370" s="33"/>
      <c r="AD1370" s="33"/>
      <c r="AE1370" s="33"/>
      <c r="AR1370" s="172" t="s">
        <v>1474</v>
      </c>
      <c r="AT1370" s="172" t="s">
        <v>335</v>
      </c>
      <c r="AU1370" s="172" t="s">
        <v>191</v>
      </c>
      <c r="AY1370" s="18" t="s">
        <v>173</v>
      </c>
      <c r="BE1370" s="173">
        <f>IF(N1370="základná",J1370,0)</f>
        <v>0</v>
      </c>
      <c r="BF1370" s="173">
        <f>IF(N1370="znížená",J1370,0)</f>
        <v>0</v>
      </c>
      <c r="BG1370" s="173">
        <f>IF(N1370="zákl. prenesená",J1370,0)</f>
        <v>0</v>
      </c>
      <c r="BH1370" s="173">
        <f>IF(N1370="zníž. prenesená",J1370,0)</f>
        <v>0</v>
      </c>
      <c r="BI1370" s="173">
        <f>IF(N1370="nulová",J1370,0)</f>
        <v>0</v>
      </c>
      <c r="BJ1370" s="18" t="s">
        <v>179</v>
      </c>
      <c r="BK1370" s="174">
        <f>ROUND(I1370*H1370,3)</f>
        <v>0</v>
      </c>
      <c r="BL1370" s="18" t="s">
        <v>572</v>
      </c>
      <c r="BM1370" s="172" t="s">
        <v>1576</v>
      </c>
    </row>
    <row r="1371" spans="1:65" s="2" customFormat="1" x14ac:dyDescent="0.2">
      <c r="A1371" s="33"/>
      <c r="B1371" s="34"/>
      <c r="C1371" s="33"/>
      <c r="D1371" s="175" t="s">
        <v>181</v>
      </c>
      <c r="E1371" s="33"/>
      <c r="F1371" s="176" t="s">
        <v>1541</v>
      </c>
      <c r="G1371" s="33"/>
      <c r="H1371" s="33"/>
      <c r="I1371" s="97"/>
      <c r="J1371" s="33"/>
      <c r="K1371" s="33"/>
      <c r="L1371" s="34"/>
      <c r="M1371" s="177"/>
      <c r="N1371" s="178"/>
      <c r="O1371" s="59"/>
      <c r="P1371" s="59"/>
      <c r="Q1371" s="59"/>
      <c r="R1371" s="59"/>
      <c r="S1371" s="59"/>
      <c r="T1371" s="60"/>
      <c r="U1371" s="33"/>
      <c r="V1371" s="33"/>
      <c r="W1371" s="33"/>
      <c r="X1371" s="33"/>
      <c r="Y1371" s="33"/>
      <c r="Z1371" s="33"/>
      <c r="AA1371" s="33"/>
      <c r="AB1371" s="33"/>
      <c r="AC1371" s="33"/>
      <c r="AD1371" s="33"/>
      <c r="AE1371" s="33"/>
      <c r="AT1371" s="18" t="s">
        <v>181</v>
      </c>
      <c r="AU1371" s="18" t="s">
        <v>191</v>
      </c>
    </row>
    <row r="1372" spans="1:65" s="2" customFormat="1" ht="24" customHeight="1" x14ac:dyDescent="0.2">
      <c r="A1372" s="33"/>
      <c r="B1372" s="162"/>
      <c r="C1372" s="210" t="s">
        <v>1577</v>
      </c>
      <c r="D1372" s="267" t="s">
        <v>1544</v>
      </c>
      <c r="E1372" s="268"/>
      <c r="F1372" s="269"/>
      <c r="G1372" s="211" t="s">
        <v>643</v>
      </c>
      <c r="H1372" s="212">
        <v>8</v>
      </c>
      <c r="I1372" s="213"/>
      <c r="J1372" s="212">
        <f>ROUND(I1372*H1372,3)</f>
        <v>0</v>
      </c>
      <c r="K1372" s="214"/>
      <c r="L1372" s="215"/>
      <c r="M1372" s="216" t="s">
        <v>1</v>
      </c>
      <c r="N1372" s="217" t="s">
        <v>43</v>
      </c>
      <c r="O1372" s="59"/>
      <c r="P1372" s="170">
        <f>O1372*H1372</f>
        <v>0</v>
      </c>
      <c r="Q1372" s="170">
        <v>0</v>
      </c>
      <c r="R1372" s="170">
        <f>Q1372*H1372</f>
        <v>0</v>
      </c>
      <c r="S1372" s="170">
        <v>0</v>
      </c>
      <c r="T1372" s="171">
        <f>S1372*H1372</f>
        <v>0</v>
      </c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33"/>
      <c r="AE1372" s="33"/>
      <c r="AR1372" s="172" t="s">
        <v>1474</v>
      </c>
      <c r="AT1372" s="172" t="s">
        <v>335</v>
      </c>
      <c r="AU1372" s="172" t="s">
        <v>191</v>
      </c>
      <c r="AY1372" s="18" t="s">
        <v>173</v>
      </c>
      <c r="BE1372" s="173">
        <f>IF(N1372="základná",J1372,0)</f>
        <v>0</v>
      </c>
      <c r="BF1372" s="173">
        <f>IF(N1372="znížená",J1372,0)</f>
        <v>0</v>
      </c>
      <c r="BG1372" s="173">
        <f>IF(N1372="zákl. prenesená",J1372,0)</f>
        <v>0</v>
      </c>
      <c r="BH1372" s="173">
        <f>IF(N1372="zníž. prenesená",J1372,0)</f>
        <v>0</v>
      </c>
      <c r="BI1372" s="173">
        <f>IF(N1372="nulová",J1372,0)</f>
        <v>0</v>
      </c>
      <c r="BJ1372" s="18" t="s">
        <v>179</v>
      </c>
      <c r="BK1372" s="174">
        <f>ROUND(I1372*H1372,3)</f>
        <v>0</v>
      </c>
      <c r="BL1372" s="18" t="s">
        <v>572</v>
      </c>
      <c r="BM1372" s="172" t="s">
        <v>1578</v>
      </c>
    </row>
    <row r="1373" spans="1:65" s="2" customFormat="1" x14ac:dyDescent="0.2">
      <c r="A1373" s="33"/>
      <c r="B1373" s="34"/>
      <c r="C1373" s="33"/>
      <c r="D1373" s="175" t="s">
        <v>181</v>
      </c>
      <c r="E1373" s="33"/>
      <c r="F1373" s="176" t="s">
        <v>1544</v>
      </c>
      <c r="G1373" s="33"/>
      <c r="H1373" s="33"/>
      <c r="I1373" s="97"/>
      <c r="J1373" s="33"/>
      <c r="K1373" s="33"/>
      <c r="L1373" s="34"/>
      <c r="M1373" s="177"/>
      <c r="N1373" s="178"/>
      <c r="O1373" s="59"/>
      <c r="P1373" s="59"/>
      <c r="Q1373" s="59"/>
      <c r="R1373" s="59"/>
      <c r="S1373" s="59"/>
      <c r="T1373" s="60"/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33"/>
      <c r="AE1373" s="33"/>
      <c r="AT1373" s="18" t="s">
        <v>181</v>
      </c>
      <c r="AU1373" s="18" t="s">
        <v>191</v>
      </c>
    </row>
    <row r="1374" spans="1:65" s="2" customFormat="1" ht="16.5" customHeight="1" x14ac:dyDescent="0.2">
      <c r="A1374" s="33"/>
      <c r="B1374" s="162"/>
      <c r="C1374" s="210" t="s">
        <v>1579</v>
      </c>
      <c r="D1374" s="267" t="s">
        <v>1547</v>
      </c>
      <c r="E1374" s="268"/>
      <c r="F1374" s="269"/>
      <c r="G1374" s="211" t="s">
        <v>370</v>
      </c>
      <c r="H1374" s="212">
        <v>22</v>
      </c>
      <c r="I1374" s="213"/>
      <c r="J1374" s="212">
        <f>ROUND(I1374*H1374,3)</f>
        <v>0</v>
      </c>
      <c r="K1374" s="214"/>
      <c r="L1374" s="215"/>
      <c r="M1374" s="216" t="s">
        <v>1</v>
      </c>
      <c r="N1374" s="217" t="s">
        <v>43</v>
      </c>
      <c r="O1374" s="59"/>
      <c r="P1374" s="170">
        <f>O1374*H1374</f>
        <v>0</v>
      </c>
      <c r="Q1374" s="170">
        <v>0</v>
      </c>
      <c r="R1374" s="170">
        <f>Q1374*H1374</f>
        <v>0</v>
      </c>
      <c r="S1374" s="170">
        <v>0</v>
      </c>
      <c r="T1374" s="171">
        <f>S1374*H1374</f>
        <v>0</v>
      </c>
      <c r="U1374" s="33"/>
      <c r="V1374" s="33"/>
      <c r="W1374" s="33"/>
      <c r="X1374" s="33"/>
      <c r="Y1374" s="33"/>
      <c r="Z1374" s="33"/>
      <c r="AA1374" s="33"/>
      <c r="AB1374" s="33"/>
      <c r="AC1374" s="33"/>
      <c r="AD1374" s="33"/>
      <c r="AE1374" s="33"/>
      <c r="AR1374" s="172" t="s">
        <v>1474</v>
      </c>
      <c r="AT1374" s="172" t="s">
        <v>335</v>
      </c>
      <c r="AU1374" s="172" t="s">
        <v>191</v>
      </c>
      <c r="AY1374" s="18" t="s">
        <v>173</v>
      </c>
      <c r="BE1374" s="173">
        <f>IF(N1374="základná",J1374,0)</f>
        <v>0</v>
      </c>
      <c r="BF1374" s="173">
        <f>IF(N1374="znížená",J1374,0)</f>
        <v>0</v>
      </c>
      <c r="BG1374" s="173">
        <f>IF(N1374="zákl. prenesená",J1374,0)</f>
        <v>0</v>
      </c>
      <c r="BH1374" s="173">
        <f>IF(N1374="zníž. prenesená",J1374,0)</f>
        <v>0</v>
      </c>
      <c r="BI1374" s="173">
        <f>IF(N1374="nulová",J1374,0)</f>
        <v>0</v>
      </c>
      <c r="BJ1374" s="18" t="s">
        <v>179</v>
      </c>
      <c r="BK1374" s="174">
        <f>ROUND(I1374*H1374,3)</f>
        <v>0</v>
      </c>
      <c r="BL1374" s="18" t="s">
        <v>572</v>
      </c>
      <c r="BM1374" s="172" t="s">
        <v>1580</v>
      </c>
    </row>
    <row r="1375" spans="1:65" s="2" customFormat="1" x14ac:dyDescent="0.2">
      <c r="A1375" s="33"/>
      <c r="B1375" s="34"/>
      <c r="C1375" s="33"/>
      <c r="D1375" s="175" t="s">
        <v>181</v>
      </c>
      <c r="E1375" s="33"/>
      <c r="F1375" s="176" t="s">
        <v>1547</v>
      </c>
      <c r="G1375" s="33"/>
      <c r="H1375" s="33"/>
      <c r="I1375" s="97"/>
      <c r="J1375" s="33"/>
      <c r="K1375" s="33"/>
      <c r="L1375" s="34"/>
      <c r="M1375" s="177"/>
      <c r="N1375" s="178"/>
      <c r="O1375" s="59"/>
      <c r="P1375" s="59"/>
      <c r="Q1375" s="59"/>
      <c r="R1375" s="59"/>
      <c r="S1375" s="59"/>
      <c r="T1375" s="60"/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T1375" s="18" t="s">
        <v>181</v>
      </c>
      <c r="AU1375" s="18" t="s">
        <v>191</v>
      </c>
    </row>
    <row r="1376" spans="1:65" s="2" customFormat="1" ht="16.5" customHeight="1" x14ac:dyDescent="0.2">
      <c r="A1376" s="33"/>
      <c r="B1376" s="162"/>
      <c r="C1376" s="210" t="s">
        <v>1581</v>
      </c>
      <c r="D1376" s="267" t="s">
        <v>1550</v>
      </c>
      <c r="E1376" s="268"/>
      <c r="F1376" s="269"/>
      <c r="G1376" s="211" t="s">
        <v>370</v>
      </c>
      <c r="H1376" s="212">
        <v>2</v>
      </c>
      <c r="I1376" s="213"/>
      <c r="J1376" s="212">
        <f>ROUND(I1376*H1376,3)</f>
        <v>0</v>
      </c>
      <c r="K1376" s="214"/>
      <c r="L1376" s="215"/>
      <c r="M1376" s="216" t="s">
        <v>1</v>
      </c>
      <c r="N1376" s="217" t="s">
        <v>43</v>
      </c>
      <c r="O1376" s="59"/>
      <c r="P1376" s="170">
        <f>O1376*H1376</f>
        <v>0</v>
      </c>
      <c r="Q1376" s="170">
        <v>0</v>
      </c>
      <c r="R1376" s="170">
        <f>Q1376*H1376</f>
        <v>0</v>
      </c>
      <c r="S1376" s="170">
        <v>0</v>
      </c>
      <c r="T1376" s="171">
        <f>S1376*H1376</f>
        <v>0</v>
      </c>
      <c r="U1376" s="33"/>
      <c r="V1376" s="33"/>
      <c r="W1376" s="33"/>
      <c r="X1376" s="33"/>
      <c r="Y1376" s="33"/>
      <c r="Z1376" s="33"/>
      <c r="AA1376" s="33"/>
      <c r="AB1376" s="33"/>
      <c r="AC1376" s="33"/>
      <c r="AD1376" s="33"/>
      <c r="AE1376" s="33"/>
      <c r="AR1376" s="172" t="s">
        <v>1474</v>
      </c>
      <c r="AT1376" s="172" t="s">
        <v>335</v>
      </c>
      <c r="AU1376" s="172" t="s">
        <v>191</v>
      </c>
      <c r="AY1376" s="18" t="s">
        <v>173</v>
      </c>
      <c r="BE1376" s="173">
        <f>IF(N1376="základná",J1376,0)</f>
        <v>0</v>
      </c>
      <c r="BF1376" s="173">
        <f>IF(N1376="znížená",J1376,0)</f>
        <v>0</v>
      </c>
      <c r="BG1376" s="173">
        <f>IF(N1376="zákl. prenesená",J1376,0)</f>
        <v>0</v>
      </c>
      <c r="BH1376" s="173">
        <f>IF(N1376="zníž. prenesená",J1376,0)</f>
        <v>0</v>
      </c>
      <c r="BI1376" s="173">
        <f>IF(N1376="nulová",J1376,0)</f>
        <v>0</v>
      </c>
      <c r="BJ1376" s="18" t="s">
        <v>179</v>
      </c>
      <c r="BK1376" s="174">
        <f>ROUND(I1376*H1376,3)</f>
        <v>0</v>
      </c>
      <c r="BL1376" s="18" t="s">
        <v>572</v>
      </c>
      <c r="BM1376" s="172" t="s">
        <v>1582</v>
      </c>
    </row>
    <row r="1377" spans="1:65" s="2" customFormat="1" x14ac:dyDescent="0.2">
      <c r="A1377" s="33"/>
      <c r="B1377" s="34"/>
      <c r="C1377" s="33"/>
      <c r="D1377" s="175" t="s">
        <v>181</v>
      </c>
      <c r="E1377" s="33"/>
      <c r="F1377" s="176" t="s">
        <v>1550</v>
      </c>
      <c r="G1377" s="33"/>
      <c r="H1377" s="33"/>
      <c r="I1377" s="97"/>
      <c r="J1377" s="33"/>
      <c r="K1377" s="33"/>
      <c r="L1377" s="34"/>
      <c r="M1377" s="177"/>
      <c r="N1377" s="178"/>
      <c r="O1377" s="59"/>
      <c r="P1377" s="59"/>
      <c r="Q1377" s="59"/>
      <c r="R1377" s="59"/>
      <c r="S1377" s="59"/>
      <c r="T1377" s="60"/>
      <c r="U1377" s="33"/>
      <c r="V1377" s="33"/>
      <c r="W1377" s="33"/>
      <c r="X1377" s="33"/>
      <c r="Y1377" s="33"/>
      <c r="Z1377" s="33"/>
      <c r="AA1377" s="33"/>
      <c r="AB1377" s="33"/>
      <c r="AC1377" s="33"/>
      <c r="AD1377" s="33"/>
      <c r="AE1377" s="33"/>
      <c r="AT1377" s="18" t="s">
        <v>181</v>
      </c>
      <c r="AU1377" s="18" t="s">
        <v>191</v>
      </c>
    </row>
    <row r="1378" spans="1:65" s="2" customFormat="1" ht="16.5" customHeight="1" x14ac:dyDescent="0.2">
      <c r="A1378" s="33"/>
      <c r="B1378" s="162"/>
      <c r="C1378" s="210" t="s">
        <v>1583</v>
      </c>
      <c r="D1378" s="267" t="s">
        <v>1553</v>
      </c>
      <c r="E1378" s="268"/>
      <c r="F1378" s="269"/>
      <c r="G1378" s="211" t="s">
        <v>370</v>
      </c>
      <c r="H1378" s="212">
        <v>6</v>
      </c>
      <c r="I1378" s="213"/>
      <c r="J1378" s="212">
        <f>ROUND(I1378*H1378,3)</f>
        <v>0</v>
      </c>
      <c r="K1378" s="214"/>
      <c r="L1378" s="215"/>
      <c r="M1378" s="216" t="s">
        <v>1</v>
      </c>
      <c r="N1378" s="217" t="s">
        <v>43</v>
      </c>
      <c r="O1378" s="59"/>
      <c r="P1378" s="170">
        <f>O1378*H1378</f>
        <v>0</v>
      </c>
      <c r="Q1378" s="170">
        <v>0</v>
      </c>
      <c r="R1378" s="170">
        <f>Q1378*H1378</f>
        <v>0</v>
      </c>
      <c r="S1378" s="170">
        <v>0</v>
      </c>
      <c r="T1378" s="171">
        <f>S1378*H1378</f>
        <v>0</v>
      </c>
      <c r="U1378" s="33"/>
      <c r="V1378" s="33"/>
      <c r="W1378" s="33"/>
      <c r="X1378" s="33"/>
      <c r="Y1378" s="33"/>
      <c r="Z1378" s="33"/>
      <c r="AA1378" s="33"/>
      <c r="AB1378" s="33"/>
      <c r="AC1378" s="33"/>
      <c r="AD1378" s="33"/>
      <c r="AE1378" s="33"/>
      <c r="AR1378" s="172" t="s">
        <v>1474</v>
      </c>
      <c r="AT1378" s="172" t="s">
        <v>335</v>
      </c>
      <c r="AU1378" s="172" t="s">
        <v>191</v>
      </c>
      <c r="AY1378" s="18" t="s">
        <v>173</v>
      </c>
      <c r="BE1378" s="173">
        <f>IF(N1378="základná",J1378,0)</f>
        <v>0</v>
      </c>
      <c r="BF1378" s="173">
        <f>IF(N1378="znížená",J1378,0)</f>
        <v>0</v>
      </c>
      <c r="BG1378" s="173">
        <f>IF(N1378="zákl. prenesená",J1378,0)</f>
        <v>0</v>
      </c>
      <c r="BH1378" s="173">
        <f>IF(N1378="zníž. prenesená",J1378,0)</f>
        <v>0</v>
      </c>
      <c r="BI1378" s="173">
        <f>IF(N1378="nulová",J1378,0)</f>
        <v>0</v>
      </c>
      <c r="BJ1378" s="18" t="s">
        <v>179</v>
      </c>
      <c r="BK1378" s="174">
        <f>ROUND(I1378*H1378,3)</f>
        <v>0</v>
      </c>
      <c r="BL1378" s="18" t="s">
        <v>572</v>
      </c>
      <c r="BM1378" s="172" t="s">
        <v>1584</v>
      </c>
    </row>
    <row r="1379" spans="1:65" s="2" customFormat="1" x14ac:dyDescent="0.2">
      <c r="A1379" s="33"/>
      <c r="B1379" s="34"/>
      <c r="C1379" s="33"/>
      <c r="D1379" s="175" t="s">
        <v>181</v>
      </c>
      <c r="E1379" s="33"/>
      <c r="F1379" s="176" t="s">
        <v>1553</v>
      </c>
      <c r="G1379" s="33"/>
      <c r="H1379" s="33"/>
      <c r="I1379" s="97"/>
      <c r="J1379" s="33"/>
      <c r="K1379" s="33"/>
      <c r="L1379" s="34"/>
      <c r="M1379" s="177"/>
      <c r="N1379" s="178"/>
      <c r="O1379" s="59"/>
      <c r="P1379" s="59"/>
      <c r="Q1379" s="59"/>
      <c r="R1379" s="59"/>
      <c r="S1379" s="59"/>
      <c r="T1379" s="60"/>
      <c r="U1379" s="33"/>
      <c r="V1379" s="33"/>
      <c r="W1379" s="33"/>
      <c r="X1379" s="33"/>
      <c r="Y1379" s="33"/>
      <c r="Z1379" s="33"/>
      <c r="AA1379" s="33"/>
      <c r="AB1379" s="33"/>
      <c r="AC1379" s="33"/>
      <c r="AD1379" s="33"/>
      <c r="AE1379" s="33"/>
      <c r="AT1379" s="18" t="s">
        <v>181</v>
      </c>
      <c r="AU1379" s="18" t="s">
        <v>191</v>
      </c>
    </row>
    <row r="1380" spans="1:65" s="2" customFormat="1" ht="16.5" customHeight="1" x14ac:dyDescent="0.2">
      <c r="A1380" s="33"/>
      <c r="B1380" s="162"/>
      <c r="C1380" s="210" t="s">
        <v>1585</v>
      </c>
      <c r="D1380" s="267" t="s">
        <v>1556</v>
      </c>
      <c r="E1380" s="268"/>
      <c r="F1380" s="269"/>
      <c r="G1380" s="211" t="s">
        <v>370</v>
      </c>
      <c r="H1380" s="212">
        <v>1</v>
      </c>
      <c r="I1380" s="213"/>
      <c r="J1380" s="212">
        <f>ROUND(I1380*H1380,3)</f>
        <v>0</v>
      </c>
      <c r="K1380" s="214"/>
      <c r="L1380" s="215"/>
      <c r="M1380" s="216" t="s">
        <v>1</v>
      </c>
      <c r="N1380" s="217" t="s">
        <v>43</v>
      </c>
      <c r="O1380" s="59"/>
      <c r="P1380" s="170">
        <f>O1380*H1380</f>
        <v>0</v>
      </c>
      <c r="Q1380" s="170">
        <v>0</v>
      </c>
      <c r="R1380" s="170">
        <f>Q1380*H1380</f>
        <v>0</v>
      </c>
      <c r="S1380" s="170">
        <v>0</v>
      </c>
      <c r="T1380" s="171">
        <f>S1380*H1380</f>
        <v>0</v>
      </c>
      <c r="U1380" s="33"/>
      <c r="V1380" s="33"/>
      <c r="W1380" s="33"/>
      <c r="X1380" s="33"/>
      <c r="Y1380" s="33"/>
      <c r="Z1380" s="33"/>
      <c r="AA1380" s="33"/>
      <c r="AB1380" s="33"/>
      <c r="AC1380" s="33"/>
      <c r="AD1380" s="33"/>
      <c r="AE1380" s="33"/>
      <c r="AR1380" s="172" t="s">
        <v>1474</v>
      </c>
      <c r="AT1380" s="172" t="s">
        <v>335</v>
      </c>
      <c r="AU1380" s="172" t="s">
        <v>191</v>
      </c>
      <c r="AY1380" s="18" t="s">
        <v>173</v>
      </c>
      <c r="BE1380" s="173">
        <f>IF(N1380="základná",J1380,0)</f>
        <v>0</v>
      </c>
      <c r="BF1380" s="173">
        <f>IF(N1380="znížená",J1380,0)</f>
        <v>0</v>
      </c>
      <c r="BG1380" s="173">
        <f>IF(N1380="zákl. prenesená",J1380,0)</f>
        <v>0</v>
      </c>
      <c r="BH1380" s="173">
        <f>IF(N1380="zníž. prenesená",J1380,0)</f>
        <v>0</v>
      </c>
      <c r="BI1380" s="173">
        <f>IF(N1380="nulová",J1380,0)</f>
        <v>0</v>
      </c>
      <c r="BJ1380" s="18" t="s">
        <v>179</v>
      </c>
      <c r="BK1380" s="174">
        <f>ROUND(I1380*H1380,3)</f>
        <v>0</v>
      </c>
      <c r="BL1380" s="18" t="s">
        <v>572</v>
      </c>
      <c r="BM1380" s="172" t="s">
        <v>1586</v>
      </c>
    </row>
    <row r="1381" spans="1:65" s="2" customFormat="1" x14ac:dyDescent="0.2">
      <c r="A1381" s="33"/>
      <c r="B1381" s="34"/>
      <c r="C1381" s="33"/>
      <c r="D1381" s="175" t="s">
        <v>181</v>
      </c>
      <c r="E1381" s="33"/>
      <c r="F1381" s="176" t="s">
        <v>1556</v>
      </c>
      <c r="G1381" s="33"/>
      <c r="H1381" s="33"/>
      <c r="I1381" s="97"/>
      <c r="J1381" s="33"/>
      <c r="K1381" s="33"/>
      <c r="L1381" s="34"/>
      <c r="M1381" s="177"/>
      <c r="N1381" s="178"/>
      <c r="O1381" s="59"/>
      <c r="P1381" s="59"/>
      <c r="Q1381" s="59"/>
      <c r="R1381" s="59"/>
      <c r="S1381" s="59"/>
      <c r="T1381" s="60"/>
      <c r="U1381" s="33"/>
      <c r="V1381" s="33"/>
      <c r="W1381" s="33"/>
      <c r="X1381" s="33"/>
      <c r="Y1381" s="33"/>
      <c r="Z1381" s="33"/>
      <c r="AA1381" s="33"/>
      <c r="AB1381" s="33"/>
      <c r="AC1381" s="33"/>
      <c r="AD1381" s="33"/>
      <c r="AE1381" s="33"/>
      <c r="AT1381" s="18" t="s">
        <v>181</v>
      </c>
      <c r="AU1381" s="18" t="s">
        <v>191</v>
      </c>
    </row>
    <row r="1382" spans="1:65" s="2" customFormat="1" ht="16.5" customHeight="1" x14ac:dyDescent="0.2">
      <c r="A1382" s="33"/>
      <c r="B1382" s="162"/>
      <c r="C1382" s="210" t="s">
        <v>1587</v>
      </c>
      <c r="D1382" s="267" t="s">
        <v>1559</v>
      </c>
      <c r="E1382" s="268"/>
      <c r="F1382" s="269"/>
      <c r="G1382" s="211" t="s">
        <v>370</v>
      </c>
      <c r="H1382" s="212">
        <v>1</v>
      </c>
      <c r="I1382" s="213"/>
      <c r="J1382" s="212">
        <f>ROUND(I1382*H1382,3)</f>
        <v>0</v>
      </c>
      <c r="K1382" s="214"/>
      <c r="L1382" s="215"/>
      <c r="M1382" s="216" t="s">
        <v>1</v>
      </c>
      <c r="N1382" s="217" t="s">
        <v>43</v>
      </c>
      <c r="O1382" s="59"/>
      <c r="P1382" s="170">
        <f>O1382*H1382</f>
        <v>0</v>
      </c>
      <c r="Q1382" s="170">
        <v>0</v>
      </c>
      <c r="R1382" s="170">
        <f>Q1382*H1382</f>
        <v>0</v>
      </c>
      <c r="S1382" s="170">
        <v>0</v>
      </c>
      <c r="T1382" s="171">
        <f>S1382*H1382</f>
        <v>0</v>
      </c>
      <c r="U1382" s="33"/>
      <c r="V1382" s="33"/>
      <c r="W1382" s="33"/>
      <c r="X1382" s="33"/>
      <c r="Y1382" s="33"/>
      <c r="Z1382" s="33"/>
      <c r="AA1382" s="33"/>
      <c r="AB1382" s="33"/>
      <c r="AC1382" s="33"/>
      <c r="AD1382" s="33"/>
      <c r="AE1382" s="33"/>
      <c r="AR1382" s="172" t="s">
        <v>1474</v>
      </c>
      <c r="AT1382" s="172" t="s">
        <v>335</v>
      </c>
      <c r="AU1382" s="172" t="s">
        <v>191</v>
      </c>
      <c r="AY1382" s="18" t="s">
        <v>173</v>
      </c>
      <c r="BE1382" s="173">
        <f>IF(N1382="základná",J1382,0)</f>
        <v>0</v>
      </c>
      <c r="BF1382" s="173">
        <f>IF(N1382="znížená",J1382,0)</f>
        <v>0</v>
      </c>
      <c r="BG1382" s="173">
        <f>IF(N1382="zákl. prenesená",J1382,0)</f>
        <v>0</v>
      </c>
      <c r="BH1382" s="173">
        <f>IF(N1382="zníž. prenesená",J1382,0)</f>
        <v>0</v>
      </c>
      <c r="BI1382" s="173">
        <f>IF(N1382="nulová",J1382,0)</f>
        <v>0</v>
      </c>
      <c r="BJ1382" s="18" t="s">
        <v>179</v>
      </c>
      <c r="BK1382" s="174">
        <f>ROUND(I1382*H1382,3)</f>
        <v>0</v>
      </c>
      <c r="BL1382" s="18" t="s">
        <v>572</v>
      </c>
      <c r="BM1382" s="172" t="s">
        <v>1588</v>
      </c>
    </row>
    <row r="1383" spans="1:65" s="2" customFormat="1" x14ac:dyDescent="0.2">
      <c r="A1383" s="33"/>
      <c r="B1383" s="34"/>
      <c r="C1383" s="33"/>
      <c r="D1383" s="175" t="s">
        <v>181</v>
      </c>
      <c r="E1383" s="33"/>
      <c r="F1383" s="176" t="s">
        <v>1559</v>
      </c>
      <c r="G1383" s="33"/>
      <c r="H1383" s="33"/>
      <c r="I1383" s="97"/>
      <c r="J1383" s="33"/>
      <c r="K1383" s="33"/>
      <c r="L1383" s="34"/>
      <c r="M1383" s="177"/>
      <c r="N1383" s="178"/>
      <c r="O1383" s="59"/>
      <c r="P1383" s="59"/>
      <c r="Q1383" s="59"/>
      <c r="R1383" s="59"/>
      <c r="S1383" s="59"/>
      <c r="T1383" s="60"/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33"/>
      <c r="AE1383" s="33"/>
      <c r="AT1383" s="18" t="s">
        <v>181</v>
      </c>
      <c r="AU1383" s="18" t="s">
        <v>191</v>
      </c>
    </row>
    <row r="1384" spans="1:65" s="12" customFormat="1" ht="20.85" customHeight="1" x14ac:dyDescent="0.2">
      <c r="B1384" s="149"/>
      <c r="D1384" s="150" t="s">
        <v>76</v>
      </c>
      <c r="E1384" s="160" t="s">
        <v>1589</v>
      </c>
      <c r="F1384" s="160" t="s">
        <v>1590</v>
      </c>
      <c r="I1384" s="152"/>
      <c r="J1384" s="161">
        <f>BK1384</f>
        <v>0</v>
      </c>
      <c r="L1384" s="149"/>
      <c r="M1384" s="154"/>
      <c r="N1384" s="155"/>
      <c r="O1384" s="155"/>
      <c r="P1384" s="156">
        <f>SUM(P1385:P1406)</f>
        <v>0</v>
      </c>
      <c r="Q1384" s="155"/>
      <c r="R1384" s="156">
        <f>SUM(R1385:R1406)</f>
        <v>0</v>
      </c>
      <c r="S1384" s="155"/>
      <c r="T1384" s="157">
        <f>SUM(T1385:T1406)</f>
        <v>0</v>
      </c>
      <c r="AR1384" s="150" t="s">
        <v>191</v>
      </c>
      <c r="AT1384" s="158" t="s">
        <v>76</v>
      </c>
      <c r="AU1384" s="158" t="s">
        <v>179</v>
      </c>
      <c r="AY1384" s="150" t="s">
        <v>173</v>
      </c>
      <c r="BK1384" s="159">
        <f>SUM(BK1385:BK1406)</f>
        <v>0</v>
      </c>
    </row>
    <row r="1385" spans="1:65" s="2" customFormat="1" ht="24" customHeight="1" x14ac:dyDescent="0.2">
      <c r="A1385" s="33"/>
      <c r="B1385" s="162"/>
      <c r="C1385" s="163" t="s">
        <v>1591</v>
      </c>
      <c r="D1385" s="264" t="s">
        <v>3230</v>
      </c>
      <c r="E1385" s="265"/>
      <c r="F1385" s="266"/>
      <c r="G1385" s="164" t="s">
        <v>370</v>
      </c>
      <c r="H1385" s="165">
        <v>1</v>
      </c>
      <c r="I1385" s="166"/>
      <c r="J1385" s="165">
        <f>ROUND(I1385*H1385,3)</f>
        <v>0</v>
      </c>
      <c r="K1385" s="167"/>
      <c r="L1385" s="34"/>
      <c r="M1385" s="168" t="s">
        <v>1</v>
      </c>
      <c r="N1385" s="169" t="s">
        <v>43</v>
      </c>
      <c r="O1385" s="59"/>
      <c r="P1385" s="170">
        <f>O1385*H1385</f>
        <v>0</v>
      </c>
      <c r="Q1385" s="170">
        <v>0</v>
      </c>
      <c r="R1385" s="170">
        <f>Q1385*H1385</f>
        <v>0</v>
      </c>
      <c r="S1385" s="170">
        <v>0</v>
      </c>
      <c r="T1385" s="171">
        <f>S1385*H1385</f>
        <v>0</v>
      </c>
      <c r="U1385" s="33"/>
      <c r="V1385" s="33"/>
      <c r="W1385" s="33"/>
      <c r="X1385" s="33"/>
      <c r="Y1385" s="33"/>
      <c r="Z1385" s="33"/>
      <c r="AA1385" s="33"/>
      <c r="AB1385" s="33"/>
      <c r="AC1385" s="33"/>
      <c r="AD1385" s="33"/>
      <c r="AE1385" s="33"/>
      <c r="AR1385" s="172" t="s">
        <v>572</v>
      </c>
      <c r="AT1385" s="172" t="s">
        <v>175</v>
      </c>
      <c r="AU1385" s="172" t="s">
        <v>191</v>
      </c>
      <c r="AY1385" s="18" t="s">
        <v>173</v>
      </c>
      <c r="BE1385" s="173">
        <f>IF(N1385="základná",J1385,0)</f>
        <v>0</v>
      </c>
      <c r="BF1385" s="173">
        <f>IF(N1385="znížená",J1385,0)</f>
        <v>0</v>
      </c>
      <c r="BG1385" s="173">
        <f>IF(N1385="zákl. prenesená",J1385,0)</f>
        <v>0</v>
      </c>
      <c r="BH1385" s="173">
        <f>IF(N1385="zníž. prenesená",J1385,0)</f>
        <v>0</v>
      </c>
      <c r="BI1385" s="173">
        <f>IF(N1385="nulová",J1385,0)</f>
        <v>0</v>
      </c>
      <c r="BJ1385" s="18" t="s">
        <v>179</v>
      </c>
      <c r="BK1385" s="174">
        <f>ROUND(I1385*H1385,3)</f>
        <v>0</v>
      </c>
      <c r="BL1385" s="18" t="s">
        <v>572</v>
      </c>
      <c r="BM1385" s="172" t="s">
        <v>1592</v>
      </c>
    </row>
    <row r="1386" spans="1:65" s="2" customFormat="1" ht="19.5" x14ac:dyDescent="0.2">
      <c r="A1386" s="33"/>
      <c r="B1386" s="34"/>
      <c r="C1386" s="33"/>
      <c r="D1386" s="175" t="s">
        <v>181</v>
      </c>
      <c r="E1386" s="33"/>
      <c r="F1386" s="176" t="s">
        <v>3230</v>
      </c>
      <c r="G1386" s="33"/>
      <c r="H1386" s="33"/>
      <c r="I1386" s="97"/>
      <c r="J1386" s="33"/>
      <c r="K1386" s="33"/>
      <c r="L1386" s="34"/>
      <c r="M1386" s="177"/>
      <c r="N1386" s="178"/>
      <c r="O1386" s="59"/>
      <c r="P1386" s="59"/>
      <c r="Q1386" s="59"/>
      <c r="R1386" s="59"/>
      <c r="S1386" s="59"/>
      <c r="T1386" s="60"/>
      <c r="U1386" s="33"/>
      <c r="V1386" s="33"/>
      <c r="W1386" s="33"/>
      <c r="X1386" s="33"/>
      <c r="Y1386" s="33"/>
      <c r="Z1386" s="33"/>
      <c r="AA1386" s="33"/>
      <c r="AB1386" s="33"/>
      <c r="AC1386" s="33"/>
      <c r="AD1386" s="33"/>
      <c r="AE1386" s="33"/>
      <c r="AT1386" s="18" t="s">
        <v>181</v>
      </c>
      <c r="AU1386" s="18" t="s">
        <v>191</v>
      </c>
    </row>
    <row r="1387" spans="1:65" s="2" customFormat="1" ht="24" customHeight="1" x14ac:dyDescent="0.2">
      <c r="A1387" s="33"/>
      <c r="B1387" s="162"/>
      <c r="C1387" s="163" t="s">
        <v>1593</v>
      </c>
      <c r="D1387" s="264" t="s">
        <v>3231</v>
      </c>
      <c r="E1387" s="265"/>
      <c r="F1387" s="266"/>
      <c r="G1387" s="164" t="s">
        <v>370</v>
      </c>
      <c r="H1387" s="165">
        <v>12</v>
      </c>
      <c r="I1387" s="166"/>
      <c r="J1387" s="165">
        <f>ROUND(I1387*H1387,3)</f>
        <v>0</v>
      </c>
      <c r="K1387" s="167"/>
      <c r="L1387" s="34"/>
      <c r="M1387" s="168" t="s">
        <v>1</v>
      </c>
      <c r="N1387" s="169" t="s">
        <v>43</v>
      </c>
      <c r="O1387" s="59"/>
      <c r="P1387" s="170">
        <f>O1387*H1387</f>
        <v>0</v>
      </c>
      <c r="Q1387" s="170">
        <v>0</v>
      </c>
      <c r="R1387" s="170">
        <f>Q1387*H1387</f>
        <v>0</v>
      </c>
      <c r="S1387" s="170">
        <v>0</v>
      </c>
      <c r="T1387" s="171">
        <f>S1387*H1387</f>
        <v>0</v>
      </c>
      <c r="U1387" s="33"/>
      <c r="V1387" s="33"/>
      <c r="W1387" s="33"/>
      <c r="X1387" s="33"/>
      <c r="Y1387" s="33"/>
      <c r="Z1387" s="33"/>
      <c r="AA1387" s="33"/>
      <c r="AB1387" s="33"/>
      <c r="AC1387" s="33"/>
      <c r="AD1387" s="33"/>
      <c r="AE1387" s="33"/>
      <c r="AR1387" s="172" t="s">
        <v>572</v>
      </c>
      <c r="AT1387" s="172" t="s">
        <v>175</v>
      </c>
      <c r="AU1387" s="172" t="s">
        <v>191</v>
      </c>
      <c r="AY1387" s="18" t="s">
        <v>173</v>
      </c>
      <c r="BE1387" s="173">
        <f>IF(N1387="základná",J1387,0)</f>
        <v>0</v>
      </c>
      <c r="BF1387" s="173">
        <f>IF(N1387="znížená",J1387,0)</f>
        <v>0</v>
      </c>
      <c r="BG1387" s="173">
        <f>IF(N1387="zákl. prenesená",J1387,0)</f>
        <v>0</v>
      </c>
      <c r="BH1387" s="173">
        <f>IF(N1387="zníž. prenesená",J1387,0)</f>
        <v>0</v>
      </c>
      <c r="BI1387" s="173">
        <f>IF(N1387="nulová",J1387,0)</f>
        <v>0</v>
      </c>
      <c r="BJ1387" s="18" t="s">
        <v>179</v>
      </c>
      <c r="BK1387" s="174">
        <f>ROUND(I1387*H1387,3)</f>
        <v>0</v>
      </c>
      <c r="BL1387" s="18" t="s">
        <v>572</v>
      </c>
      <c r="BM1387" s="172" t="s">
        <v>1595</v>
      </c>
    </row>
    <row r="1388" spans="1:65" s="2" customFormat="1" ht="19.5" x14ac:dyDescent="0.2">
      <c r="A1388" s="33"/>
      <c r="B1388" s="34"/>
      <c r="C1388" s="33"/>
      <c r="D1388" s="175" t="s">
        <v>181</v>
      </c>
      <c r="E1388" s="33"/>
      <c r="F1388" s="176" t="s">
        <v>1594</v>
      </c>
      <c r="G1388" s="33"/>
      <c r="H1388" s="33"/>
      <c r="I1388" s="97"/>
      <c r="J1388" s="33"/>
      <c r="K1388" s="33"/>
      <c r="L1388" s="34"/>
      <c r="M1388" s="177"/>
      <c r="N1388" s="178"/>
      <c r="O1388" s="59"/>
      <c r="P1388" s="59"/>
      <c r="Q1388" s="59"/>
      <c r="R1388" s="59"/>
      <c r="S1388" s="59"/>
      <c r="T1388" s="60"/>
      <c r="U1388" s="33"/>
      <c r="V1388" s="33"/>
      <c r="W1388" s="33"/>
      <c r="X1388" s="33"/>
      <c r="Y1388" s="33"/>
      <c r="Z1388" s="33"/>
      <c r="AA1388" s="33"/>
      <c r="AB1388" s="33"/>
      <c r="AC1388" s="33"/>
      <c r="AD1388" s="33"/>
      <c r="AE1388" s="33"/>
      <c r="AT1388" s="18" t="s">
        <v>181</v>
      </c>
      <c r="AU1388" s="18" t="s">
        <v>191</v>
      </c>
    </row>
    <row r="1389" spans="1:65" s="2" customFormat="1" ht="16.5" customHeight="1" x14ac:dyDescent="0.2">
      <c r="A1389" s="33"/>
      <c r="B1389" s="162"/>
      <c r="C1389" s="163" t="s">
        <v>1596</v>
      </c>
      <c r="D1389" s="264" t="s">
        <v>1597</v>
      </c>
      <c r="E1389" s="265"/>
      <c r="F1389" s="266"/>
      <c r="G1389" s="164" t="s">
        <v>370</v>
      </c>
      <c r="H1389" s="165">
        <v>1</v>
      </c>
      <c r="I1389" s="166"/>
      <c r="J1389" s="165">
        <f>ROUND(I1389*H1389,3)</f>
        <v>0</v>
      </c>
      <c r="K1389" s="167"/>
      <c r="L1389" s="34"/>
      <c r="M1389" s="168" t="s">
        <v>1</v>
      </c>
      <c r="N1389" s="169" t="s">
        <v>43</v>
      </c>
      <c r="O1389" s="59"/>
      <c r="P1389" s="170">
        <f>O1389*H1389</f>
        <v>0</v>
      </c>
      <c r="Q1389" s="170">
        <v>0</v>
      </c>
      <c r="R1389" s="170">
        <f>Q1389*H1389</f>
        <v>0</v>
      </c>
      <c r="S1389" s="170">
        <v>0</v>
      </c>
      <c r="T1389" s="171">
        <f>S1389*H1389</f>
        <v>0</v>
      </c>
      <c r="U1389" s="33"/>
      <c r="V1389" s="33"/>
      <c r="W1389" s="33"/>
      <c r="X1389" s="33"/>
      <c r="Y1389" s="33"/>
      <c r="Z1389" s="33"/>
      <c r="AA1389" s="33"/>
      <c r="AB1389" s="33"/>
      <c r="AC1389" s="33"/>
      <c r="AD1389" s="33"/>
      <c r="AE1389" s="33"/>
      <c r="AR1389" s="172" t="s">
        <v>572</v>
      </c>
      <c r="AT1389" s="172" t="s">
        <v>175</v>
      </c>
      <c r="AU1389" s="172" t="s">
        <v>191</v>
      </c>
      <c r="AY1389" s="18" t="s">
        <v>173</v>
      </c>
      <c r="BE1389" s="173">
        <f>IF(N1389="základná",J1389,0)</f>
        <v>0</v>
      </c>
      <c r="BF1389" s="173">
        <f>IF(N1389="znížená",J1389,0)</f>
        <v>0</v>
      </c>
      <c r="BG1389" s="173">
        <f>IF(N1389="zákl. prenesená",J1389,0)</f>
        <v>0</v>
      </c>
      <c r="BH1389" s="173">
        <f>IF(N1389="zníž. prenesená",J1389,0)</f>
        <v>0</v>
      </c>
      <c r="BI1389" s="173">
        <f>IF(N1389="nulová",J1389,0)</f>
        <v>0</v>
      </c>
      <c r="BJ1389" s="18" t="s">
        <v>179</v>
      </c>
      <c r="BK1389" s="174">
        <f>ROUND(I1389*H1389,3)</f>
        <v>0</v>
      </c>
      <c r="BL1389" s="18" t="s">
        <v>572</v>
      </c>
      <c r="BM1389" s="172" t="s">
        <v>1598</v>
      </c>
    </row>
    <row r="1390" spans="1:65" s="2" customFormat="1" x14ac:dyDescent="0.2">
      <c r="A1390" s="33"/>
      <c r="B1390" s="34"/>
      <c r="C1390" s="33"/>
      <c r="D1390" s="175" t="s">
        <v>181</v>
      </c>
      <c r="E1390" s="33"/>
      <c r="F1390" s="176" t="s">
        <v>1597</v>
      </c>
      <c r="G1390" s="33"/>
      <c r="H1390" s="33"/>
      <c r="I1390" s="97"/>
      <c r="J1390" s="33"/>
      <c r="K1390" s="33"/>
      <c r="L1390" s="34"/>
      <c r="M1390" s="177"/>
      <c r="N1390" s="178"/>
      <c r="O1390" s="59"/>
      <c r="P1390" s="59"/>
      <c r="Q1390" s="59"/>
      <c r="R1390" s="59"/>
      <c r="S1390" s="59"/>
      <c r="T1390" s="60"/>
      <c r="U1390" s="33"/>
      <c r="V1390" s="33"/>
      <c r="W1390" s="33"/>
      <c r="X1390" s="33"/>
      <c r="Y1390" s="33"/>
      <c r="Z1390" s="33"/>
      <c r="AA1390" s="33"/>
      <c r="AB1390" s="33"/>
      <c r="AC1390" s="33"/>
      <c r="AD1390" s="33"/>
      <c r="AE1390" s="33"/>
      <c r="AT1390" s="18" t="s">
        <v>181</v>
      </c>
      <c r="AU1390" s="18" t="s">
        <v>191</v>
      </c>
    </row>
    <row r="1391" spans="1:65" s="2" customFormat="1" ht="16.5" customHeight="1" x14ac:dyDescent="0.2">
      <c r="A1391" s="33"/>
      <c r="B1391" s="162"/>
      <c r="C1391" s="163" t="s">
        <v>1599</v>
      </c>
      <c r="D1391" s="264" t="s">
        <v>1600</v>
      </c>
      <c r="E1391" s="265"/>
      <c r="F1391" s="266"/>
      <c r="G1391" s="164" t="s">
        <v>370</v>
      </c>
      <c r="H1391" s="165">
        <v>12</v>
      </c>
      <c r="I1391" s="166"/>
      <c r="J1391" s="165">
        <f>ROUND(I1391*H1391,3)</f>
        <v>0</v>
      </c>
      <c r="K1391" s="167"/>
      <c r="L1391" s="34"/>
      <c r="M1391" s="168" t="s">
        <v>1</v>
      </c>
      <c r="N1391" s="169" t="s">
        <v>43</v>
      </c>
      <c r="O1391" s="59"/>
      <c r="P1391" s="170">
        <f>O1391*H1391</f>
        <v>0</v>
      </c>
      <c r="Q1391" s="170">
        <v>0</v>
      </c>
      <c r="R1391" s="170">
        <f>Q1391*H1391</f>
        <v>0</v>
      </c>
      <c r="S1391" s="170">
        <v>0</v>
      </c>
      <c r="T1391" s="171">
        <f>S1391*H1391</f>
        <v>0</v>
      </c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33"/>
      <c r="AE1391" s="33"/>
      <c r="AR1391" s="172" t="s">
        <v>572</v>
      </c>
      <c r="AT1391" s="172" t="s">
        <v>175</v>
      </c>
      <c r="AU1391" s="172" t="s">
        <v>191</v>
      </c>
      <c r="AY1391" s="18" t="s">
        <v>173</v>
      </c>
      <c r="BE1391" s="173">
        <f>IF(N1391="základná",J1391,0)</f>
        <v>0</v>
      </c>
      <c r="BF1391" s="173">
        <f>IF(N1391="znížená",J1391,0)</f>
        <v>0</v>
      </c>
      <c r="BG1391" s="173">
        <f>IF(N1391="zákl. prenesená",J1391,0)</f>
        <v>0</v>
      </c>
      <c r="BH1391" s="173">
        <f>IF(N1391="zníž. prenesená",J1391,0)</f>
        <v>0</v>
      </c>
      <c r="BI1391" s="173">
        <f>IF(N1391="nulová",J1391,0)</f>
        <v>0</v>
      </c>
      <c r="BJ1391" s="18" t="s">
        <v>179</v>
      </c>
      <c r="BK1391" s="174">
        <f>ROUND(I1391*H1391,3)</f>
        <v>0</v>
      </c>
      <c r="BL1391" s="18" t="s">
        <v>572</v>
      </c>
      <c r="BM1391" s="172" t="s">
        <v>1601</v>
      </c>
    </row>
    <row r="1392" spans="1:65" s="2" customFormat="1" x14ac:dyDescent="0.2">
      <c r="A1392" s="33"/>
      <c r="B1392" s="34"/>
      <c r="C1392" s="33"/>
      <c r="D1392" s="175" t="s">
        <v>181</v>
      </c>
      <c r="E1392" s="33"/>
      <c r="F1392" s="176" t="s">
        <v>1600</v>
      </c>
      <c r="G1392" s="33"/>
      <c r="H1392" s="33"/>
      <c r="I1392" s="97"/>
      <c r="J1392" s="33"/>
      <c r="K1392" s="33"/>
      <c r="L1392" s="34"/>
      <c r="M1392" s="177"/>
      <c r="N1392" s="178"/>
      <c r="O1392" s="59"/>
      <c r="P1392" s="59"/>
      <c r="Q1392" s="59"/>
      <c r="R1392" s="59"/>
      <c r="S1392" s="59"/>
      <c r="T1392" s="60"/>
      <c r="U1392" s="33"/>
      <c r="V1392" s="33"/>
      <c r="W1392" s="33"/>
      <c r="X1392" s="33"/>
      <c r="Y1392" s="33"/>
      <c r="Z1392" s="33"/>
      <c r="AA1392" s="33"/>
      <c r="AB1392" s="33"/>
      <c r="AC1392" s="33"/>
      <c r="AD1392" s="33"/>
      <c r="AE1392" s="33"/>
      <c r="AT1392" s="18" t="s">
        <v>181</v>
      </c>
      <c r="AU1392" s="18" t="s">
        <v>191</v>
      </c>
    </row>
    <row r="1393" spans="1:65" s="2" customFormat="1" ht="24" customHeight="1" x14ac:dyDescent="0.2">
      <c r="A1393" s="33"/>
      <c r="B1393" s="162"/>
      <c r="C1393" s="163" t="s">
        <v>1602</v>
      </c>
      <c r="D1393" s="264" t="s">
        <v>3232</v>
      </c>
      <c r="E1393" s="265"/>
      <c r="F1393" s="266"/>
      <c r="G1393" s="164" t="s">
        <v>370</v>
      </c>
      <c r="H1393" s="165">
        <v>7</v>
      </c>
      <c r="I1393" s="166"/>
      <c r="J1393" s="165">
        <f>ROUND(I1393*H1393,3)</f>
        <v>0</v>
      </c>
      <c r="K1393" s="167"/>
      <c r="L1393" s="34"/>
      <c r="M1393" s="168" t="s">
        <v>1</v>
      </c>
      <c r="N1393" s="169" t="s">
        <v>43</v>
      </c>
      <c r="O1393" s="59"/>
      <c r="P1393" s="170">
        <f>O1393*H1393</f>
        <v>0</v>
      </c>
      <c r="Q1393" s="170">
        <v>0</v>
      </c>
      <c r="R1393" s="170">
        <f>Q1393*H1393</f>
        <v>0</v>
      </c>
      <c r="S1393" s="170">
        <v>0</v>
      </c>
      <c r="T1393" s="171">
        <f>S1393*H1393</f>
        <v>0</v>
      </c>
      <c r="U1393" s="33"/>
      <c r="V1393" s="33"/>
      <c r="W1393" s="33"/>
      <c r="X1393" s="33"/>
      <c r="Y1393" s="33"/>
      <c r="Z1393" s="33"/>
      <c r="AA1393" s="33"/>
      <c r="AB1393" s="33"/>
      <c r="AC1393" s="33"/>
      <c r="AD1393" s="33"/>
      <c r="AE1393" s="33"/>
      <c r="AR1393" s="172" t="s">
        <v>572</v>
      </c>
      <c r="AT1393" s="172" t="s">
        <v>175</v>
      </c>
      <c r="AU1393" s="172" t="s">
        <v>191</v>
      </c>
      <c r="AY1393" s="18" t="s">
        <v>173</v>
      </c>
      <c r="BE1393" s="173">
        <f>IF(N1393="základná",J1393,0)</f>
        <v>0</v>
      </c>
      <c r="BF1393" s="173">
        <f>IF(N1393="znížená",J1393,0)</f>
        <v>0</v>
      </c>
      <c r="BG1393" s="173">
        <f>IF(N1393="zákl. prenesená",J1393,0)</f>
        <v>0</v>
      </c>
      <c r="BH1393" s="173">
        <f>IF(N1393="zníž. prenesená",J1393,0)</f>
        <v>0</v>
      </c>
      <c r="BI1393" s="173">
        <f>IF(N1393="nulová",J1393,0)</f>
        <v>0</v>
      </c>
      <c r="BJ1393" s="18" t="s">
        <v>179</v>
      </c>
      <c r="BK1393" s="174">
        <f>ROUND(I1393*H1393,3)</f>
        <v>0</v>
      </c>
      <c r="BL1393" s="18" t="s">
        <v>572</v>
      </c>
      <c r="BM1393" s="172" t="s">
        <v>1603</v>
      </c>
    </row>
    <row r="1394" spans="1:65" s="2" customFormat="1" x14ac:dyDescent="0.2">
      <c r="A1394" s="33"/>
      <c r="B1394" s="34"/>
      <c r="C1394" s="33"/>
      <c r="D1394" s="175" t="s">
        <v>181</v>
      </c>
      <c r="E1394" s="33"/>
      <c r="F1394" s="176" t="s">
        <v>3232</v>
      </c>
      <c r="G1394" s="33"/>
      <c r="H1394" s="33"/>
      <c r="I1394" s="97"/>
      <c r="J1394" s="33"/>
      <c r="K1394" s="33"/>
      <c r="L1394" s="34"/>
      <c r="M1394" s="177"/>
      <c r="N1394" s="178"/>
      <c r="O1394" s="59"/>
      <c r="P1394" s="59"/>
      <c r="Q1394" s="59"/>
      <c r="R1394" s="59"/>
      <c r="S1394" s="59"/>
      <c r="T1394" s="60"/>
      <c r="U1394" s="33"/>
      <c r="V1394" s="33"/>
      <c r="W1394" s="33"/>
      <c r="X1394" s="33"/>
      <c r="Y1394" s="33"/>
      <c r="Z1394" s="33"/>
      <c r="AA1394" s="33"/>
      <c r="AB1394" s="33"/>
      <c r="AC1394" s="33"/>
      <c r="AD1394" s="33"/>
      <c r="AE1394" s="33"/>
      <c r="AT1394" s="18" t="s">
        <v>181</v>
      </c>
      <c r="AU1394" s="18" t="s">
        <v>191</v>
      </c>
    </row>
    <row r="1395" spans="1:65" s="2" customFormat="1" ht="16.5" customHeight="1" x14ac:dyDescent="0.2">
      <c r="A1395" s="33"/>
      <c r="B1395" s="162"/>
      <c r="C1395" s="163" t="s">
        <v>1604</v>
      </c>
      <c r="D1395" s="264" t="s">
        <v>1605</v>
      </c>
      <c r="E1395" s="265"/>
      <c r="F1395" s="266"/>
      <c r="G1395" s="164" t="s">
        <v>643</v>
      </c>
      <c r="H1395" s="165">
        <v>20</v>
      </c>
      <c r="I1395" s="166"/>
      <c r="J1395" s="165">
        <f>ROUND(I1395*H1395,3)</f>
        <v>0</v>
      </c>
      <c r="K1395" s="167"/>
      <c r="L1395" s="34"/>
      <c r="M1395" s="168" t="s">
        <v>1</v>
      </c>
      <c r="N1395" s="169" t="s">
        <v>43</v>
      </c>
      <c r="O1395" s="59"/>
      <c r="P1395" s="170">
        <f>O1395*H1395</f>
        <v>0</v>
      </c>
      <c r="Q1395" s="170">
        <v>0</v>
      </c>
      <c r="R1395" s="170">
        <f>Q1395*H1395</f>
        <v>0</v>
      </c>
      <c r="S1395" s="170">
        <v>0</v>
      </c>
      <c r="T1395" s="171">
        <f>S1395*H1395</f>
        <v>0</v>
      </c>
      <c r="U1395" s="33"/>
      <c r="V1395" s="33"/>
      <c r="W1395" s="33"/>
      <c r="X1395" s="33"/>
      <c r="Y1395" s="33"/>
      <c r="Z1395" s="33"/>
      <c r="AA1395" s="33"/>
      <c r="AB1395" s="33"/>
      <c r="AC1395" s="33"/>
      <c r="AD1395" s="33"/>
      <c r="AE1395" s="33"/>
      <c r="AR1395" s="172" t="s">
        <v>572</v>
      </c>
      <c r="AT1395" s="172" t="s">
        <v>175</v>
      </c>
      <c r="AU1395" s="172" t="s">
        <v>191</v>
      </c>
      <c r="AY1395" s="18" t="s">
        <v>173</v>
      </c>
      <c r="BE1395" s="173">
        <f>IF(N1395="základná",J1395,0)</f>
        <v>0</v>
      </c>
      <c r="BF1395" s="173">
        <f>IF(N1395="znížená",J1395,0)</f>
        <v>0</v>
      </c>
      <c r="BG1395" s="173">
        <f>IF(N1395="zákl. prenesená",J1395,0)</f>
        <v>0</v>
      </c>
      <c r="BH1395" s="173">
        <f>IF(N1395="zníž. prenesená",J1395,0)</f>
        <v>0</v>
      </c>
      <c r="BI1395" s="173">
        <f>IF(N1395="nulová",J1395,0)</f>
        <v>0</v>
      </c>
      <c r="BJ1395" s="18" t="s">
        <v>179</v>
      </c>
      <c r="BK1395" s="174">
        <f>ROUND(I1395*H1395,3)</f>
        <v>0</v>
      </c>
      <c r="BL1395" s="18" t="s">
        <v>572</v>
      </c>
      <c r="BM1395" s="172" t="s">
        <v>1606</v>
      </c>
    </row>
    <row r="1396" spans="1:65" s="2" customFormat="1" x14ac:dyDescent="0.2">
      <c r="A1396" s="33"/>
      <c r="B1396" s="34"/>
      <c r="C1396" s="33"/>
      <c r="D1396" s="175" t="s">
        <v>181</v>
      </c>
      <c r="E1396" s="33"/>
      <c r="F1396" s="176" t="s">
        <v>1605</v>
      </c>
      <c r="G1396" s="33"/>
      <c r="H1396" s="33"/>
      <c r="I1396" s="97"/>
      <c r="J1396" s="33"/>
      <c r="K1396" s="33"/>
      <c r="L1396" s="34"/>
      <c r="M1396" s="177"/>
      <c r="N1396" s="178"/>
      <c r="O1396" s="59"/>
      <c r="P1396" s="59"/>
      <c r="Q1396" s="59"/>
      <c r="R1396" s="59"/>
      <c r="S1396" s="59"/>
      <c r="T1396" s="60"/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33"/>
      <c r="AE1396" s="33"/>
      <c r="AT1396" s="18" t="s">
        <v>181</v>
      </c>
      <c r="AU1396" s="18" t="s">
        <v>191</v>
      </c>
    </row>
    <row r="1397" spans="1:65" s="2" customFormat="1" ht="16.5" customHeight="1" x14ac:dyDescent="0.2">
      <c r="A1397" s="33"/>
      <c r="B1397" s="162"/>
      <c r="C1397" s="163" t="s">
        <v>1607</v>
      </c>
      <c r="D1397" s="264" t="s">
        <v>1608</v>
      </c>
      <c r="E1397" s="265"/>
      <c r="F1397" s="266"/>
      <c r="G1397" s="164" t="s">
        <v>643</v>
      </c>
      <c r="H1397" s="165">
        <v>20</v>
      </c>
      <c r="I1397" s="166"/>
      <c r="J1397" s="165">
        <f>ROUND(I1397*H1397,3)</f>
        <v>0</v>
      </c>
      <c r="K1397" s="167"/>
      <c r="L1397" s="34"/>
      <c r="M1397" s="168" t="s">
        <v>1</v>
      </c>
      <c r="N1397" s="169" t="s">
        <v>43</v>
      </c>
      <c r="O1397" s="59"/>
      <c r="P1397" s="170">
        <f>O1397*H1397</f>
        <v>0</v>
      </c>
      <c r="Q1397" s="170">
        <v>0</v>
      </c>
      <c r="R1397" s="170">
        <f>Q1397*H1397</f>
        <v>0</v>
      </c>
      <c r="S1397" s="170">
        <v>0</v>
      </c>
      <c r="T1397" s="171">
        <f>S1397*H1397</f>
        <v>0</v>
      </c>
      <c r="U1397" s="33"/>
      <c r="V1397" s="33"/>
      <c r="W1397" s="33"/>
      <c r="X1397" s="33"/>
      <c r="Y1397" s="33"/>
      <c r="Z1397" s="33"/>
      <c r="AA1397" s="33"/>
      <c r="AB1397" s="33"/>
      <c r="AC1397" s="33"/>
      <c r="AD1397" s="33"/>
      <c r="AE1397" s="33"/>
      <c r="AR1397" s="172" t="s">
        <v>572</v>
      </c>
      <c r="AT1397" s="172" t="s">
        <v>175</v>
      </c>
      <c r="AU1397" s="172" t="s">
        <v>191</v>
      </c>
      <c r="AY1397" s="18" t="s">
        <v>173</v>
      </c>
      <c r="BE1397" s="173">
        <f>IF(N1397="základná",J1397,0)</f>
        <v>0</v>
      </c>
      <c r="BF1397" s="173">
        <f>IF(N1397="znížená",J1397,0)</f>
        <v>0</v>
      </c>
      <c r="BG1397" s="173">
        <f>IF(N1397="zákl. prenesená",J1397,0)</f>
        <v>0</v>
      </c>
      <c r="BH1397" s="173">
        <f>IF(N1397="zníž. prenesená",J1397,0)</f>
        <v>0</v>
      </c>
      <c r="BI1397" s="173">
        <f>IF(N1397="nulová",J1397,0)</f>
        <v>0</v>
      </c>
      <c r="BJ1397" s="18" t="s">
        <v>179</v>
      </c>
      <c r="BK1397" s="174">
        <f>ROUND(I1397*H1397,3)</f>
        <v>0</v>
      </c>
      <c r="BL1397" s="18" t="s">
        <v>572</v>
      </c>
      <c r="BM1397" s="172" t="s">
        <v>1609</v>
      </c>
    </row>
    <row r="1398" spans="1:65" s="2" customFormat="1" x14ac:dyDescent="0.2">
      <c r="A1398" s="33"/>
      <c r="B1398" s="34"/>
      <c r="C1398" s="33"/>
      <c r="D1398" s="175" t="s">
        <v>181</v>
      </c>
      <c r="E1398" s="33"/>
      <c r="F1398" s="176" t="s">
        <v>1608</v>
      </c>
      <c r="G1398" s="33"/>
      <c r="H1398" s="33"/>
      <c r="I1398" s="97"/>
      <c r="J1398" s="33"/>
      <c r="K1398" s="33"/>
      <c r="L1398" s="34"/>
      <c r="M1398" s="177"/>
      <c r="N1398" s="178"/>
      <c r="O1398" s="59"/>
      <c r="P1398" s="59"/>
      <c r="Q1398" s="59"/>
      <c r="R1398" s="59"/>
      <c r="S1398" s="59"/>
      <c r="T1398" s="60"/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33"/>
      <c r="AT1398" s="18" t="s">
        <v>181</v>
      </c>
      <c r="AU1398" s="18" t="s">
        <v>191</v>
      </c>
    </row>
    <row r="1399" spans="1:65" s="2" customFormat="1" ht="24" customHeight="1" x14ac:dyDescent="0.2">
      <c r="A1399" s="33"/>
      <c r="B1399" s="162"/>
      <c r="C1399" s="163" t="s">
        <v>1610</v>
      </c>
      <c r="D1399" s="264" t="s">
        <v>3233</v>
      </c>
      <c r="E1399" s="265"/>
      <c r="F1399" s="266"/>
      <c r="G1399" s="164" t="s">
        <v>370</v>
      </c>
      <c r="H1399" s="165">
        <v>1</v>
      </c>
      <c r="I1399" s="166"/>
      <c r="J1399" s="165">
        <f>ROUND(I1399*H1399,3)</f>
        <v>0</v>
      </c>
      <c r="K1399" s="167"/>
      <c r="L1399" s="34"/>
      <c r="M1399" s="168" t="s">
        <v>1</v>
      </c>
      <c r="N1399" s="169" t="s">
        <v>43</v>
      </c>
      <c r="O1399" s="59"/>
      <c r="P1399" s="170">
        <f>O1399*H1399</f>
        <v>0</v>
      </c>
      <c r="Q1399" s="170">
        <v>0</v>
      </c>
      <c r="R1399" s="170">
        <f>Q1399*H1399</f>
        <v>0</v>
      </c>
      <c r="S1399" s="170">
        <v>0</v>
      </c>
      <c r="T1399" s="171">
        <f>S1399*H1399</f>
        <v>0</v>
      </c>
      <c r="U1399" s="33"/>
      <c r="V1399" s="33"/>
      <c r="W1399" s="33"/>
      <c r="X1399" s="33"/>
      <c r="Y1399" s="33"/>
      <c r="Z1399" s="33"/>
      <c r="AA1399" s="33"/>
      <c r="AB1399" s="33"/>
      <c r="AC1399" s="33"/>
      <c r="AD1399" s="33"/>
      <c r="AE1399" s="33"/>
      <c r="AR1399" s="172" t="s">
        <v>572</v>
      </c>
      <c r="AT1399" s="172" t="s">
        <v>175</v>
      </c>
      <c r="AU1399" s="172" t="s">
        <v>191</v>
      </c>
      <c r="AY1399" s="18" t="s">
        <v>173</v>
      </c>
      <c r="BE1399" s="173">
        <f>IF(N1399="základná",J1399,0)</f>
        <v>0</v>
      </c>
      <c r="BF1399" s="173">
        <f>IF(N1399="znížená",J1399,0)</f>
        <v>0</v>
      </c>
      <c r="BG1399" s="173">
        <f>IF(N1399="zákl. prenesená",J1399,0)</f>
        <v>0</v>
      </c>
      <c r="BH1399" s="173">
        <f>IF(N1399="zníž. prenesená",J1399,0)</f>
        <v>0</v>
      </c>
      <c r="BI1399" s="173">
        <f>IF(N1399="nulová",J1399,0)</f>
        <v>0</v>
      </c>
      <c r="BJ1399" s="18" t="s">
        <v>179</v>
      </c>
      <c r="BK1399" s="174">
        <f>ROUND(I1399*H1399,3)</f>
        <v>0</v>
      </c>
      <c r="BL1399" s="18" t="s">
        <v>572</v>
      </c>
      <c r="BM1399" s="172" t="s">
        <v>1611</v>
      </c>
    </row>
    <row r="1400" spans="1:65" s="2" customFormat="1" x14ac:dyDescent="0.2">
      <c r="A1400" s="33"/>
      <c r="B1400" s="34"/>
      <c r="C1400" s="33"/>
      <c r="D1400" s="175" t="s">
        <v>181</v>
      </c>
      <c r="E1400" s="33"/>
      <c r="F1400" s="176" t="s">
        <v>3233</v>
      </c>
      <c r="G1400" s="33"/>
      <c r="H1400" s="33"/>
      <c r="I1400" s="97"/>
      <c r="J1400" s="33"/>
      <c r="K1400" s="33"/>
      <c r="L1400" s="34"/>
      <c r="M1400" s="177"/>
      <c r="N1400" s="178"/>
      <c r="O1400" s="59"/>
      <c r="P1400" s="59"/>
      <c r="Q1400" s="59"/>
      <c r="R1400" s="59"/>
      <c r="S1400" s="59"/>
      <c r="T1400" s="60"/>
      <c r="U1400" s="33"/>
      <c r="V1400" s="33"/>
      <c r="W1400" s="33"/>
      <c r="X1400" s="33"/>
      <c r="Y1400" s="33"/>
      <c r="Z1400" s="33"/>
      <c r="AA1400" s="33"/>
      <c r="AB1400" s="33"/>
      <c r="AC1400" s="33"/>
      <c r="AD1400" s="33"/>
      <c r="AE1400" s="33"/>
      <c r="AT1400" s="18" t="s">
        <v>181</v>
      </c>
      <c r="AU1400" s="18" t="s">
        <v>191</v>
      </c>
    </row>
    <row r="1401" spans="1:65" s="2" customFormat="1" ht="24" customHeight="1" x14ac:dyDescent="0.2">
      <c r="A1401" s="33"/>
      <c r="B1401" s="162"/>
      <c r="C1401" s="163" t="s">
        <v>1612</v>
      </c>
      <c r="D1401" s="264" t="s">
        <v>3234</v>
      </c>
      <c r="E1401" s="265"/>
      <c r="F1401" s="266"/>
      <c r="G1401" s="164" t="s">
        <v>370</v>
      </c>
      <c r="H1401" s="165">
        <v>1</v>
      </c>
      <c r="I1401" s="166"/>
      <c r="J1401" s="165">
        <f>ROUND(I1401*H1401,3)</f>
        <v>0</v>
      </c>
      <c r="K1401" s="167"/>
      <c r="L1401" s="34"/>
      <c r="M1401" s="168" t="s">
        <v>1</v>
      </c>
      <c r="N1401" s="169" t="s">
        <v>43</v>
      </c>
      <c r="O1401" s="59"/>
      <c r="P1401" s="170">
        <f>O1401*H1401</f>
        <v>0</v>
      </c>
      <c r="Q1401" s="170">
        <v>0</v>
      </c>
      <c r="R1401" s="170">
        <f>Q1401*H1401</f>
        <v>0</v>
      </c>
      <c r="S1401" s="170">
        <v>0</v>
      </c>
      <c r="T1401" s="171">
        <f>S1401*H1401</f>
        <v>0</v>
      </c>
      <c r="U1401" s="33"/>
      <c r="V1401" s="33"/>
      <c r="W1401" s="33"/>
      <c r="X1401" s="33"/>
      <c r="Y1401" s="33"/>
      <c r="Z1401" s="33"/>
      <c r="AA1401" s="33"/>
      <c r="AB1401" s="33"/>
      <c r="AC1401" s="33"/>
      <c r="AD1401" s="33"/>
      <c r="AE1401" s="33"/>
      <c r="AR1401" s="172" t="s">
        <v>572</v>
      </c>
      <c r="AT1401" s="172" t="s">
        <v>175</v>
      </c>
      <c r="AU1401" s="172" t="s">
        <v>191</v>
      </c>
      <c r="AY1401" s="18" t="s">
        <v>173</v>
      </c>
      <c r="BE1401" s="173">
        <f>IF(N1401="základná",J1401,0)</f>
        <v>0</v>
      </c>
      <c r="BF1401" s="173">
        <f>IF(N1401="znížená",J1401,0)</f>
        <v>0</v>
      </c>
      <c r="BG1401" s="173">
        <f>IF(N1401="zákl. prenesená",J1401,0)</f>
        <v>0</v>
      </c>
      <c r="BH1401" s="173">
        <f>IF(N1401="zníž. prenesená",J1401,0)</f>
        <v>0</v>
      </c>
      <c r="BI1401" s="173">
        <f>IF(N1401="nulová",J1401,0)</f>
        <v>0</v>
      </c>
      <c r="BJ1401" s="18" t="s">
        <v>179</v>
      </c>
      <c r="BK1401" s="174">
        <f>ROUND(I1401*H1401,3)</f>
        <v>0</v>
      </c>
      <c r="BL1401" s="18" t="s">
        <v>572</v>
      </c>
      <c r="BM1401" s="172" t="s">
        <v>1614</v>
      </c>
    </row>
    <row r="1402" spans="1:65" s="2" customFormat="1" x14ac:dyDescent="0.2">
      <c r="A1402" s="33"/>
      <c r="B1402" s="34"/>
      <c r="C1402" s="33"/>
      <c r="D1402" s="175" t="s">
        <v>181</v>
      </c>
      <c r="E1402" s="33"/>
      <c r="F1402" s="176" t="s">
        <v>3234</v>
      </c>
      <c r="G1402" s="33"/>
      <c r="H1402" s="33"/>
      <c r="I1402" s="97"/>
      <c r="J1402" s="33"/>
      <c r="K1402" s="33"/>
      <c r="L1402" s="34"/>
      <c r="M1402" s="177"/>
      <c r="N1402" s="178"/>
      <c r="O1402" s="59"/>
      <c r="P1402" s="59"/>
      <c r="Q1402" s="59"/>
      <c r="R1402" s="59"/>
      <c r="S1402" s="59"/>
      <c r="T1402" s="60"/>
      <c r="U1402" s="33"/>
      <c r="V1402" s="33"/>
      <c r="W1402" s="33"/>
      <c r="X1402" s="33"/>
      <c r="Y1402" s="33"/>
      <c r="Z1402" s="33"/>
      <c r="AA1402" s="33"/>
      <c r="AB1402" s="33"/>
      <c r="AC1402" s="33"/>
      <c r="AD1402" s="33"/>
      <c r="AE1402" s="33"/>
      <c r="AT1402" s="18" t="s">
        <v>181</v>
      </c>
      <c r="AU1402" s="18" t="s">
        <v>191</v>
      </c>
    </row>
    <row r="1403" spans="1:65" s="2" customFormat="1" ht="16.5" customHeight="1" x14ac:dyDescent="0.2">
      <c r="A1403" s="33"/>
      <c r="B1403" s="162"/>
      <c r="C1403" s="163" t="s">
        <v>1615</v>
      </c>
      <c r="D1403" s="264" t="s">
        <v>1616</v>
      </c>
      <c r="E1403" s="265"/>
      <c r="F1403" s="266"/>
      <c r="G1403" s="164" t="s">
        <v>370</v>
      </c>
      <c r="H1403" s="165">
        <v>1</v>
      </c>
      <c r="I1403" s="166"/>
      <c r="J1403" s="165">
        <f>ROUND(I1403*H1403,3)</f>
        <v>0</v>
      </c>
      <c r="K1403" s="167"/>
      <c r="L1403" s="34"/>
      <c r="M1403" s="168" t="s">
        <v>1</v>
      </c>
      <c r="N1403" s="169" t="s">
        <v>43</v>
      </c>
      <c r="O1403" s="59"/>
      <c r="P1403" s="170">
        <f>O1403*H1403</f>
        <v>0</v>
      </c>
      <c r="Q1403" s="170">
        <v>0</v>
      </c>
      <c r="R1403" s="170">
        <f>Q1403*H1403</f>
        <v>0</v>
      </c>
      <c r="S1403" s="170">
        <v>0</v>
      </c>
      <c r="T1403" s="171">
        <f>S1403*H1403</f>
        <v>0</v>
      </c>
      <c r="U1403" s="33"/>
      <c r="V1403" s="33"/>
      <c r="W1403" s="33"/>
      <c r="X1403" s="33"/>
      <c r="Y1403" s="33"/>
      <c r="Z1403" s="33"/>
      <c r="AA1403" s="33"/>
      <c r="AB1403" s="33"/>
      <c r="AC1403" s="33"/>
      <c r="AD1403" s="33"/>
      <c r="AE1403" s="33"/>
      <c r="AR1403" s="172" t="s">
        <v>572</v>
      </c>
      <c r="AT1403" s="172" t="s">
        <v>175</v>
      </c>
      <c r="AU1403" s="172" t="s">
        <v>191</v>
      </c>
      <c r="AY1403" s="18" t="s">
        <v>173</v>
      </c>
      <c r="BE1403" s="173">
        <f>IF(N1403="základná",J1403,0)</f>
        <v>0</v>
      </c>
      <c r="BF1403" s="173">
        <f>IF(N1403="znížená",J1403,0)</f>
        <v>0</v>
      </c>
      <c r="BG1403" s="173">
        <f>IF(N1403="zákl. prenesená",J1403,0)</f>
        <v>0</v>
      </c>
      <c r="BH1403" s="173">
        <f>IF(N1403="zníž. prenesená",J1403,0)</f>
        <v>0</v>
      </c>
      <c r="BI1403" s="173">
        <f>IF(N1403="nulová",J1403,0)</f>
        <v>0</v>
      </c>
      <c r="BJ1403" s="18" t="s">
        <v>179</v>
      </c>
      <c r="BK1403" s="174">
        <f>ROUND(I1403*H1403,3)</f>
        <v>0</v>
      </c>
      <c r="BL1403" s="18" t="s">
        <v>572</v>
      </c>
      <c r="BM1403" s="172" t="s">
        <v>1617</v>
      </c>
    </row>
    <row r="1404" spans="1:65" s="2" customFormat="1" x14ac:dyDescent="0.2">
      <c r="A1404" s="33"/>
      <c r="B1404" s="34"/>
      <c r="C1404" s="33"/>
      <c r="D1404" s="175" t="s">
        <v>181</v>
      </c>
      <c r="E1404" s="33"/>
      <c r="F1404" s="176" t="s">
        <v>1616</v>
      </c>
      <c r="G1404" s="33"/>
      <c r="H1404" s="33"/>
      <c r="I1404" s="97"/>
      <c r="J1404" s="33"/>
      <c r="K1404" s="33"/>
      <c r="L1404" s="34"/>
      <c r="M1404" s="177"/>
      <c r="N1404" s="178"/>
      <c r="O1404" s="59"/>
      <c r="P1404" s="59"/>
      <c r="Q1404" s="59"/>
      <c r="R1404" s="59"/>
      <c r="S1404" s="59"/>
      <c r="T1404" s="60"/>
      <c r="U1404" s="33"/>
      <c r="V1404" s="33"/>
      <c r="W1404" s="33"/>
      <c r="X1404" s="33"/>
      <c r="Y1404" s="33"/>
      <c r="Z1404" s="33"/>
      <c r="AA1404" s="33"/>
      <c r="AB1404" s="33"/>
      <c r="AC1404" s="33"/>
      <c r="AD1404" s="33"/>
      <c r="AE1404" s="33"/>
      <c r="AT1404" s="18" t="s">
        <v>181</v>
      </c>
      <c r="AU1404" s="18" t="s">
        <v>191</v>
      </c>
    </row>
    <row r="1405" spans="1:65" s="2" customFormat="1" ht="16.5" customHeight="1" x14ac:dyDescent="0.2">
      <c r="A1405" s="33"/>
      <c r="B1405" s="162"/>
      <c r="C1405" s="163" t="s">
        <v>1618</v>
      </c>
      <c r="D1405" s="264" t="s">
        <v>3235</v>
      </c>
      <c r="E1405" s="265"/>
      <c r="F1405" s="266"/>
      <c r="G1405" s="164" t="s">
        <v>370</v>
      </c>
      <c r="H1405" s="165">
        <v>1</v>
      </c>
      <c r="I1405" s="166"/>
      <c r="J1405" s="165">
        <f>ROUND(I1405*H1405,3)</f>
        <v>0</v>
      </c>
      <c r="K1405" s="167"/>
      <c r="L1405" s="34"/>
      <c r="M1405" s="168" t="s">
        <v>1</v>
      </c>
      <c r="N1405" s="169" t="s">
        <v>43</v>
      </c>
      <c r="O1405" s="59"/>
      <c r="P1405" s="170">
        <f>O1405*H1405</f>
        <v>0</v>
      </c>
      <c r="Q1405" s="170">
        <v>0</v>
      </c>
      <c r="R1405" s="170">
        <f>Q1405*H1405</f>
        <v>0</v>
      </c>
      <c r="S1405" s="170">
        <v>0</v>
      </c>
      <c r="T1405" s="171">
        <f>S1405*H1405</f>
        <v>0</v>
      </c>
      <c r="U1405" s="33"/>
      <c r="V1405" s="33"/>
      <c r="W1405" s="33"/>
      <c r="X1405" s="33"/>
      <c r="Y1405" s="33"/>
      <c r="Z1405" s="33"/>
      <c r="AA1405" s="33"/>
      <c r="AB1405" s="33"/>
      <c r="AC1405" s="33"/>
      <c r="AD1405" s="33"/>
      <c r="AE1405" s="33"/>
      <c r="AR1405" s="172" t="s">
        <v>572</v>
      </c>
      <c r="AT1405" s="172" t="s">
        <v>175</v>
      </c>
      <c r="AU1405" s="172" t="s">
        <v>191</v>
      </c>
      <c r="AY1405" s="18" t="s">
        <v>173</v>
      </c>
      <c r="BE1405" s="173">
        <f>IF(N1405="základná",J1405,0)</f>
        <v>0</v>
      </c>
      <c r="BF1405" s="173">
        <f>IF(N1405="znížená",J1405,0)</f>
        <v>0</v>
      </c>
      <c r="BG1405" s="173">
        <f>IF(N1405="zákl. prenesená",J1405,0)</f>
        <v>0</v>
      </c>
      <c r="BH1405" s="173">
        <f>IF(N1405="zníž. prenesená",J1405,0)</f>
        <v>0</v>
      </c>
      <c r="BI1405" s="173">
        <f>IF(N1405="nulová",J1405,0)</f>
        <v>0</v>
      </c>
      <c r="BJ1405" s="18" t="s">
        <v>179</v>
      </c>
      <c r="BK1405" s="174">
        <f>ROUND(I1405*H1405,3)</f>
        <v>0</v>
      </c>
      <c r="BL1405" s="18" t="s">
        <v>572</v>
      </c>
      <c r="BM1405" s="172" t="s">
        <v>1619</v>
      </c>
    </row>
    <row r="1406" spans="1:65" s="2" customFormat="1" x14ac:dyDescent="0.2">
      <c r="A1406" s="33"/>
      <c r="B1406" s="34"/>
      <c r="C1406" s="33"/>
      <c r="D1406" s="175" t="s">
        <v>181</v>
      </c>
      <c r="E1406" s="33"/>
      <c r="F1406" s="176" t="s">
        <v>3235</v>
      </c>
      <c r="G1406" s="33"/>
      <c r="H1406" s="33"/>
      <c r="I1406" s="97"/>
      <c r="J1406" s="33"/>
      <c r="K1406" s="33"/>
      <c r="L1406" s="34"/>
      <c r="M1406" s="177"/>
      <c r="N1406" s="178"/>
      <c r="O1406" s="59"/>
      <c r="P1406" s="59"/>
      <c r="Q1406" s="59"/>
      <c r="R1406" s="59"/>
      <c r="S1406" s="59"/>
      <c r="T1406" s="60"/>
      <c r="U1406" s="33"/>
      <c r="V1406" s="33"/>
      <c r="W1406" s="33"/>
      <c r="X1406" s="33"/>
      <c r="Y1406" s="33"/>
      <c r="Z1406" s="33"/>
      <c r="AA1406" s="33"/>
      <c r="AB1406" s="33"/>
      <c r="AC1406" s="33"/>
      <c r="AD1406" s="33"/>
      <c r="AE1406" s="33"/>
      <c r="AT1406" s="18" t="s">
        <v>181</v>
      </c>
      <c r="AU1406" s="18" t="s">
        <v>191</v>
      </c>
    </row>
    <row r="1407" spans="1:65" s="12" customFormat="1" ht="20.85" customHeight="1" x14ac:dyDescent="0.2">
      <c r="B1407" s="149"/>
      <c r="D1407" s="150" t="s">
        <v>76</v>
      </c>
      <c r="E1407" s="160" t="s">
        <v>1620</v>
      </c>
      <c r="F1407" s="160" t="s">
        <v>1621</v>
      </c>
      <c r="I1407" s="152"/>
      <c r="J1407" s="161">
        <f>BK1407</f>
        <v>0</v>
      </c>
      <c r="L1407" s="149"/>
      <c r="M1407" s="154"/>
      <c r="N1407" s="155"/>
      <c r="O1407" s="155"/>
      <c r="P1407" s="156">
        <f>SUM(P1408:P1429)</f>
        <v>0</v>
      </c>
      <c r="Q1407" s="155"/>
      <c r="R1407" s="156">
        <f>SUM(R1408:R1429)</f>
        <v>0</v>
      </c>
      <c r="S1407" s="155"/>
      <c r="T1407" s="157">
        <f>SUM(T1408:T1429)</f>
        <v>0</v>
      </c>
      <c r="AR1407" s="150" t="s">
        <v>191</v>
      </c>
      <c r="AT1407" s="158" t="s">
        <v>76</v>
      </c>
      <c r="AU1407" s="158" t="s">
        <v>179</v>
      </c>
      <c r="AY1407" s="150" t="s">
        <v>173</v>
      </c>
      <c r="BK1407" s="159">
        <f>SUM(BK1408:BK1429)</f>
        <v>0</v>
      </c>
    </row>
    <row r="1408" spans="1:65" s="2" customFormat="1" ht="24" customHeight="1" x14ac:dyDescent="0.2">
      <c r="A1408" s="33"/>
      <c r="B1408" s="162"/>
      <c r="C1408" s="210" t="s">
        <v>1622</v>
      </c>
      <c r="D1408" s="267" t="s">
        <v>3230</v>
      </c>
      <c r="E1408" s="268"/>
      <c r="F1408" s="269"/>
      <c r="G1408" s="211" t="s">
        <v>370</v>
      </c>
      <c r="H1408" s="212">
        <v>1</v>
      </c>
      <c r="I1408" s="213"/>
      <c r="J1408" s="212">
        <f>ROUND(I1408*H1408,3)</f>
        <v>0</v>
      </c>
      <c r="K1408" s="214"/>
      <c r="L1408" s="215"/>
      <c r="M1408" s="216" t="s">
        <v>1</v>
      </c>
      <c r="N1408" s="217" t="s">
        <v>43</v>
      </c>
      <c r="O1408" s="59"/>
      <c r="P1408" s="170">
        <f>O1408*H1408</f>
        <v>0</v>
      </c>
      <c r="Q1408" s="170">
        <v>0</v>
      </c>
      <c r="R1408" s="170">
        <f>Q1408*H1408</f>
        <v>0</v>
      </c>
      <c r="S1408" s="170">
        <v>0</v>
      </c>
      <c r="T1408" s="171">
        <f>S1408*H1408</f>
        <v>0</v>
      </c>
      <c r="U1408" s="33"/>
      <c r="V1408" s="33"/>
      <c r="W1408" s="33"/>
      <c r="X1408" s="33"/>
      <c r="Y1408" s="33"/>
      <c r="Z1408" s="33"/>
      <c r="AA1408" s="33"/>
      <c r="AB1408" s="33"/>
      <c r="AC1408" s="33"/>
      <c r="AD1408" s="33"/>
      <c r="AE1408" s="33"/>
      <c r="AR1408" s="172" t="s">
        <v>1474</v>
      </c>
      <c r="AT1408" s="172" t="s">
        <v>335</v>
      </c>
      <c r="AU1408" s="172" t="s">
        <v>191</v>
      </c>
      <c r="AY1408" s="18" t="s">
        <v>173</v>
      </c>
      <c r="BE1408" s="173">
        <f>IF(N1408="základná",J1408,0)</f>
        <v>0</v>
      </c>
      <c r="BF1408" s="173">
        <f>IF(N1408="znížená",J1408,0)</f>
        <v>0</v>
      </c>
      <c r="BG1408" s="173">
        <f>IF(N1408="zákl. prenesená",J1408,0)</f>
        <v>0</v>
      </c>
      <c r="BH1408" s="173">
        <f>IF(N1408="zníž. prenesená",J1408,0)</f>
        <v>0</v>
      </c>
      <c r="BI1408" s="173">
        <f>IF(N1408="nulová",J1408,0)</f>
        <v>0</v>
      </c>
      <c r="BJ1408" s="18" t="s">
        <v>179</v>
      </c>
      <c r="BK1408" s="174">
        <f>ROUND(I1408*H1408,3)</f>
        <v>0</v>
      </c>
      <c r="BL1408" s="18" t="s">
        <v>572</v>
      </c>
      <c r="BM1408" s="172" t="s">
        <v>1623</v>
      </c>
    </row>
    <row r="1409" spans="1:65" s="2" customFormat="1" ht="19.5" x14ac:dyDescent="0.2">
      <c r="A1409" s="33"/>
      <c r="B1409" s="34"/>
      <c r="C1409" s="33"/>
      <c r="D1409" s="175" t="s">
        <v>181</v>
      </c>
      <c r="E1409" s="33"/>
      <c r="F1409" s="176" t="s">
        <v>3230</v>
      </c>
      <c r="G1409" s="33"/>
      <c r="H1409" s="33"/>
      <c r="I1409" s="97"/>
      <c r="J1409" s="33"/>
      <c r="K1409" s="33"/>
      <c r="L1409" s="34"/>
      <c r="M1409" s="177"/>
      <c r="N1409" s="178"/>
      <c r="O1409" s="59"/>
      <c r="P1409" s="59"/>
      <c r="Q1409" s="59"/>
      <c r="R1409" s="59"/>
      <c r="S1409" s="59"/>
      <c r="T1409" s="60"/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33"/>
      <c r="AE1409" s="33"/>
      <c r="AT1409" s="18" t="s">
        <v>181</v>
      </c>
      <c r="AU1409" s="18" t="s">
        <v>191</v>
      </c>
    </row>
    <row r="1410" spans="1:65" s="2" customFormat="1" ht="24" customHeight="1" x14ac:dyDescent="0.2">
      <c r="A1410" s="33"/>
      <c r="B1410" s="162"/>
      <c r="C1410" s="210" t="s">
        <v>1624</v>
      </c>
      <c r="D1410" s="267" t="s">
        <v>3231</v>
      </c>
      <c r="E1410" s="268"/>
      <c r="F1410" s="269"/>
      <c r="G1410" s="211" t="s">
        <v>370</v>
      </c>
      <c r="H1410" s="212">
        <v>12</v>
      </c>
      <c r="I1410" s="213"/>
      <c r="J1410" s="212">
        <f>ROUND(I1410*H1410,3)</f>
        <v>0</v>
      </c>
      <c r="K1410" s="214"/>
      <c r="L1410" s="215"/>
      <c r="M1410" s="216" t="s">
        <v>1</v>
      </c>
      <c r="N1410" s="217" t="s">
        <v>43</v>
      </c>
      <c r="O1410" s="59"/>
      <c r="P1410" s="170">
        <f>O1410*H1410</f>
        <v>0</v>
      </c>
      <c r="Q1410" s="170">
        <v>0</v>
      </c>
      <c r="R1410" s="170">
        <f>Q1410*H1410</f>
        <v>0</v>
      </c>
      <c r="S1410" s="170">
        <v>0</v>
      </c>
      <c r="T1410" s="171">
        <f>S1410*H1410</f>
        <v>0</v>
      </c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33"/>
      <c r="AR1410" s="172" t="s">
        <v>1474</v>
      </c>
      <c r="AT1410" s="172" t="s">
        <v>335</v>
      </c>
      <c r="AU1410" s="172" t="s">
        <v>191</v>
      </c>
      <c r="AY1410" s="18" t="s">
        <v>173</v>
      </c>
      <c r="BE1410" s="173">
        <f>IF(N1410="základná",J1410,0)</f>
        <v>0</v>
      </c>
      <c r="BF1410" s="173">
        <f>IF(N1410="znížená",J1410,0)</f>
        <v>0</v>
      </c>
      <c r="BG1410" s="173">
        <f>IF(N1410="zákl. prenesená",J1410,0)</f>
        <v>0</v>
      </c>
      <c r="BH1410" s="173">
        <f>IF(N1410="zníž. prenesená",J1410,0)</f>
        <v>0</v>
      </c>
      <c r="BI1410" s="173">
        <f>IF(N1410="nulová",J1410,0)</f>
        <v>0</v>
      </c>
      <c r="BJ1410" s="18" t="s">
        <v>179</v>
      </c>
      <c r="BK1410" s="174">
        <f>ROUND(I1410*H1410,3)</f>
        <v>0</v>
      </c>
      <c r="BL1410" s="18" t="s">
        <v>572</v>
      </c>
      <c r="BM1410" s="172" t="s">
        <v>1625</v>
      </c>
    </row>
    <row r="1411" spans="1:65" s="2" customFormat="1" x14ac:dyDescent="0.2">
      <c r="A1411" s="33"/>
      <c r="B1411" s="34"/>
      <c r="C1411" s="33"/>
      <c r="D1411" s="175" t="s">
        <v>181</v>
      </c>
      <c r="E1411" s="33"/>
      <c r="F1411" s="176" t="s">
        <v>3231</v>
      </c>
      <c r="G1411" s="33"/>
      <c r="H1411" s="33"/>
      <c r="I1411" s="97"/>
      <c r="J1411" s="33"/>
      <c r="K1411" s="33"/>
      <c r="L1411" s="34"/>
      <c r="M1411" s="177"/>
      <c r="N1411" s="178"/>
      <c r="O1411" s="59"/>
      <c r="P1411" s="59"/>
      <c r="Q1411" s="59"/>
      <c r="R1411" s="59"/>
      <c r="S1411" s="59"/>
      <c r="T1411" s="60"/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33"/>
      <c r="AE1411" s="33"/>
      <c r="AT1411" s="18" t="s">
        <v>181</v>
      </c>
      <c r="AU1411" s="18" t="s">
        <v>191</v>
      </c>
    </row>
    <row r="1412" spans="1:65" s="2" customFormat="1" ht="16.5" customHeight="1" x14ac:dyDescent="0.2">
      <c r="A1412" s="33"/>
      <c r="B1412" s="162"/>
      <c r="C1412" s="210" t="s">
        <v>1626</v>
      </c>
      <c r="D1412" s="267" t="s">
        <v>1597</v>
      </c>
      <c r="E1412" s="268"/>
      <c r="F1412" s="269"/>
      <c r="G1412" s="211" t="s">
        <v>370</v>
      </c>
      <c r="H1412" s="212">
        <v>1</v>
      </c>
      <c r="I1412" s="213"/>
      <c r="J1412" s="212">
        <f>ROUND(I1412*H1412,3)</f>
        <v>0</v>
      </c>
      <c r="K1412" s="214"/>
      <c r="L1412" s="215"/>
      <c r="M1412" s="216" t="s">
        <v>1</v>
      </c>
      <c r="N1412" s="217" t="s">
        <v>43</v>
      </c>
      <c r="O1412" s="59"/>
      <c r="P1412" s="170">
        <f>O1412*H1412</f>
        <v>0</v>
      </c>
      <c r="Q1412" s="170">
        <v>0</v>
      </c>
      <c r="R1412" s="170">
        <f>Q1412*H1412</f>
        <v>0</v>
      </c>
      <c r="S1412" s="170">
        <v>0</v>
      </c>
      <c r="T1412" s="171">
        <f>S1412*H1412</f>
        <v>0</v>
      </c>
      <c r="U1412" s="33"/>
      <c r="V1412" s="33"/>
      <c r="W1412" s="33"/>
      <c r="X1412" s="33"/>
      <c r="Y1412" s="33"/>
      <c r="Z1412" s="33"/>
      <c r="AA1412" s="33"/>
      <c r="AB1412" s="33"/>
      <c r="AC1412" s="33"/>
      <c r="AD1412" s="33"/>
      <c r="AE1412" s="33"/>
      <c r="AR1412" s="172" t="s">
        <v>1474</v>
      </c>
      <c r="AT1412" s="172" t="s">
        <v>335</v>
      </c>
      <c r="AU1412" s="172" t="s">
        <v>191</v>
      </c>
      <c r="AY1412" s="18" t="s">
        <v>173</v>
      </c>
      <c r="BE1412" s="173">
        <f>IF(N1412="základná",J1412,0)</f>
        <v>0</v>
      </c>
      <c r="BF1412" s="173">
        <f>IF(N1412="znížená",J1412,0)</f>
        <v>0</v>
      </c>
      <c r="BG1412" s="173">
        <f>IF(N1412="zákl. prenesená",J1412,0)</f>
        <v>0</v>
      </c>
      <c r="BH1412" s="173">
        <f>IF(N1412="zníž. prenesená",J1412,0)</f>
        <v>0</v>
      </c>
      <c r="BI1412" s="173">
        <f>IF(N1412="nulová",J1412,0)</f>
        <v>0</v>
      </c>
      <c r="BJ1412" s="18" t="s">
        <v>179</v>
      </c>
      <c r="BK1412" s="174">
        <f>ROUND(I1412*H1412,3)</f>
        <v>0</v>
      </c>
      <c r="BL1412" s="18" t="s">
        <v>572</v>
      </c>
      <c r="BM1412" s="172" t="s">
        <v>1627</v>
      </c>
    </row>
    <row r="1413" spans="1:65" s="2" customFormat="1" x14ac:dyDescent="0.2">
      <c r="A1413" s="33"/>
      <c r="B1413" s="34"/>
      <c r="C1413" s="33"/>
      <c r="D1413" s="175" t="s">
        <v>181</v>
      </c>
      <c r="E1413" s="33"/>
      <c r="F1413" s="176" t="s">
        <v>1597</v>
      </c>
      <c r="G1413" s="33"/>
      <c r="H1413" s="33"/>
      <c r="I1413" s="97"/>
      <c r="J1413" s="33"/>
      <c r="K1413" s="33"/>
      <c r="L1413" s="34"/>
      <c r="M1413" s="177"/>
      <c r="N1413" s="178"/>
      <c r="O1413" s="59"/>
      <c r="P1413" s="59"/>
      <c r="Q1413" s="59"/>
      <c r="R1413" s="59"/>
      <c r="S1413" s="59"/>
      <c r="T1413" s="60"/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33"/>
      <c r="AE1413" s="33"/>
      <c r="AT1413" s="18" t="s">
        <v>181</v>
      </c>
      <c r="AU1413" s="18" t="s">
        <v>191</v>
      </c>
    </row>
    <row r="1414" spans="1:65" s="2" customFormat="1" ht="16.5" customHeight="1" x14ac:dyDescent="0.2">
      <c r="A1414" s="33"/>
      <c r="B1414" s="162"/>
      <c r="C1414" s="210" t="s">
        <v>1628</v>
      </c>
      <c r="D1414" s="267" t="s">
        <v>1600</v>
      </c>
      <c r="E1414" s="268"/>
      <c r="F1414" s="269"/>
      <c r="G1414" s="211" t="s">
        <v>370</v>
      </c>
      <c r="H1414" s="212">
        <v>12</v>
      </c>
      <c r="I1414" s="213"/>
      <c r="J1414" s="212">
        <f>ROUND(I1414*H1414,3)</f>
        <v>0</v>
      </c>
      <c r="K1414" s="214"/>
      <c r="L1414" s="215"/>
      <c r="M1414" s="216" t="s">
        <v>1</v>
      </c>
      <c r="N1414" s="217" t="s">
        <v>43</v>
      </c>
      <c r="O1414" s="59"/>
      <c r="P1414" s="170">
        <f>O1414*H1414</f>
        <v>0</v>
      </c>
      <c r="Q1414" s="170">
        <v>0</v>
      </c>
      <c r="R1414" s="170">
        <f>Q1414*H1414</f>
        <v>0</v>
      </c>
      <c r="S1414" s="170">
        <v>0</v>
      </c>
      <c r="T1414" s="171">
        <f>S1414*H1414</f>
        <v>0</v>
      </c>
      <c r="U1414" s="33"/>
      <c r="V1414" s="33"/>
      <c r="W1414" s="33"/>
      <c r="X1414" s="33"/>
      <c r="Y1414" s="33"/>
      <c r="Z1414" s="33"/>
      <c r="AA1414" s="33"/>
      <c r="AB1414" s="33"/>
      <c r="AC1414" s="33"/>
      <c r="AD1414" s="33"/>
      <c r="AE1414" s="33"/>
      <c r="AR1414" s="172" t="s">
        <v>1474</v>
      </c>
      <c r="AT1414" s="172" t="s">
        <v>335</v>
      </c>
      <c r="AU1414" s="172" t="s">
        <v>191</v>
      </c>
      <c r="AY1414" s="18" t="s">
        <v>173</v>
      </c>
      <c r="BE1414" s="173">
        <f>IF(N1414="základná",J1414,0)</f>
        <v>0</v>
      </c>
      <c r="BF1414" s="173">
        <f>IF(N1414="znížená",J1414,0)</f>
        <v>0</v>
      </c>
      <c r="BG1414" s="173">
        <f>IF(N1414="zákl. prenesená",J1414,0)</f>
        <v>0</v>
      </c>
      <c r="BH1414" s="173">
        <f>IF(N1414="zníž. prenesená",J1414,0)</f>
        <v>0</v>
      </c>
      <c r="BI1414" s="173">
        <f>IF(N1414="nulová",J1414,0)</f>
        <v>0</v>
      </c>
      <c r="BJ1414" s="18" t="s">
        <v>179</v>
      </c>
      <c r="BK1414" s="174">
        <f>ROUND(I1414*H1414,3)</f>
        <v>0</v>
      </c>
      <c r="BL1414" s="18" t="s">
        <v>572</v>
      </c>
      <c r="BM1414" s="172" t="s">
        <v>1629</v>
      </c>
    </row>
    <row r="1415" spans="1:65" s="2" customFormat="1" x14ac:dyDescent="0.2">
      <c r="A1415" s="33"/>
      <c r="B1415" s="34"/>
      <c r="C1415" s="33"/>
      <c r="D1415" s="175" t="s">
        <v>181</v>
      </c>
      <c r="E1415" s="33"/>
      <c r="F1415" s="176" t="s">
        <v>1600</v>
      </c>
      <c r="G1415" s="33"/>
      <c r="H1415" s="33"/>
      <c r="I1415" s="97"/>
      <c r="J1415" s="33"/>
      <c r="K1415" s="33"/>
      <c r="L1415" s="34"/>
      <c r="M1415" s="177"/>
      <c r="N1415" s="178"/>
      <c r="O1415" s="59"/>
      <c r="P1415" s="59"/>
      <c r="Q1415" s="59"/>
      <c r="R1415" s="59"/>
      <c r="S1415" s="59"/>
      <c r="T1415" s="60"/>
      <c r="U1415" s="33"/>
      <c r="V1415" s="33"/>
      <c r="W1415" s="33"/>
      <c r="X1415" s="33"/>
      <c r="Y1415" s="33"/>
      <c r="Z1415" s="33"/>
      <c r="AA1415" s="33"/>
      <c r="AB1415" s="33"/>
      <c r="AC1415" s="33"/>
      <c r="AD1415" s="33"/>
      <c r="AE1415" s="33"/>
      <c r="AT1415" s="18" t="s">
        <v>181</v>
      </c>
      <c r="AU1415" s="18" t="s">
        <v>191</v>
      </c>
    </row>
    <row r="1416" spans="1:65" s="2" customFormat="1" ht="24" customHeight="1" x14ac:dyDescent="0.2">
      <c r="A1416" s="33"/>
      <c r="B1416" s="162"/>
      <c r="C1416" s="210" t="s">
        <v>1630</v>
      </c>
      <c r="D1416" s="267" t="s">
        <v>3232</v>
      </c>
      <c r="E1416" s="268"/>
      <c r="F1416" s="269"/>
      <c r="G1416" s="211" t="s">
        <v>370</v>
      </c>
      <c r="H1416" s="212">
        <v>7</v>
      </c>
      <c r="I1416" s="213"/>
      <c r="J1416" s="212">
        <f>ROUND(I1416*H1416,3)</f>
        <v>0</v>
      </c>
      <c r="K1416" s="214"/>
      <c r="L1416" s="215"/>
      <c r="M1416" s="216" t="s">
        <v>1</v>
      </c>
      <c r="N1416" s="217" t="s">
        <v>43</v>
      </c>
      <c r="O1416" s="59"/>
      <c r="P1416" s="170">
        <f>O1416*H1416</f>
        <v>0</v>
      </c>
      <c r="Q1416" s="170">
        <v>0</v>
      </c>
      <c r="R1416" s="170">
        <f>Q1416*H1416</f>
        <v>0</v>
      </c>
      <c r="S1416" s="170">
        <v>0</v>
      </c>
      <c r="T1416" s="171">
        <f>S1416*H1416</f>
        <v>0</v>
      </c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R1416" s="172" t="s">
        <v>1474</v>
      </c>
      <c r="AT1416" s="172" t="s">
        <v>335</v>
      </c>
      <c r="AU1416" s="172" t="s">
        <v>191</v>
      </c>
      <c r="AY1416" s="18" t="s">
        <v>173</v>
      </c>
      <c r="BE1416" s="173">
        <f>IF(N1416="základná",J1416,0)</f>
        <v>0</v>
      </c>
      <c r="BF1416" s="173">
        <f>IF(N1416="znížená",J1416,0)</f>
        <v>0</v>
      </c>
      <c r="BG1416" s="173">
        <f>IF(N1416="zákl. prenesená",J1416,0)</f>
        <v>0</v>
      </c>
      <c r="BH1416" s="173">
        <f>IF(N1416="zníž. prenesená",J1416,0)</f>
        <v>0</v>
      </c>
      <c r="BI1416" s="173">
        <f>IF(N1416="nulová",J1416,0)</f>
        <v>0</v>
      </c>
      <c r="BJ1416" s="18" t="s">
        <v>179</v>
      </c>
      <c r="BK1416" s="174">
        <f>ROUND(I1416*H1416,3)</f>
        <v>0</v>
      </c>
      <c r="BL1416" s="18" t="s">
        <v>572</v>
      </c>
      <c r="BM1416" s="172" t="s">
        <v>1631</v>
      </c>
    </row>
    <row r="1417" spans="1:65" s="2" customFormat="1" x14ac:dyDescent="0.2">
      <c r="A1417" s="33"/>
      <c r="B1417" s="34"/>
      <c r="C1417" s="33"/>
      <c r="D1417" s="175" t="s">
        <v>181</v>
      </c>
      <c r="E1417" s="33"/>
      <c r="F1417" s="176" t="s">
        <v>3232</v>
      </c>
      <c r="G1417" s="33"/>
      <c r="H1417" s="33"/>
      <c r="I1417" s="97"/>
      <c r="J1417" s="33"/>
      <c r="K1417" s="33"/>
      <c r="L1417" s="34"/>
      <c r="M1417" s="177"/>
      <c r="N1417" s="178"/>
      <c r="O1417" s="59"/>
      <c r="P1417" s="59"/>
      <c r="Q1417" s="59"/>
      <c r="R1417" s="59"/>
      <c r="S1417" s="59"/>
      <c r="T1417" s="60"/>
      <c r="U1417" s="33"/>
      <c r="V1417" s="33"/>
      <c r="W1417" s="33"/>
      <c r="X1417" s="33"/>
      <c r="Y1417" s="33"/>
      <c r="Z1417" s="33"/>
      <c r="AA1417" s="33"/>
      <c r="AB1417" s="33"/>
      <c r="AC1417" s="33"/>
      <c r="AD1417" s="33"/>
      <c r="AE1417" s="33"/>
      <c r="AT1417" s="18" t="s">
        <v>181</v>
      </c>
      <c r="AU1417" s="18" t="s">
        <v>191</v>
      </c>
    </row>
    <row r="1418" spans="1:65" s="2" customFormat="1" ht="16.5" customHeight="1" x14ac:dyDescent="0.2">
      <c r="A1418" s="33"/>
      <c r="B1418" s="162"/>
      <c r="C1418" s="210" t="s">
        <v>1632</v>
      </c>
      <c r="D1418" s="267" t="s">
        <v>1605</v>
      </c>
      <c r="E1418" s="268"/>
      <c r="F1418" s="269"/>
      <c r="G1418" s="211" t="s">
        <v>643</v>
      </c>
      <c r="H1418" s="212">
        <v>20</v>
      </c>
      <c r="I1418" s="213"/>
      <c r="J1418" s="212">
        <f>ROUND(I1418*H1418,3)</f>
        <v>0</v>
      </c>
      <c r="K1418" s="214"/>
      <c r="L1418" s="215"/>
      <c r="M1418" s="216" t="s">
        <v>1</v>
      </c>
      <c r="N1418" s="217" t="s">
        <v>43</v>
      </c>
      <c r="O1418" s="59"/>
      <c r="P1418" s="170">
        <f>O1418*H1418</f>
        <v>0</v>
      </c>
      <c r="Q1418" s="170">
        <v>0</v>
      </c>
      <c r="R1418" s="170">
        <f>Q1418*H1418</f>
        <v>0</v>
      </c>
      <c r="S1418" s="170">
        <v>0</v>
      </c>
      <c r="T1418" s="171">
        <f>S1418*H1418</f>
        <v>0</v>
      </c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33"/>
      <c r="AE1418" s="33"/>
      <c r="AR1418" s="172" t="s">
        <v>1474</v>
      </c>
      <c r="AT1418" s="172" t="s">
        <v>335</v>
      </c>
      <c r="AU1418" s="172" t="s">
        <v>191</v>
      </c>
      <c r="AY1418" s="18" t="s">
        <v>173</v>
      </c>
      <c r="BE1418" s="173">
        <f>IF(N1418="základná",J1418,0)</f>
        <v>0</v>
      </c>
      <c r="BF1418" s="173">
        <f>IF(N1418="znížená",J1418,0)</f>
        <v>0</v>
      </c>
      <c r="BG1418" s="173">
        <f>IF(N1418="zákl. prenesená",J1418,0)</f>
        <v>0</v>
      </c>
      <c r="BH1418" s="173">
        <f>IF(N1418="zníž. prenesená",J1418,0)</f>
        <v>0</v>
      </c>
      <c r="BI1418" s="173">
        <f>IF(N1418="nulová",J1418,0)</f>
        <v>0</v>
      </c>
      <c r="BJ1418" s="18" t="s">
        <v>179</v>
      </c>
      <c r="BK1418" s="174">
        <f>ROUND(I1418*H1418,3)</f>
        <v>0</v>
      </c>
      <c r="BL1418" s="18" t="s">
        <v>572</v>
      </c>
      <c r="BM1418" s="172" t="s">
        <v>1633</v>
      </c>
    </row>
    <row r="1419" spans="1:65" s="2" customFormat="1" x14ac:dyDescent="0.2">
      <c r="A1419" s="33"/>
      <c r="B1419" s="34"/>
      <c r="C1419" s="33"/>
      <c r="D1419" s="175" t="s">
        <v>181</v>
      </c>
      <c r="E1419" s="33"/>
      <c r="F1419" s="176" t="s">
        <v>1605</v>
      </c>
      <c r="G1419" s="33"/>
      <c r="H1419" s="33"/>
      <c r="I1419" s="97"/>
      <c r="J1419" s="33"/>
      <c r="K1419" s="33"/>
      <c r="L1419" s="34"/>
      <c r="M1419" s="177"/>
      <c r="N1419" s="178"/>
      <c r="O1419" s="59"/>
      <c r="P1419" s="59"/>
      <c r="Q1419" s="59"/>
      <c r="R1419" s="59"/>
      <c r="S1419" s="59"/>
      <c r="T1419" s="60"/>
      <c r="U1419" s="33"/>
      <c r="V1419" s="33"/>
      <c r="W1419" s="33"/>
      <c r="X1419" s="33"/>
      <c r="Y1419" s="33"/>
      <c r="Z1419" s="33"/>
      <c r="AA1419" s="33"/>
      <c r="AB1419" s="33"/>
      <c r="AC1419" s="33"/>
      <c r="AD1419" s="33"/>
      <c r="AE1419" s="33"/>
      <c r="AT1419" s="18" t="s">
        <v>181</v>
      </c>
      <c r="AU1419" s="18" t="s">
        <v>191</v>
      </c>
    </row>
    <row r="1420" spans="1:65" s="2" customFormat="1" ht="16.5" customHeight="1" x14ac:dyDescent="0.2">
      <c r="A1420" s="33"/>
      <c r="B1420" s="162"/>
      <c r="C1420" s="210" t="s">
        <v>1634</v>
      </c>
      <c r="D1420" s="267" t="s">
        <v>1608</v>
      </c>
      <c r="E1420" s="268"/>
      <c r="F1420" s="269"/>
      <c r="G1420" s="211" t="s">
        <v>643</v>
      </c>
      <c r="H1420" s="212">
        <v>20</v>
      </c>
      <c r="I1420" s="213"/>
      <c r="J1420" s="212">
        <f>ROUND(I1420*H1420,3)</f>
        <v>0</v>
      </c>
      <c r="K1420" s="214"/>
      <c r="L1420" s="215"/>
      <c r="M1420" s="216" t="s">
        <v>1</v>
      </c>
      <c r="N1420" s="217" t="s">
        <v>43</v>
      </c>
      <c r="O1420" s="59"/>
      <c r="P1420" s="170">
        <f>O1420*H1420</f>
        <v>0</v>
      </c>
      <c r="Q1420" s="170">
        <v>0</v>
      </c>
      <c r="R1420" s="170">
        <f>Q1420*H1420</f>
        <v>0</v>
      </c>
      <c r="S1420" s="170">
        <v>0</v>
      </c>
      <c r="T1420" s="171">
        <f>S1420*H1420</f>
        <v>0</v>
      </c>
      <c r="U1420" s="33"/>
      <c r="V1420" s="33"/>
      <c r="W1420" s="33"/>
      <c r="X1420" s="33"/>
      <c r="Y1420" s="33"/>
      <c r="Z1420" s="33"/>
      <c r="AA1420" s="33"/>
      <c r="AB1420" s="33"/>
      <c r="AC1420" s="33"/>
      <c r="AD1420" s="33"/>
      <c r="AE1420" s="33"/>
      <c r="AR1420" s="172" t="s">
        <v>1474</v>
      </c>
      <c r="AT1420" s="172" t="s">
        <v>335</v>
      </c>
      <c r="AU1420" s="172" t="s">
        <v>191</v>
      </c>
      <c r="AY1420" s="18" t="s">
        <v>173</v>
      </c>
      <c r="BE1420" s="173">
        <f>IF(N1420="základná",J1420,0)</f>
        <v>0</v>
      </c>
      <c r="BF1420" s="173">
        <f>IF(N1420="znížená",J1420,0)</f>
        <v>0</v>
      </c>
      <c r="BG1420" s="173">
        <f>IF(N1420="zákl. prenesená",J1420,0)</f>
        <v>0</v>
      </c>
      <c r="BH1420" s="173">
        <f>IF(N1420="zníž. prenesená",J1420,0)</f>
        <v>0</v>
      </c>
      <c r="BI1420" s="173">
        <f>IF(N1420="nulová",J1420,0)</f>
        <v>0</v>
      </c>
      <c r="BJ1420" s="18" t="s">
        <v>179</v>
      </c>
      <c r="BK1420" s="174">
        <f>ROUND(I1420*H1420,3)</f>
        <v>0</v>
      </c>
      <c r="BL1420" s="18" t="s">
        <v>572</v>
      </c>
      <c r="BM1420" s="172" t="s">
        <v>1635</v>
      </c>
    </row>
    <row r="1421" spans="1:65" s="2" customFormat="1" x14ac:dyDescent="0.2">
      <c r="A1421" s="33"/>
      <c r="B1421" s="34"/>
      <c r="C1421" s="33"/>
      <c r="D1421" s="175" t="s">
        <v>181</v>
      </c>
      <c r="E1421" s="33"/>
      <c r="F1421" s="176" t="s">
        <v>1608</v>
      </c>
      <c r="G1421" s="33"/>
      <c r="H1421" s="33"/>
      <c r="I1421" s="97"/>
      <c r="J1421" s="33"/>
      <c r="K1421" s="33"/>
      <c r="L1421" s="34"/>
      <c r="M1421" s="177"/>
      <c r="N1421" s="178"/>
      <c r="O1421" s="59"/>
      <c r="P1421" s="59"/>
      <c r="Q1421" s="59"/>
      <c r="R1421" s="59"/>
      <c r="S1421" s="59"/>
      <c r="T1421" s="60"/>
      <c r="U1421" s="33"/>
      <c r="V1421" s="33"/>
      <c r="W1421" s="33"/>
      <c r="X1421" s="33"/>
      <c r="Y1421" s="33"/>
      <c r="Z1421" s="33"/>
      <c r="AA1421" s="33"/>
      <c r="AB1421" s="33"/>
      <c r="AC1421" s="33"/>
      <c r="AD1421" s="33"/>
      <c r="AE1421" s="33"/>
      <c r="AT1421" s="18" t="s">
        <v>181</v>
      </c>
      <c r="AU1421" s="18" t="s">
        <v>191</v>
      </c>
    </row>
    <row r="1422" spans="1:65" s="2" customFormat="1" ht="24" customHeight="1" x14ac:dyDescent="0.2">
      <c r="A1422" s="33"/>
      <c r="B1422" s="162"/>
      <c r="C1422" s="210" t="s">
        <v>1636</v>
      </c>
      <c r="D1422" s="267" t="s">
        <v>3233</v>
      </c>
      <c r="E1422" s="268"/>
      <c r="F1422" s="269"/>
      <c r="G1422" s="211" t="s">
        <v>370</v>
      </c>
      <c r="H1422" s="212">
        <v>1</v>
      </c>
      <c r="I1422" s="213"/>
      <c r="J1422" s="212">
        <f>ROUND(I1422*H1422,3)</f>
        <v>0</v>
      </c>
      <c r="K1422" s="214"/>
      <c r="L1422" s="215"/>
      <c r="M1422" s="216" t="s">
        <v>1</v>
      </c>
      <c r="N1422" s="217" t="s">
        <v>43</v>
      </c>
      <c r="O1422" s="59"/>
      <c r="P1422" s="170">
        <f>O1422*H1422</f>
        <v>0</v>
      </c>
      <c r="Q1422" s="170">
        <v>0</v>
      </c>
      <c r="R1422" s="170">
        <f>Q1422*H1422</f>
        <v>0</v>
      </c>
      <c r="S1422" s="170">
        <v>0</v>
      </c>
      <c r="T1422" s="171">
        <f>S1422*H1422</f>
        <v>0</v>
      </c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  <c r="AE1422" s="33"/>
      <c r="AR1422" s="172" t="s">
        <v>1474</v>
      </c>
      <c r="AT1422" s="172" t="s">
        <v>335</v>
      </c>
      <c r="AU1422" s="172" t="s">
        <v>191</v>
      </c>
      <c r="AY1422" s="18" t="s">
        <v>173</v>
      </c>
      <c r="BE1422" s="173">
        <f>IF(N1422="základná",J1422,0)</f>
        <v>0</v>
      </c>
      <c r="BF1422" s="173">
        <f>IF(N1422="znížená",J1422,0)</f>
        <v>0</v>
      </c>
      <c r="BG1422" s="173">
        <f>IF(N1422="zákl. prenesená",J1422,0)</f>
        <v>0</v>
      </c>
      <c r="BH1422" s="173">
        <f>IF(N1422="zníž. prenesená",J1422,0)</f>
        <v>0</v>
      </c>
      <c r="BI1422" s="173">
        <f>IF(N1422="nulová",J1422,0)</f>
        <v>0</v>
      </c>
      <c r="BJ1422" s="18" t="s">
        <v>179</v>
      </c>
      <c r="BK1422" s="174">
        <f>ROUND(I1422*H1422,3)</f>
        <v>0</v>
      </c>
      <c r="BL1422" s="18" t="s">
        <v>572</v>
      </c>
      <c r="BM1422" s="172" t="s">
        <v>1637</v>
      </c>
    </row>
    <row r="1423" spans="1:65" s="2" customFormat="1" x14ac:dyDescent="0.2">
      <c r="A1423" s="33"/>
      <c r="B1423" s="34"/>
      <c r="C1423" s="33"/>
      <c r="D1423" s="175" t="s">
        <v>181</v>
      </c>
      <c r="E1423" s="33"/>
      <c r="F1423" s="176" t="s">
        <v>3233</v>
      </c>
      <c r="G1423" s="33"/>
      <c r="H1423" s="33"/>
      <c r="I1423" s="97"/>
      <c r="J1423" s="33"/>
      <c r="K1423" s="33"/>
      <c r="L1423" s="34"/>
      <c r="M1423" s="177"/>
      <c r="N1423" s="178"/>
      <c r="O1423" s="59"/>
      <c r="P1423" s="59"/>
      <c r="Q1423" s="59"/>
      <c r="R1423" s="59"/>
      <c r="S1423" s="59"/>
      <c r="T1423" s="60"/>
      <c r="U1423" s="33"/>
      <c r="V1423" s="33"/>
      <c r="W1423" s="33"/>
      <c r="X1423" s="33"/>
      <c r="Y1423" s="33"/>
      <c r="Z1423" s="33"/>
      <c r="AA1423" s="33"/>
      <c r="AB1423" s="33"/>
      <c r="AC1423" s="33"/>
      <c r="AD1423" s="33"/>
      <c r="AE1423" s="33"/>
      <c r="AT1423" s="18" t="s">
        <v>181</v>
      </c>
      <c r="AU1423" s="18" t="s">
        <v>191</v>
      </c>
    </row>
    <row r="1424" spans="1:65" s="2" customFormat="1" ht="24" customHeight="1" x14ac:dyDescent="0.2">
      <c r="A1424" s="33"/>
      <c r="B1424" s="162"/>
      <c r="C1424" s="210" t="s">
        <v>1638</v>
      </c>
      <c r="D1424" s="267" t="s">
        <v>3234</v>
      </c>
      <c r="E1424" s="268"/>
      <c r="F1424" s="269"/>
      <c r="G1424" s="211" t="s">
        <v>370</v>
      </c>
      <c r="H1424" s="212">
        <v>1</v>
      </c>
      <c r="I1424" s="213"/>
      <c r="J1424" s="212">
        <f>ROUND(I1424*H1424,3)</f>
        <v>0</v>
      </c>
      <c r="K1424" s="214"/>
      <c r="L1424" s="215"/>
      <c r="M1424" s="216" t="s">
        <v>1</v>
      </c>
      <c r="N1424" s="217" t="s">
        <v>43</v>
      </c>
      <c r="O1424" s="59"/>
      <c r="P1424" s="170">
        <f>O1424*H1424</f>
        <v>0</v>
      </c>
      <c r="Q1424" s="170">
        <v>0</v>
      </c>
      <c r="R1424" s="170">
        <f>Q1424*H1424</f>
        <v>0</v>
      </c>
      <c r="S1424" s="170">
        <v>0</v>
      </c>
      <c r="T1424" s="171">
        <f>S1424*H1424</f>
        <v>0</v>
      </c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33"/>
      <c r="AE1424" s="33"/>
      <c r="AR1424" s="172" t="s">
        <v>1474</v>
      </c>
      <c r="AT1424" s="172" t="s">
        <v>335</v>
      </c>
      <c r="AU1424" s="172" t="s">
        <v>191</v>
      </c>
      <c r="AY1424" s="18" t="s">
        <v>173</v>
      </c>
      <c r="BE1424" s="173">
        <f>IF(N1424="základná",J1424,0)</f>
        <v>0</v>
      </c>
      <c r="BF1424" s="173">
        <f>IF(N1424="znížená",J1424,0)</f>
        <v>0</v>
      </c>
      <c r="BG1424" s="173">
        <f>IF(N1424="zákl. prenesená",J1424,0)</f>
        <v>0</v>
      </c>
      <c r="BH1424" s="173">
        <f>IF(N1424="zníž. prenesená",J1424,0)</f>
        <v>0</v>
      </c>
      <c r="BI1424" s="173">
        <f>IF(N1424="nulová",J1424,0)</f>
        <v>0</v>
      </c>
      <c r="BJ1424" s="18" t="s">
        <v>179</v>
      </c>
      <c r="BK1424" s="174">
        <f>ROUND(I1424*H1424,3)</f>
        <v>0</v>
      </c>
      <c r="BL1424" s="18" t="s">
        <v>572</v>
      </c>
      <c r="BM1424" s="172" t="s">
        <v>1639</v>
      </c>
    </row>
    <row r="1425" spans="1:65" s="2" customFormat="1" x14ac:dyDescent="0.2">
      <c r="A1425" s="33"/>
      <c r="B1425" s="34"/>
      <c r="C1425" s="33"/>
      <c r="D1425" s="175" t="s">
        <v>181</v>
      </c>
      <c r="E1425" s="33"/>
      <c r="F1425" s="176" t="s">
        <v>1613</v>
      </c>
      <c r="G1425" s="33"/>
      <c r="H1425" s="33"/>
      <c r="I1425" s="97"/>
      <c r="J1425" s="33"/>
      <c r="K1425" s="33"/>
      <c r="L1425" s="34"/>
      <c r="M1425" s="177"/>
      <c r="N1425" s="178"/>
      <c r="O1425" s="59"/>
      <c r="P1425" s="59"/>
      <c r="Q1425" s="59"/>
      <c r="R1425" s="59"/>
      <c r="S1425" s="59"/>
      <c r="T1425" s="60"/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33"/>
      <c r="AE1425" s="33"/>
      <c r="AT1425" s="18" t="s">
        <v>181</v>
      </c>
      <c r="AU1425" s="18" t="s">
        <v>191</v>
      </c>
    </row>
    <row r="1426" spans="1:65" s="2" customFormat="1" ht="16.5" customHeight="1" x14ac:dyDescent="0.2">
      <c r="A1426" s="33"/>
      <c r="B1426" s="162"/>
      <c r="C1426" s="210" t="s">
        <v>1640</v>
      </c>
      <c r="D1426" s="267" t="s">
        <v>1616</v>
      </c>
      <c r="E1426" s="268"/>
      <c r="F1426" s="269"/>
      <c r="G1426" s="211" t="s">
        <v>370</v>
      </c>
      <c r="H1426" s="212">
        <v>1</v>
      </c>
      <c r="I1426" s="213"/>
      <c r="J1426" s="212">
        <f>ROUND(I1426*H1426,3)</f>
        <v>0</v>
      </c>
      <c r="K1426" s="214"/>
      <c r="L1426" s="215"/>
      <c r="M1426" s="216" t="s">
        <v>1</v>
      </c>
      <c r="N1426" s="217" t="s">
        <v>43</v>
      </c>
      <c r="O1426" s="59"/>
      <c r="P1426" s="170">
        <f>O1426*H1426</f>
        <v>0</v>
      </c>
      <c r="Q1426" s="170">
        <v>0</v>
      </c>
      <c r="R1426" s="170">
        <f>Q1426*H1426</f>
        <v>0</v>
      </c>
      <c r="S1426" s="170">
        <v>0</v>
      </c>
      <c r="T1426" s="171">
        <f>S1426*H1426</f>
        <v>0</v>
      </c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  <c r="AE1426" s="33"/>
      <c r="AR1426" s="172" t="s">
        <v>1474</v>
      </c>
      <c r="AT1426" s="172" t="s">
        <v>335</v>
      </c>
      <c r="AU1426" s="172" t="s">
        <v>191</v>
      </c>
      <c r="AY1426" s="18" t="s">
        <v>173</v>
      </c>
      <c r="BE1426" s="173">
        <f>IF(N1426="základná",J1426,0)</f>
        <v>0</v>
      </c>
      <c r="BF1426" s="173">
        <f>IF(N1426="znížená",J1426,0)</f>
        <v>0</v>
      </c>
      <c r="BG1426" s="173">
        <f>IF(N1426="zákl. prenesená",J1426,0)</f>
        <v>0</v>
      </c>
      <c r="BH1426" s="173">
        <f>IF(N1426="zníž. prenesená",J1426,0)</f>
        <v>0</v>
      </c>
      <c r="BI1426" s="173">
        <f>IF(N1426="nulová",J1426,0)</f>
        <v>0</v>
      </c>
      <c r="BJ1426" s="18" t="s">
        <v>179</v>
      </c>
      <c r="BK1426" s="174">
        <f>ROUND(I1426*H1426,3)</f>
        <v>0</v>
      </c>
      <c r="BL1426" s="18" t="s">
        <v>572</v>
      </c>
      <c r="BM1426" s="172" t="s">
        <v>1641</v>
      </c>
    </row>
    <row r="1427" spans="1:65" s="2" customFormat="1" x14ac:dyDescent="0.2">
      <c r="A1427" s="33"/>
      <c r="B1427" s="34"/>
      <c r="C1427" s="33"/>
      <c r="D1427" s="175" t="s">
        <v>181</v>
      </c>
      <c r="E1427" s="33"/>
      <c r="F1427" s="176" t="s">
        <v>1616</v>
      </c>
      <c r="G1427" s="33"/>
      <c r="H1427" s="33"/>
      <c r="I1427" s="97"/>
      <c r="J1427" s="33"/>
      <c r="K1427" s="33"/>
      <c r="L1427" s="34"/>
      <c r="M1427" s="177"/>
      <c r="N1427" s="178"/>
      <c r="O1427" s="59"/>
      <c r="P1427" s="59"/>
      <c r="Q1427" s="59"/>
      <c r="R1427" s="59"/>
      <c r="S1427" s="59"/>
      <c r="T1427" s="60"/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33"/>
      <c r="AE1427" s="33"/>
      <c r="AT1427" s="18" t="s">
        <v>181</v>
      </c>
      <c r="AU1427" s="18" t="s">
        <v>191</v>
      </c>
    </row>
    <row r="1428" spans="1:65" s="2" customFormat="1" ht="16.5" customHeight="1" x14ac:dyDescent="0.2">
      <c r="A1428" s="33"/>
      <c r="B1428" s="162"/>
      <c r="C1428" s="210" t="s">
        <v>1642</v>
      </c>
      <c r="D1428" s="267" t="s">
        <v>3236</v>
      </c>
      <c r="E1428" s="268"/>
      <c r="F1428" s="269"/>
      <c r="G1428" s="211" t="s">
        <v>370</v>
      </c>
      <c r="H1428" s="212">
        <v>1</v>
      </c>
      <c r="I1428" s="213"/>
      <c r="J1428" s="212">
        <f>ROUND(I1428*H1428,3)</f>
        <v>0</v>
      </c>
      <c r="K1428" s="214"/>
      <c r="L1428" s="215"/>
      <c r="M1428" s="216" t="s">
        <v>1</v>
      </c>
      <c r="N1428" s="217" t="s">
        <v>43</v>
      </c>
      <c r="O1428" s="59"/>
      <c r="P1428" s="170">
        <f>O1428*H1428</f>
        <v>0</v>
      </c>
      <c r="Q1428" s="170">
        <v>0</v>
      </c>
      <c r="R1428" s="170">
        <f>Q1428*H1428</f>
        <v>0</v>
      </c>
      <c r="S1428" s="170">
        <v>0</v>
      </c>
      <c r="T1428" s="171">
        <f>S1428*H1428</f>
        <v>0</v>
      </c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R1428" s="172" t="s">
        <v>1474</v>
      </c>
      <c r="AT1428" s="172" t="s">
        <v>335</v>
      </c>
      <c r="AU1428" s="172" t="s">
        <v>191</v>
      </c>
      <c r="AY1428" s="18" t="s">
        <v>173</v>
      </c>
      <c r="BE1428" s="173">
        <f>IF(N1428="základná",J1428,0)</f>
        <v>0</v>
      </c>
      <c r="BF1428" s="173">
        <f>IF(N1428="znížená",J1428,0)</f>
        <v>0</v>
      </c>
      <c r="BG1428" s="173">
        <f>IF(N1428="zákl. prenesená",J1428,0)</f>
        <v>0</v>
      </c>
      <c r="BH1428" s="173">
        <f>IF(N1428="zníž. prenesená",J1428,0)</f>
        <v>0</v>
      </c>
      <c r="BI1428" s="173">
        <f>IF(N1428="nulová",J1428,0)</f>
        <v>0</v>
      </c>
      <c r="BJ1428" s="18" t="s">
        <v>179</v>
      </c>
      <c r="BK1428" s="174">
        <f>ROUND(I1428*H1428,3)</f>
        <v>0</v>
      </c>
      <c r="BL1428" s="18" t="s">
        <v>572</v>
      </c>
      <c r="BM1428" s="172" t="s">
        <v>1643</v>
      </c>
    </row>
    <row r="1429" spans="1:65" s="2" customFormat="1" x14ac:dyDescent="0.2">
      <c r="A1429" s="33"/>
      <c r="B1429" s="34"/>
      <c r="C1429" s="33"/>
      <c r="D1429" s="175" t="s">
        <v>181</v>
      </c>
      <c r="E1429" s="33"/>
      <c r="F1429" s="176" t="s">
        <v>3236</v>
      </c>
      <c r="G1429" s="33"/>
      <c r="H1429" s="33"/>
      <c r="I1429" s="97"/>
      <c r="J1429" s="33"/>
      <c r="K1429" s="33"/>
      <c r="L1429" s="34"/>
      <c r="M1429" s="177"/>
      <c r="N1429" s="178"/>
      <c r="O1429" s="59"/>
      <c r="P1429" s="59"/>
      <c r="Q1429" s="59"/>
      <c r="R1429" s="59"/>
      <c r="S1429" s="59"/>
      <c r="T1429" s="60"/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T1429" s="18" t="s">
        <v>181</v>
      </c>
      <c r="AU1429" s="18" t="s">
        <v>191</v>
      </c>
    </row>
    <row r="1430" spans="1:65" s="12" customFormat="1" ht="20.85" customHeight="1" x14ac:dyDescent="0.2">
      <c r="B1430" s="149"/>
      <c r="D1430" s="150" t="s">
        <v>76</v>
      </c>
      <c r="E1430" s="160" t="s">
        <v>1644</v>
      </c>
      <c r="F1430" s="160" t="s">
        <v>1645</v>
      </c>
      <c r="I1430" s="152"/>
      <c r="J1430" s="161">
        <f>BK1430</f>
        <v>0</v>
      </c>
      <c r="L1430" s="149"/>
      <c r="M1430" s="154"/>
      <c r="N1430" s="155"/>
      <c r="O1430" s="155"/>
      <c r="P1430" s="156">
        <f>SUM(P1431:P1458)</f>
        <v>0</v>
      </c>
      <c r="Q1430" s="155"/>
      <c r="R1430" s="156">
        <f>SUM(R1431:R1458)</f>
        <v>0</v>
      </c>
      <c r="S1430" s="155"/>
      <c r="T1430" s="157">
        <f>SUM(T1431:T1458)</f>
        <v>0</v>
      </c>
      <c r="AR1430" s="150" t="s">
        <v>191</v>
      </c>
      <c r="AT1430" s="158" t="s">
        <v>76</v>
      </c>
      <c r="AU1430" s="158" t="s">
        <v>179</v>
      </c>
      <c r="AY1430" s="150" t="s">
        <v>173</v>
      </c>
      <c r="BK1430" s="159">
        <f>SUM(BK1431:BK1458)</f>
        <v>0</v>
      </c>
    </row>
    <row r="1431" spans="1:65" s="2" customFormat="1" ht="16.5" customHeight="1" x14ac:dyDescent="0.2">
      <c r="A1431" s="33"/>
      <c r="B1431" s="162"/>
      <c r="C1431" s="163" t="s">
        <v>1646</v>
      </c>
      <c r="D1431" s="264" t="s">
        <v>1647</v>
      </c>
      <c r="E1431" s="265"/>
      <c r="F1431" s="266"/>
      <c r="G1431" s="164" t="s">
        <v>1648</v>
      </c>
      <c r="H1431" s="165">
        <v>18</v>
      </c>
      <c r="I1431" s="166"/>
      <c r="J1431" s="165">
        <f>ROUND(I1431*H1431,3)</f>
        <v>0</v>
      </c>
      <c r="K1431" s="167"/>
      <c r="L1431" s="34"/>
      <c r="M1431" s="168" t="s">
        <v>1</v>
      </c>
      <c r="N1431" s="169" t="s">
        <v>43</v>
      </c>
      <c r="O1431" s="59"/>
      <c r="P1431" s="170">
        <f>O1431*H1431</f>
        <v>0</v>
      </c>
      <c r="Q1431" s="170">
        <v>0</v>
      </c>
      <c r="R1431" s="170">
        <f>Q1431*H1431</f>
        <v>0</v>
      </c>
      <c r="S1431" s="170">
        <v>0</v>
      </c>
      <c r="T1431" s="171">
        <f>S1431*H1431</f>
        <v>0</v>
      </c>
      <c r="U1431" s="33"/>
      <c r="V1431" s="33"/>
      <c r="W1431" s="33"/>
      <c r="X1431" s="33"/>
      <c r="Y1431" s="33"/>
      <c r="Z1431" s="33"/>
      <c r="AA1431" s="33"/>
      <c r="AB1431" s="33"/>
      <c r="AC1431" s="33"/>
      <c r="AD1431" s="33"/>
      <c r="AE1431" s="33"/>
      <c r="AR1431" s="172" t="s">
        <v>572</v>
      </c>
      <c r="AT1431" s="172" t="s">
        <v>175</v>
      </c>
      <c r="AU1431" s="172" t="s">
        <v>191</v>
      </c>
      <c r="AY1431" s="18" t="s">
        <v>173</v>
      </c>
      <c r="BE1431" s="173">
        <f>IF(N1431="základná",J1431,0)</f>
        <v>0</v>
      </c>
      <c r="BF1431" s="173">
        <f>IF(N1431="znížená",J1431,0)</f>
        <v>0</v>
      </c>
      <c r="BG1431" s="173">
        <f>IF(N1431="zákl. prenesená",J1431,0)</f>
        <v>0</v>
      </c>
      <c r="BH1431" s="173">
        <f>IF(N1431="zníž. prenesená",J1431,0)</f>
        <v>0</v>
      </c>
      <c r="BI1431" s="173">
        <f>IF(N1431="nulová",J1431,0)</f>
        <v>0</v>
      </c>
      <c r="BJ1431" s="18" t="s">
        <v>179</v>
      </c>
      <c r="BK1431" s="174">
        <f>ROUND(I1431*H1431,3)</f>
        <v>0</v>
      </c>
      <c r="BL1431" s="18" t="s">
        <v>572</v>
      </c>
      <c r="BM1431" s="172" t="s">
        <v>1649</v>
      </c>
    </row>
    <row r="1432" spans="1:65" s="2" customFormat="1" x14ac:dyDescent="0.2">
      <c r="A1432" s="33"/>
      <c r="B1432" s="34"/>
      <c r="C1432" s="33"/>
      <c r="D1432" s="175" t="s">
        <v>181</v>
      </c>
      <c r="E1432" s="33"/>
      <c r="F1432" s="176" t="s">
        <v>1647</v>
      </c>
      <c r="G1432" s="33"/>
      <c r="H1432" s="33"/>
      <c r="I1432" s="97"/>
      <c r="J1432" s="33"/>
      <c r="K1432" s="33"/>
      <c r="L1432" s="34"/>
      <c r="M1432" s="177"/>
      <c r="N1432" s="178"/>
      <c r="O1432" s="59"/>
      <c r="P1432" s="59"/>
      <c r="Q1432" s="59"/>
      <c r="R1432" s="59"/>
      <c r="S1432" s="59"/>
      <c r="T1432" s="60"/>
      <c r="U1432" s="33"/>
      <c r="V1432" s="33"/>
      <c r="W1432" s="33"/>
      <c r="X1432" s="33"/>
      <c r="Y1432" s="33"/>
      <c r="Z1432" s="33"/>
      <c r="AA1432" s="33"/>
      <c r="AB1432" s="33"/>
      <c r="AC1432" s="33"/>
      <c r="AD1432" s="33"/>
      <c r="AE1432" s="33"/>
      <c r="AT1432" s="18" t="s">
        <v>181</v>
      </c>
      <c r="AU1432" s="18" t="s">
        <v>191</v>
      </c>
    </row>
    <row r="1433" spans="1:65" s="2" customFormat="1" ht="16.5" customHeight="1" x14ac:dyDescent="0.2">
      <c r="A1433" s="33"/>
      <c r="B1433" s="162"/>
      <c r="C1433" s="163" t="s">
        <v>1650</v>
      </c>
      <c r="D1433" s="264" t="s">
        <v>1651</v>
      </c>
      <c r="E1433" s="265"/>
      <c r="F1433" s="266"/>
      <c r="G1433" s="164" t="s">
        <v>1648</v>
      </c>
      <c r="H1433" s="165">
        <v>11</v>
      </c>
      <c r="I1433" s="166"/>
      <c r="J1433" s="165">
        <f>ROUND(I1433*H1433,3)</f>
        <v>0</v>
      </c>
      <c r="K1433" s="167"/>
      <c r="L1433" s="34"/>
      <c r="M1433" s="168" t="s">
        <v>1</v>
      </c>
      <c r="N1433" s="169" t="s">
        <v>43</v>
      </c>
      <c r="O1433" s="59"/>
      <c r="P1433" s="170">
        <f>O1433*H1433</f>
        <v>0</v>
      </c>
      <c r="Q1433" s="170">
        <v>0</v>
      </c>
      <c r="R1433" s="170">
        <f>Q1433*H1433</f>
        <v>0</v>
      </c>
      <c r="S1433" s="170">
        <v>0</v>
      </c>
      <c r="T1433" s="171">
        <f>S1433*H1433</f>
        <v>0</v>
      </c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R1433" s="172" t="s">
        <v>572</v>
      </c>
      <c r="AT1433" s="172" t="s">
        <v>175</v>
      </c>
      <c r="AU1433" s="172" t="s">
        <v>191</v>
      </c>
      <c r="AY1433" s="18" t="s">
        <v>173</v>
      </c>
      <c r="BE1433" s="173">
        <f>IF(N1433="základná",J1433,0)</f>
        <v>0</v>
      </c>
      <c r="BF1433" s="173">
        <f>IF(N1433="znížená",J1433,0)</f>
        <v>0</v>
      </c>
      <c r="BG1433" s="173">
        <f>IF(N1433="zákl. prenesená",J1433,0)</f>
        <v>0</v>
      </c>
      <c r="BH1433" s="173">
        <f>IF(N1433="zníž. prenesená",J1433,0)</f>
        <v>0</v>
      </c>
      <c r="BI1433" s="173">
        <f>IF(N1433="nulová",J1433,0)</f>
        <v>0</v>
      </c>
      <c r="BJ1433" s="18" t="s">
        <v>179</v>
      </c>
      <c r="BK1433" s="174">
        <f>ROUND(I1433*H1433,3)</f>
        <v>0</v>
      </c>
      <c r="BL1433" s="18" t="s">
        <v>572</v>
      </c>
      <c r="BM1433" s="172" t="s">
        <v>1652</v>
      </c>
    </row>
    <row r="1434" spans="1:65" s="2" customFormat="1" x14ac:dyDescent="0.2">
      <c r="A1434" s="33"/>
      <c r="B1434" s="34"/>
      <c r="C1434" s="33"/>
      <c r="D1434" s="175" t="s">
        <v>181</v>
      </c>
      <c r="E1434" s="33"/>
      <c r="F1434" s="176" t="s">
        <v>1651</v>
      </c>
      <c r="G1434" s="33"/>
      <c r="H1434" s="33"/>
      <c r="I1434" s="97"/>
      <c r="J1434" s="33"/>
      <c r="K1434" s="33"/>
      <c r="L1434" s="34"/>
      <c r="M1434" s="177"/>
      <c r="N1434" s="178"/>
      <c r="O1434" s="59"/>
      <c r="P1434" s="59"/>
      <c r="Q1434" s="59"/>
      <c r="R1434" s="59"/>
      <c r="S1434" s="59"/>
      <c r="T1434" s="60"/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  <c r="AE1434" s="33"/>
      <c r="AT1434" s="18" t="s">
        <v>181</v>
      </c>
      <c r="AU1434" s="18" t="s">
        <v>191</v>
      </c>
    </row>
    <row r="1435" spans="1:65" s="2" customFormat="1" ht="16.5" customHeight="1" x14ac:dyDescent="0.2">
      <c r="A1435" s="33"/>
      <c r="B1435" s="162"/>
      <c r="C1435" s="163" t="s">
        <v>1653</v>
      </c>
      <c r="D1435" s="264" t="s">
        <v>1654</v>
      </c>
      <c r="E1435" s="265"/>
      <c r="F1435" s="266"/>
      <c r="G1435" s="164" t="s">
        <v>1648</v>
      </c>
      <c r="H1435" s="165">
        <v>115</v>
      </c>
      <c r="I1435" s="166"/>
      <c r="J1435" s="165">
        <f>ROUND(I1435*H1435,3)</f>
        <v>0</v>
      </c>
      <c r="K1435" s="167"/>
      <c r="L1435" s="34"/>
      <c r="M1435" s="168" t="s">
        <v>1</v>
      </c>
      <c r="N1435" s="169" t="s">
        <v>43</v>
      </c>
      <c r="O1435" s="59"/>
      <c r="P1435" s="170">
        <f>O1435*H1435</f>
        <v>0</v>
      </c>
      <c r="Q1435" s="170">
        <v>0</v>
      </c>
      <c r="R1435" s="170">
        <f>Q1435*H1435</f>
        <v>0</v>
      </c>
      <c r="S1435" s="170">
        <v>0</v>
      </c>
      <c r="T1435" s="171">
        <f>S1435*H1435</f>
        <v>0</v>
      </c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33"/>
      <c r="AE1435" s="33"/>
      <c r="AR1435" s="172" t="s">
        <v>572</v>
      </c>
      <c r="AT1435" s="172" t="s">
        <v>175</v>
      </c>
      <c r="AU1435" s="172" t="s">
        <v>191</v>
      </c>
      <c r="AY1435" s="18" t="s">
        <v>173</v>
      </c>
      <c r="BE1435" s="173">
        <f>IF(N1435="základná",J1435,0)</f>
        <v>0</v>
      </c>
      <c r="BF1435" s="173">
        <f>IF(N1435="znížená",J1435,0)</f>
        <v>0</v>
      </c>
      <c r="BG1435" s="173">
        <f>IF(N1435="zákl. prenesená",J1435,0)</f>
        <v>0</v>
      </c>
      <c r="BH1435" s="173">
        <f>IF(N1435="zníž. prenesená",J1435,0)</f>
        <v>0</v>
      </c>
      <c r="BI1435" s="173">
        <f>IF(N1435="nulová",J1435,0)</f>
        <v>0</v>
      </c>
      <c r="BJ1435" s="18" t="s">
        <v>179</v>
      </c>
      <c r="BK1435" s="174">
        <f>ROUND(I1435*H1435,3)</f>
        <v>0</v>
      </c>
      <c r="BL1435" s="18" t="s">
        <v>572</v>
      </c>
      <c r="BM1435" s="172" t="s">
        <v>1655</v>
      </c>
    </row>
    <row r="1436" spans="1:65" s="2" customFormat="1" x14ac:dyDescent="0.2">
      <c r="A1436" s="33"/>
      <c r="B1436" s="34"/>
      <c r="C1436" s="33"/>
      <c r="D1436" s="175" t="s">
        <v>181</v>
      </c>
      <c r="E1436" s="33"/>
      <c r="F1436" s="176" t="s">
        <v>1654</v>
      </c>
      <c r="G1436" s="33"/>
      <c r="H1436" s="33"/>
      <c r="I1436" s="97"/>
      <c r="J1436" s="33"/>
      <c r="K1436" s="33"/>
      <c r="L1436" s="34"/>
      <c r="M1436" s="177"/>
      <c r="N1436" s="178"/>
      <c r="O1436" s="59"/>
      <c r="P1436" s="59"/>
      <c r="Q1436" s="59"/>
      <c r="R1436" s="59"/>
      <c r="S1436" s="59"/>
      <c r="T1436" s="60"/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33"/>
      <c r="AE1436" s="33"/>
      <c r="AT1436" s="18" t="s">
        <v>181</v>
      </c>
      <c r="AU1436" s="18" t="s">
        <v>191</v>
      </c>
    </row>
    <row r="1437" spans="1:65" s="2" customFormat="1" ht="16.5" customHeight="1" x14ac:dyDescent="0.2">
      <c r="A1437" s="33"/>
      <c r="B1437" s="162"/>
      <c r="C1437" s="163" t="s">
        <v>1656</v>
      </c>
      <c r="D1437" s="264" t="s">
        <v>1657</v>
      </c>
      <c r="E1437" s="265"/>
      <c r="F1437" s="266"/>
      <c r="G1437" s="164" t="s">
        <v>370</v>
      </c>
      <c r="H1437" s="165">
        <v>4</v>
      </c>
      <c r="I1437" s="166"/>
      <c r="J1437" s="165">
        <f>ROUND(I1437*H1437,3)</f>
        <v>0</v>
      </c>
      <c r="K1437" s="167"/>
      <c r="L1437" s="34"/>
      <c r="M1437" s="168" t="s">
        <v>1</v>
      </c>
      <c r="N1437" s="169" t="s">
        <v>43</v>
      </c>
      <c r="O1437" s="59"/>
      <c r="P1437" s="170">
        <f>O1437*H1437</f>
        <v>0</v>
      </c>
      <c r="Q1437" s="170">
        <v>0</v>
      </c>
      <c r="R1437" s="170">
        <f>Q1437*H1437</f>
        <v>0</v>
      </c>
      <c r="S1437" s="170">
        <v>0</v>
      </c>
      <c r="T1437" s="171">
        <f>S1437*H1437</f>
        <v>0</v>
      </c>
      <c r="U1437" s="33"/>
      <c r="V1437" s="33"/>
      <c r="W1437" s="33"/>
      <c r="X1437" s="33"/>
      <c r="Y1437" s="33"/>
      <c r="Z1437" s="33"/>
      <c r="AA1437" s="33"/>
      <c r="AB1437" s="33"/>
      <c r="AC1437" s="33"/>
      <c r="AD1437" s="33"/>
      <c r="AE1437" s="33"/>
      <c r="AR1437" s="172" t="s">
        <v>572</v>
      </c>
      <c r="AT1437" s="172" t="s">
        <v>175</v>
      </c>
      <c r="AU1437" s="172" t="s">
        <v>191</v>
      </c>
      <c r="AY1437" s="18" t="s">
        <v>173</v>
      </c>
      <c r="BE1437" s="173">
        <f>IF(N1437="základná",J1437,0)</f>
        <v>0</v>
      </c>
      <c r="BF1437" s="173">
        <f>IF(N1437="znížená",J1437,0)</f>
        <v>0</v>
      </c>
      <c r="BG1437" s="173">
        <f>IF(N1437="zákl. prenesená",J1437,0)</f>
        <v>0</v>
      </c>
      <c r="BH1437" s="173">
        <f>IF(N1437="zníž. prenesená",J1437,0)</f>
        <v>0</v>
      </c>
      <c r="BI1437" s="173">
        <f>IF(N1437="nulová",J1437,0)</f>
        <v>0</v>
      </c>
      <c r="BJ1437" s="18" t="s">
        <v>179</v>
      </c>
      <c r="BK1437" s="174">
        <f>ROUND(I1437*H1437,3)</f>
        <v>0</v>
      </c>
      <c r="BL1437" s="18" t="s">
        <v>572</v>
      </c>
      <c r="BM1437" s="172" t="s">
        <v>1658</v>
      </c>
    </row>
    <row r="1438" spans="1:65" s="2" customFormat="1" x14ac:dyDescent="0.2">
      <c r="A1438" s="33"/>
      <c r="B1438" s="34"/>
      <c r="C1438" s="33"/>
      <c r="D1438" s="175" t="s">
        <v>181</v>
      </c>
      <c r="E1438" s="33"/>
      <c r="F1438" s="176" t="s">
        <v>1657</v>
      </c>
      <c r="G1438" s="33"/>
      <c r="H1438" s="33"/>
      <c r="I1438" s="97"/>
      <c r="J1438" s="33"/>
      <c r="K1438" s="33"/>
      <c r="L1438" s="34"/>
      <c r="M1438" s="177"/>
      <c r="N1438" s="178"/>
      <c r="O1438" s="59"/>
      <c r="P1438" s="59"/>
      <c r="Q1438" s="59"/>
      <c r="R1438" s="59"/>
      <c r="S1438" s="59"/>
      <c r="T1438" s="60"/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33"/>
      <c r="AE1438" s="33"/>
      <c r="AT1438" s="18" t="s">
        <v>181</v>
      </c>
      <c r="AU1438" s="18" t="s">
        <v>191</v>
      </c>
    </row>
    <row r="1439" spans="1:65" s="2" customFormat="1" ht="16.5" customHeight="1" x14ac:dyDescent="0.2">
      <c r="A1439" s="33"/>
      <c r="B1439" s="162"/>
      <c r="C1439" s="163" t="s">
        <v>1659</v>
      </c>
      <c r="D1439" s="264" t="s">
        <v>1660</v>
      </c>
      <c r="E1439" s="265"/>
      <c r="F1439" s="266"/>
      <c r="G1439" s="164" t="s">
        <v>643</v>
      </c>
      <c r="H1439" s="165">
        <v>20</v>
      </c>
      <c r="I1439" s="166"/>
      <c r="J1439" s="165">
        <f>ROUND(I1439*H1439,3)</f>
        <v>0</v>
      </c>
      <c r="K1439" s="167"/>
      <c r="L1439" s="34"/>
      <c r="M1439" s="168" t="s">
        <v>1</v>
      </c>
      <c r="N1439" s="169" t="s">
        <v>43</v>
      </c>
      <c r="O1439" s="59"/>
      <c r="P1439" s="170">
        <f>O1439*H1439</f>
        <v>0</v>
      </c>
      <c r="Q1439" s="170">
        <v>0</v>
      </c>
      <c r="R1439" s="170">
        <f>Q1439*H1439</f>
        <v>0</v>
      </c>
      <c r="S1439" s="170">
        <v>0</v>
      </c>
      <c r="T1439" s="171">
        <f>S1439*H1439</f>
        <v>0</v>
      </c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33"/>
      <c r="AE1439" s="33"/>
      <c r="AR1439" s="172" t="s">
        <v>572</v>
      </c>
      <c r="AT1439" s="172" t="s">
        <v>175</v>
      </c>
      <c r="AU1439" s="172" t="s">
        <v>191</v>
      </c>
      <c r="AY1439" s="18" t="s">
        <v>173</v>
      </c>
      <c r="BE1439" s="173">
        <f>IF(N1439="základná",J1439,0)</f>
        <v>0</v>
      </c>
      <c r="BF1439" s="173">
        <f>IF(N1439="znížená",J1439,0)</f>
        <v>0</v>
      </c>
      <c r="BG1439" s="173">
        <f>IF(N1439="zákl. prenesená",J1439,0)</f>
        <v>0</v>
      </c>
      <c r="BH1439" s="173">
        <f>IF(N1439="zníž. prenesená",J1439,0)</f>
        <v>0</v>
      </c>
      <c r="BI1439" s="173">
        <f>IF(N1439="nulová",J1439,0)</f>
        <v>0</v>
      </c>
      <c r="BJ1439" s="18" t="s">
        <v>179</v>
      </c>
      <c r="BK1439" s="174">
        <f>ROUND(I1439*H1439,3)</f>
        <v>0</v>
      </c>
      <c r="BL1439" s="18" t="s">
        <v>572</v>
      </c>
      <c r="BM1439" s="172" t="s">
        <v>1661</v>
      </c>
    </row>
    <row r="1440" spans="1:65" s="2" customFormat="1" x14ac:dyDescent="0.2">
      <c r="A1440" s="33"/>
      <c r="B1440" s="34"/>
      <c r="C1440" s="33"/>
      <c r="D1440" s="175" t="s">
        <v>181</v>
      </c>
      <c r="E1440" s="33"/>
      <c r="F1440" s="176" t="s">
        <v>1660</v>
      </c>
      <c r="G1440" s="33"/>
      <c r="H1440" s="33"/>
      <c r="I1440" s="97"/>
      <c r="J1440" s="33"/>
      <c r="K1440" s="33"/>
      <c r="L1440" s="34"/>
      <c r="M1440" s="177"/>
      <c r="N1440" s="178"/>
      <c r="O1440" s="59"/>
      <c r="P1440" s="59"/>
      <c r="Q1440" s="59"/>
      <c r="R1440" s="59"/>
      <c r="S1440" s="59"/>
      <c r="T1440" s="60"/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33"/>
      <c r="AE1440" s="33"/>
      <c r="AT1440" s="18" t="s">
        <v>181</v>
      </c>
      <c r="AU1440" s="18" t="s">
        <v>191</v>
      </c>
    </row>
    <row r="1441" spans="1:65" s="2" customFormat="1" ht="16.5" customHeight="1" x14ac:dyDescent="0.2">
      <c r="A1441" s="33"/>
      <c r="B1441" s="162"/>
      <c r="C1441" s="163" t="s">
        <v>1662</v>
      </c>
      <c r="D1441" s="264" t="s">
        <v>1663</v>
      </c>
      <c r="E1441" s="265"/>
      <c r="F1441" s="266"/>
      <c r="G1441" s="164" t="s">
        <v>370</v>
      </c>
      <c r="H1441" s="165">
        <v>3</v>
      </c>
      <c r="I1441" s="166"/>
      <c r="J1441" s="165">
        <f>ROUND(I1441*H1441,3)</f>
        <v>0</v>
      </c>
      <c r="K1441" s="167"/>
      <c r="L1441" s="34"/>
      <c r="M1441" s="168" t="s">
        <v>1</v>
      </c>
      <c r="N1441" s="169" t="s">
        <v>43</v>
      </c>
      <c r="O1441" s="59"/>
      <c r="P1441" s="170">
        <f>O1441*H1441</f>
        <v>0</v>
      </c>
      <c r="Q1441" s="170">
        <v>0</v>
      </c>
      <c r="R1441" s="170">
        <f>Q1441*H1441</f>
        <v>0</v>
      </c>
      <c r="S1441" s="170">
        <v>0</v>
      </c>
      <c r="T1441" s="171">
        <f>S1441*H1441</f>
        <v>0</v>
      </c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R1441" s="172" t="s">
        <v>572</v>
      </c>
      <c r="AT1441" s="172" t="s">
        <v>175</v>
      </c>
      <c r="AU1441" s="172" t="s">
        <v>191</v>
      </c>
      <c r="AY1441" s="18" t="s">
        <v>173</v>
      </c>
      <c r="BE1441" s="173">
        <f>IF(N1441="základná",J1441,0)</f>
        <v>0</v>
      </c>
      <c r="BF1441" s="173">
        <f>IF(N1441="znížená",J1441,0)</f>
        <v>0</v>
      </c>
      <c r="BG1441" s="173">
        <f>IF(N1441="zákl. prenesená",J1441,0)</f>
        <v>0</v>
      </c>
      <c r="BH1441" s="173">
        <f>IF(N1441="zníž. prenesená",J1441,0)</f>
        <v>0</v>
      </c>
      <c r="BI1441" s="173">
        <f>IF(N1441="nulová",J1441,0)</f>
        <v>0</v>
      </c>
      <c r="BJ1441" s="18" t="s">
        <v>179</v>
      </c>
      <c r="BK1441" s="174">
        <f>ROUND(I1441*H1441,3)</f>
        <v>0</v>
      </c>
      <c r="BL1441" s="18" t="s">
        <v>572</v>
      </c>
      <c r="BM1441" s="172" t="s">
        <v>1664</v>
      </c>
    </row>
    <row r="1442" spans="1:65" s="2" customFormat="1" x14ac:dyDescent="0.2">
      <c r="A1442" s="33"/>
      <c r="B1442" s="34"/>
      <c r="C1442" s="33"/>
      <c r="D1442" s="175" t="s">
        <v>181</v>
      </c>
      <c r="E1442" s="33"/>
      <c r="F1442" s="176" t="s">
        <v>1663</v>
      </c>
      <c r="G1442" s="33"/>
      <c r="H1442" s="33"/>
      <c r="I1442" s="97"/>
      <c r="J1442" s="33"/>
      <c r="K1442" s="33"/>
      <c r="L1442" s="34"/>
      <c r="M1442" s="177"/>
      <c r="N1442" s="178"/>
      <c r="O1442" s="59"/>
      <c r="P1442" s="59"/>
      <c r="Q1442" s="59"/>
      <c r="R1442" s="59"/>
      <c r="S1442" s="59"/>
      <c r="T1442" s="60"/>
      <c r="U1442" s="33"/>
      <c r="V1442" s="33"/>
      <c r="W1442" s="33"/>
      <c r="X1442" s="33"/>
      <c r="Y1442" s="33"/>
      <c r="Z1442" s="33"/>
      <c r="AA1442" s="33"/>
      <c r="AB1442" s="33"/>
      <c r="AC1442" s="33"/>
      <c r="AD1442" s="33"/>
      <c r="AE1442" s="33"/>
      <c r="AT1442" s="18" t="s">
        <v>181</v>
      </c>
      <c r="AU1442" s="18" t="s">
        <v>191</v>
      </c>
    </row>
    <row r="1443" spans="1:65" s="2" customFormat="1" ht="16.5" customHeight="1" x14ac:dyDescent="0.2">
      <c r="A1443" s="33"/>
      <c r="B1443" s="162"/>
      <c r="C1443" s="163" t="s">
        <v>1665</v>
      </c>
      <c r="D1443" s="264" t="s">
        <v>1666</v>
      </c>
      <c r="E1443" s="265"/>
      <c r="F1443" s="266"/>
      <c r="G1443" s="164" t="s">
        <v>370</v>
      </c>
      <c r="H1443" s="165">
        <v>3</v>
      </c>
      <c r="I1443" s="166"/>
      <c r="J1443" s="165">
        <f>ROUND(I1443*H1443,3)</f>
        <v>0</v>
      </c>
      <c r="K1443" s="167"/>
      <c r="L1443" s="34"/>
      <c r="M1443" s="168" t="s">
        <v>1</v>
      </c>
      <c r="N1443" s="169" t="s">
        <v>43</v>
      </c>
      <c r="O1443" s="59"/>
      <c r="P1443" s="170">
        <f>O1443*H1443</f>
        <v>0</v>
      </c>
      <c r="Q1443" s="170">
        <v>0</v>
      </c>
      <c r="R1443" s="170">
        <f>Q1443*H1443</f>
        <v>0</v>
      </c>
      <c r="S1443" s="170">
        <v>0</v>
      </c>
      <c r="T1443" s="171">
        <f>S1443*H1443</f>
        <v>0</v>
      </c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R1443" s="172" t="s">
        <v>572</v>
      </c>
      <c r="AT1443" s="172" t="s">
        <v>175</v>
      </c>
      <c r="AU1443" s="172" t="s">
        <v>191</v>
      </c>
      <c r="AY1443" s="18" t="s">
        <v>173</v>
      </c>
      <c r="BE1443" s="173">
        <f>IF(N1443="základná",J1443,0)</f>
        <v>0</v>
      </c>
      <c r="BF1443" s="173">
        <f>IF(N1443="znížená",J1443,0)</f>
        <v>0</v>
      </c>
      <c r="BG1443" s="173">
        <f>IF(N1443="zákl. prenesená",J1443,0)</f>
        <v>0</v>
      </c>
      <c r="BH1443" s="173">
        <f>IF(N1443="zníž. prenesená",J1443,0)</f>
        <v>0</v>
      </c>
      <c r="BI1443" s="173">
        <f>IF(N1443="nulová",J1443,0)</f>
        <v>0</v>
      </c>
      <c r="BJ1443" s="18" t="s">
        <v>179</v>
      </c>
      <c r="BK1443" s="174">
        <f>ROUND(I1443*H1443,3)</f>
        <v>0</v>
      </c>
      <c r="BL1443" s="18" t="s">
        <v>572</v>
      </c>
      <c r="BM1443" s="172" t="s">
        <v>1667</v>
      </c>
    </row>
    <row r="1444" spans="1:65" s="2" customFormat="1" x14ac:dyDescent="0.2">
      <c r="A1444" s="33"/>
      <c r="B1444" s="34"/>
      <c r="C1444" s="33"/>
      <c r="D1444" s="175" t="s">
        <v>181</v>
      </c>
      <c r="E1444" s="33"/>
      <c r="F1444" s="176" t="s">
        <v>1666</v>
      </c>
      <c r="G1444" s="33"/>
      <c r="H1444" s="33"/>
      <c r="I1444" s="97"/>
      <c r="J1444" s="33"/>
      <c r="K1444" s="33"/>
      <c r="L1444" s="34"/>
      <c r="M1444" s="177"/>
      <c r="N1444" s="178"/>
      <c r="O1444" s="59"/>
      <c r="P1444" s="59"/>
      <c r="Q1444" s="59"/>
      <c r="R1444" s="59"/>
      <c r="S1444" s="59"/>
      <c r="T1444" s="60"/>
      <c r="U1444" s="33"/>
      <c r="V1444" s="33"/>
      <c r="W1444" s="33"/>
      <c r="X1444" s="33"/>
      <c r="Y1444" s="33"/>
      <c r="Z1444" s="33"/>
      <c r="AA1444" s="33"/>
      <c r="AB1444" s="33"/>
      <c r="AC1444" s="33"/>
      <c r="AD1444" s="33"/>
      <c r="AE1444" s="33"/>
      <c r="AT1444" s="18" t="s">
        <v>181</v>
      </c>
      <c r="AU1444" s="18" t="s">
        <v>191</v>
      </c>
    </row>
    <row r="1445" spans="1:65" s="2" customFormat="1" ht="16.5" customHeight="1" x14ac:dyDescent="0.2">
      <c r="A1445" s="33"/>
      <c r="B1445" s="162"/>
      <c r="C1445" s="163" t="s">
        <v>1668</v>
      </c>
      <c r="D1445" s="264" t="s">
        <v>1669</v>
      </c>
      <c r="E1445" s="265"/>
      <c r="F1445" s="266"/>
      <c r="G1445" s="164" t="s">
        <v>370</v>
      </c>
      <c r="H1445" s="165">
        <v>3</v>
      </c>
      <c r="I1445" s="166"/>
      <c r="J1445" s="165">
        <f>ROUND(I1445*H1445,3)</f>
        <v>0</v>
      </c>
      <c r="K1445" s="167"/>
      <c r="L1445" s="34"/>
      <c r="M1445" s="168" t="s">
        <v>1</v>
      </c>
      <c r="N1445" s="169" t="s">
        <v>43</v>
      </c>
      <c r="O1445" s="59"/>
      <c r="P1445" s="170">
        <f>O1445*H1445</f>
        <v>0</v>
      </c>
      <c r="Q1445" s="170">
        <v>0</v>
      </c>
      <c r="R1445" s="170">
        <f>Q1445*H1445</f>
        <v>0</v>
      </c>
      <c r="S1445" s="170">
        <v>0</v>
      </c>
      <c r="T1445" s="171">
        <f>S1445*H1445</f>
        <v>0</v>
      </c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3"/>
      <c r="AE1445" s="33"/>
      <c r="AR1445" s="172" t="s">
        <v>572</v>
      </c>
      <c r="AT1445" s="172" t="s">
        <v>175</v>
      </c>
      <c r="AU1445" s="172" t="s">
        <v>191</v>
      </c>
      <c r="AY1445" s="18" t="s">
        <v>173</v>
      </c>
      <c r="BE1445" s="173">
        <f>IF(N1445="základná",J1445,0)</f>
        <v>0</v>
      </c>
      <c r="BF1445" s="173">
        <f>IF(N1445="znížená",J1445,0)</f>
        <v>0</v>
      </c>
      <c r="BG1445" s="173">
        <f>IF(N1445="zákl. prenesená",J1445,0)</f>
        <v>0</v>
      </c>
      <c r="BH1445" s="173">
        <f>IF(N1445="zníž. prenesená",J1445,0)</f>
        <v>0</v>
      </c>
      <c r="BI1445" s="173">
        <f>IF(N1445="nulová",J1445,0)</f>
        <v>0</v>
      </c>
      <c r="BJ1445" s="18" t="s">
        <v>179</v>
      </c>
      <c r="BK1445" s="174">
        <f>ROUND(I1445*H1445,3)</f>
        <v>0</v>
      </c>
      <c r="BL1445" s="18" t="s">
        <v>572</v>
      </c>
      <c r="BM1445" s="172" t="s">
        <v>1670</v>
      </c>
    </row>
    <row r="1446" spans="1:65" s="2" customFormat="1" x14ac:dyDescent="0.2">
      <c r="A1446" s="33"/>
      <c r="B1446" s="34"/>
      <c r="C1446" s="33"/>
      <c r="D1446" s="175" t="s">
        <v>181</v>
      </c>
      <c r="E1446" s="33"/>
      <c r="F1446" s="176" t="s">
        <v>1669</v>
      </c>
      <c r="G1446" s="33"/>
      <c r="H1446" s="33"/>
      <c r="I1446" s="97"/>
      <c r="J1446" s="33"/>
      <c r="K1446" s="33"/>
      <c r="L1446" s="34"/>
      <c r="M1446" s="177"/>
      <c r="N1446" s="178"/>
      <c r="O1446" s="59"/>
      <c r="P1446" s="59"/>
      <c r="Q1446" s="59"/>
      <c r="R1446" s="59"/>
      <c r="S1446" s="59"/>
      <c r="T1446" s="60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3"/>
      <c r="AE1446" s="33"/>
      <c r="AT1446" s="18" t="s">
        <v>181</v>
      </c>
      <c r="AU1446" s="18" t="s">
        <v>191</v>
      </c>
    </row>
    <row r="1447" spans="1:65" s="2" customFormat="1" ht="16.5" customHeight="1" x14ac:dyDescent="0.2">
      <c r="A1447" s="33"/>
      <c r="B1447" s="162"/>
      <c r="C1447" s="163" t="s">
        <v>1671</v>
      </c>
      <c r="D1447" s="264" t="s">
        <v>1672</v>
      </c>
      <c r="E1447" s="265"/>
      <c r="F1447" s="266"/>
      <c r="G1447" s="164" t="s">
        <v>370</v>
      </c>
      <c r="H1447" s="165">
        <v>3</v>
      </c>
      <c r="I1447" s="166"/>
      <c r="J1447" s="165">
        <f>ROUND(I1447*H1447,3)</f>
        <v>0</v>
      </c>
      <c r="K1447" s="167"/>
      <c r="L1447" s="34"/>
      <c r="M1447" s="168" t="s">
        <v>1</v>
      </c>
      <c r="N1447" s="169" t="s">
        <v>43</v>
      </c>
      <c r="O1447" s="59"/>
      <c r="P1447" s="170">
        <f>O1447*H1447</f>
        <v>0</v>
      </c>
      <c r="Q1447" s="170">
        <v>0</v>
      </c>
      <c r="R1447" s="170">
        <f>Q1447*H1447</f>
        <v>0</v>
      </c>
      <c r="S1447" s="170">
        <v>0</v>
      </c>
      <c r="T1447" s="171">
        <f>S1447*H1447</f>
        <v>0</v>
      </c>
      <c r="U1447" s="33"/>
      <c r="V1447" s="33"/>
      <c r="W1447" s="33"/>
      <c r="X1447" s="33"/>
      <c r="Y1447" s="33"/>
      <c r="Z1447" s="33"/>
      <c r="AA1447" s="33"/>
      <c r="AB1447" s="33"/>
      <c r="AC1447" s="33"/>
      <c r="AD1447" s="33"/>
      <c r="AE1447" s="33"/>
      <c r="AR1447" s="172" t="s">
        <v>572</v>
      </c>
      <c r="AT1447" s="172" t="s">
        <v>175</v>
      </c>
      <c r="AU1447" s="172" t="s">
        <v>191</v>
      </c>
      <c r="AY1447" s="18" t="s">
        <v>173</v>
      </c>
      <c r="BE1447" s="173">
        <f>IF(N1447="základná",J1447,0)</f>
        <v>0</v>
      </c>
      <c r="BF1447" s="173">
        <f>IF(N1447="znížená",J1447,0)</f>
        <v>0</v>
      </c>
      <c r="BG1447" s="173">
        <f>IF(N1447="zákl. prenesená",J1447,0)</f>
        <v>0</v>
      </c>
      <c r="BH1447" s="173">
        <f>IF(N1447="zníž. prenesená",J1447,0)</f>
        <v>0</v>
      </c>
      <c r="BI1447" s="173">
        <f>IF(N1447="nulová",J1447,0)</f>
        <v>0</v>
      </c>
      <c r="BJ1447" s="18" t="s">
        <v>179</v>
      </c>
      <c r="BK1447" s="174">
        <f>ROUND(I1447*H1447,3)</f>
        <v>0</v>
      </c>
      <c r="BL1447" s="18" t="s">
        <v>572</v>
      </c>
      <c r="BM1447" s="172" t="s">
        <v>1673</v>
      </c>
    </row>
    <row r="1448" spans="1:65" s="2" customFormat="1" x14ac:dyDescent="0.2">
      <c r="A1448" s="33"/>
      <c r="B1448" s="34"/>
      <c r="C1448" s="33"/>
      <c r="D1448" s="175" t="s">
        <v>181</v>
      </c>
      <c r="E1448" s="33"/>
      <c r="F1448" s="176" t="s">
        <v>1672</v>
      </c>
      <c r="G1448" s="33"/>
      <c r="H1448" s="33"/>
      <c r="I1448" s="97"/>
      <c r="J1448" s="33"/>
      <c r="K1448" s="33"/>
      <c r="L1448" s="34"/>
      <c r="M1448" s="177"/>
      <c r="N1448" s="178"/>
      <c r="O1448" s="59"/>
      <c r="P1448" s="59"/>
      <c r="Q1448" s="59"/>
      <c r="R1448" s="59"/>
      <c r="S1448" s="59"/>
      <c r="T1448" s="60"/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33"/>
      <c r="AE1448" s="33"/>
      <c r="AT1448" s="18" t="s">
        <v>181</v>
      </c>
      <c r="AU1448" s="18" t="s">
        <v>191</v>
      </c>
    </row>
    <row r="1449" spans="1:65" s="2" customFormat="1" ht="16.5" customHeight="1" x14ac:dyDescent="0.2">
      <c r="A1449" s="33"/>
      <c r="B1449" s="162"/>
      <c r="C1449" s="163" t="s">
        <v>1674</v>
      </c>
      <c r="D1449" s="264" t="s">
        <v>1675</v>
      </c>
      <c r="E1449" s="265"/>
      <c r="F1449" s="266"/>
      <c r="G1449" s="164" t="s">
        <v>370</v>
      </c>
      <c r="H1449" s="165">
        <v>4</v>
      </c>
      <c r="I1449" s="166"/>
      <c r="J1449" s="165">
        <f>ROUND(I1449*H1449,3)</f>
        <v>0</v>
      </c>
      <c r="K1449" s="167"/>
      <c r="L1449" s="34"/>
      <c r="M1449" s="168" t="s">
        <v>1</v>
      </c>
      <c r="N1449" s="169" t="s">
        <v>43</v>
      </c>
      <c r="O1449" s="59"/>
      <c r="P1449" s="170">
        <f>O1449*H1449</f>
        <v>0</v>
      </c>
      <c r="Q1449" s="170">
        <v>0</v>
      </c>
      <c r="R1449" s="170">
        <f>Q1449*H1449</f>
        <v>0</v>
      </c>
      <c r="S1449" s="170">
        <v>0</v>
      </c>
      <c r="T1449" s="171">
        <f>S1449*H1449</f>
        <v>0</v>
      </c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33"/>
      <c r="AE1449" s="33"/>
      <c r="AR1449" s="172" t="s">
        <v>572</v>
      </c>
      <c r="AT1449" s="172" t="s">
        <v>175</v>
      </c>
      <c r="AU1449" s="172" t="s">
        <v>191</v>
      </c>
      <c r="AY1449" s="18" t="s">
        <v>173</v>
      </c>
      <c r="BE1449" s="173">
        <f>IF(N1449="základná",J1449,0)</f>
        <v>0</v>
      </c>
      <c r="BF1449" s="173">
        <f>IF(N1449="znížená",J1449,0)</f>
        <v>0</v>
      </c>
      <c r="BG1449" s="173">
        <f>IF(N1449="zákl. prenesená",J1449,0)</f>
        <v>0</v>
      </c>
      <c r="BH1449" s="173">
        <f>IF(N1449="zníž. prenesená",J1449,0)</f>
        <v>0</v>
      </c>
      <c r="BI1449" s="173">
        <f>IF(N1449="nulová",J1449,0)</f>
        <v>0</v>
      </c>
      <c r="BJ1449" s="18" t="s">
        <v>179</v>
      </c>
      <c r="BK1449" s="174">
        <f>ROUND(I1449*H1449,3)</f>
        <v>0</v>
      </c>
      <c r="BL1449" s="18" t="s">
        <v>572</v>
      </c>
      <c r="BM1449" s="172" t="s">
        <v>1676</v>
      </c>
    </row>
    <row r="1450" spans="1:65" s="2" customFormat="1" x14ac:dyDescent="0.2">
      <c r="A1450" s="33"/>
      <c r="B1450" s="34"/>
      <c r="C1450" s="33"/>
      <c r="D1450" s="175" t="s">
        <v>181</v>
      </c>
      <c r="E1450" s="33"/>
      <c r="F1450" s="176" t="s">
        <v>1675</v>
      </c>
      <c r="G1450" s="33"/>
      <c r="H1450" s="33"/>
      <c r="I1450" s="97"/>
      <c r="J1450" s="33"/>
      <c r="K1450" s="33"/>
      <c r="L1450" s="34"/>
      <c r="M1450" s="177"/>
      <c r="N1450" s="178"/>
      <c r="O1450" s="59"/>
      <c r="P1450" s="59"/>
      <c r="Q1450" s="59"/>
      <c r="R1450" s="59"/>
      <c r="S1450" s="59"/>
      <c r="T1450" s="60"/>
      <c r="U1450" s="33"/>
      <c r="V1450" s="33"/>
      <c r="W1450" s="33"/>
      <c r="X1450" s="33"/>
      <c r="Y1450" s="33"/>
      <c r="Z1450" s="33"/>
      <c r="AA1450" s="33"/>
      <c r="AB1450" s="33"/>
      <c r="AC1450" s="33"/>
      <c r="AD1450" s="33"/>
      <c r="AE1450" s="33"/>
      <c r="AT1450" s="18" t="s">
        <v>181</v>
      </c>
      <c r="AU1450" s="18" t="s">
        <v>191</v>
      </c>
    </row>
    <row r="1451" spans="1:65" s="2" customFormat="1" ht="16.5" customHeight="1" x14ac:dyDescent="0.2">
      <c r="A1451" s="33"/>
      <c r="B1451" s="162"/>
      <c r="C1451" s="163" t="s">
        <v>1677</v>
      </c>
      <c r="D1451" s="264" t="s">
        <v>1678</v>
      </c>
      <c r="E1451" s="265"/>
      <c r="F1451" s="266"/>
      <c r="G1451" s="164" t="s">
        <v>370</v>
      </c>
      <c r="H1451" s="165">
        <v>36</v>
      </c>
      <c r="I1451" s="166"/>
      <c r="J1451" s="165">
        <f>ROUND(I1451*H1451,3)</f>
        <v>0</v>
      </c>
      <c r="K1451" s="167"/>
      <c r="L1451" s="34"/>
      <c r="M1451" s="168" t="s">
        <v>1</v>
      </c>
      <c r="N1451" s="169" t="s">
        <v>43</v>
      </c>
      <c r="O1451" s="59"/>
      <c r="P1451" s="170">
        <f>O1451*H1451</f>
        <v>0</v>
      </c>
      <c r="Q1451" s="170">
        <v>0</v>
      </c>
      <c r="R1451" s="170">
        <f>Q1451*H1451</f>
        <v>0</v>
      </c>
      <c r="S1451" s="170">
        <v>0</v>
      </c>
      <c r="T1451" s="171">
        <f>S1451*H1451</f>
        <v>0</v>
      </c>
      <c r="U1451" s="33"/>
      <c r="V1451" s="33"/>
      <c r="W1451" s="33"/>
      <c r="X1451" s="33"/>
      <c r="Y1451" s="33"/>
      <c r="Z1451" s="33"/>
      <c r="AA1451" s="33"/>
      <c r="AB1451" s="33"/>
      <c r="AC1451" s="33"/>
      <c r="AD1451" s="33"/>
      <c r="AE1451" s="33"/>
      <c r="AR1451" s="172" t="s">
        <v>572</v>
      </c>
      <c r="AT1451" s="172" t="s">
        <v>175</v>
      </c>
      <c r="AU1451" s="172" t="s">
        <v>191</v>
      </c>
      <c r="AY1451" s="18" t="s">
        <v>173</v>
      </c>
      <c r="BE1451" s="173">
        <f>IF(N1451="základná",J1451,0)</f>
        <v>0</v>
      </c>
      <c r="BF1451" s="173">
        <f>IF(N1451="znížená",J1451,0)</f>
        <v>0</v>
      </c>
      <c r="BG1451" s="173">
        <f>IF(N1451="zákl. prenesená",J1451,0)</f>
        <v>0</v>
      </c>
      <c r="BH1451" s="173">
        <f>IF(N1451="zníž. prenesená",J1451,0)</f>
        <v>0</v>
      </c>
      <c r="BI1451" s="173">
        <f>IF(N1451="nulová",J1451,0)</f>
        <v>0</v>
      </c>
      <c r="BJ1451" s="18" t="s">
        <v>179</v>
      </c>
      <c r="BK1451" s="174">
        <f>ROUND(I1451*H1451,3)</f>
        <v>0</v>
      </c>
      <c r="BL1451" s="18" t="s">
        <v>572</v>
      </c>
      <c r="BM1451" s="172" t="s">
        <v>1679</v>
      </c>
    </row>
    <row r="1452" spans="1:65" s="2" customFormat="1" x14ac:dyDescent="0.2">
      <c r="A1452" s="33"/>
      <c r="B1452" s="34"/>
      <c r="C1452" s="33"/>
      <c r="D1452" s="175" t="s">
        <v>181</v>
      </c>
      <c r="E1452" s="33"/>
      <c r="F1452" s="176" t="s">
        <v>1678</v>
      </c>
      <c r="G1452" s="33"/>
      <c r="H1452" s="33"/>
      <c r="I1452" s="97"/>
      <c r="J1452" s="33"/>
      <c r="K1452" s="33"/>
      <c r="L1452" s="34"/>
      <c r="M1452" s="177"/>
      <c r="N1452" s="178"/>
      <c r="O1452" s="59"/>
      <c r="P1452" s="59"/>
      <c r="Q1452" s="59"/>
      <c r="R1452" s="59"/>
      <c r="S1452" s="59"/>
      <c r="T1452" s="60"/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33"/>
      <c r="AE1452" s="33"/>
      <c r="AT1452" s="18" t="s">
        <v>181</v>
      </c>
      <c r="AU1452" s="18" t="s">
        <v>191</v>
      </c>
    </row>
    <row r="1453" spans="1:65" s="2" customFormat="1" ht="16.5" customHeight="1" x14ac:dyDescent="0.2">
      <c r="A1453" s="33"/>
      <c r="B1453" s="162"/>
      <c r="C1453" s="163" t="s">
        <v>1680</v>
      </c>
      <c r="D1453" s="264" t="s">
        <v>1681</v>
      </c>
      <c r="E1453" s="265"/>
      <c r="F1453" s="266"/>
      <c r="G1453" s="164" t="s">
        <v>370</v>
      </c>
      <c r="H1453" s="165">
        <v>35</v>
      </c>
      <c r="I1453" s="166"/>
      <c r="J1453" s="165">
        <f>ROUND(I1453*H1453,3)</f>
        <v>0</v>
      </c>
      <c r="K1453" s="167"/>
      <c r="L1453" s="34"/>
      <c r="M1453" s="168" t="s">
        <v>1</v>
      </c>
      <c r="N1453" s="169" t="s">
        <v>43</v>
      </c>
      <c r="O1453" s="59"/>
      <c r="P1453" s="170">
        <f>O1453*H1453</f>
        <v>0</v>
      </c>
      <c r="Q1453" s="170">
        <v>0</v>
      </c>
      <c r="R1453" s="170">
        <f>Q1453*H1453</f>
        <v>0</v>
      </c>
      <c r="S1453" s="170">
        <v>0</v>
      </c>
      <c r="T1453" s="171">
        <f>S1453*H1453</f>
        <v>0</v>
      </c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33"/>
      <c r="AE1453" s="33"/>
      <c r="AR1453" s="172" t="s">
        <v>572</v>
      </c>
      <c r="AT1453" s="172" t="s">
        <v>175</v>
      </c>
      <c r="AU1453" s="172" t="s">
        <v>191</v>
      </c>
      <c r="AY1453" s="18" t="s">
        <v>173</v>
      </c>
      <c r="BE1453" s="173">
        <f>IF(N1453="základná",J1453,0)</f>
        <v>0</v>
      </c>
      <c r="BF1453" s="173">
        <f>IF(N1453="znížená",J1453,0)</f>
        <v>0</v>
      </c>
      <c r="BG1453" s="173">
        <f>IF(N1453="zákl. prenesená",J1453,0)</f>
        <v>0</v>
      </c>
      <c r="BH1453" s="173">
        <f>IF(N1453="zníž. prenesená",J1453,0)</f>
        <v>0</v>
      </c>
      <c r="BI1453" s="173">
        <f>IF(N1453="nulová",J1453,0)</f>
        <v>0</v>
      </c>
      <c r="BJ1453" s="18" t="s">
        <v>179</v>
      </c>
      <c r="BK1453" s="174">
        <f>ROUND(I1453*H1453,3)</f>
        <v>0</v>
      </c>
      <c r="BL1453" s="18" t="s">
        <v>572</v>
      </c>
      <c r="BM1453" s="172" t="s">
        <v>1682</v>
      </c>
    </row>
    <row r="1454" spans="1:65" s="2" customFormat="1" x14ac:dyDescent="0.2">
      <c r="A1454" s="33"/>
      <c r="B1454" s="34"/>
      <c r="C1454" s="33"/>
      <c r="D1454" s="175" t="s">
        <v>181</v>
      </c>
      <c r="E1454" s="33"/>
      <c r="F1454" s="176" t="s">
        <v>1681</v>
      </c>
      <c r="G1454" s="33"/>
      <c r="H1454" s="33"/>
      <c r="I1454" s="97"/>
      <c r="J1454" s="33"/>
      <c r="K1454" s="33"/>
      <c r="L1454" s="34"/>
      <c r="M1454" s="177"/>
      <c r="N1454" s="178"/>
      <c r="O1454" s="59"/>
      <c r="P1454" s="59"/>
      <c r="Q1454" s="59"/>
      <c r="R1454" s="59"/>
      <c r="S1454" s="59"/>
      <c r="T1454" s="60"/>
      <c r="U1454" s="33"/>
      <c r="V1454" s="33"/>
      <c r="W1454" s="33"/>
      <c r="X1454" s="33"/>
      <c r="Y1454" s="33"/>
      <c r="Z1454" s="33"/>
      <c r="AA1454" s="33"/>
      <c r="AB1454" s="33"/>
      <c r="AC1454" s="33"/>
      <c r="AD1454" s="33"/>
      <c r="AE1454" s="33"/>
      <c r="AT1454" s="18" t="s">
        <v>181</v>
      </c>
      <c r="AU1454" s="18" t="s">
        <v>191</v>
      </c>
    </row>
    <row r="1455" spans="1:65" s="2" customFormat="1" ht="16.5" customHeight="1" x14ac:dyDescent="0.2">
      <c r="A1455" s="33"/>
      <c r="B1455" s="162"/>
      <c r="C1455" s="163" t="s">
        <v>1683</v>
      </c>
      <c r="D1455" s="264" t="s">
        <v>1684</v>
      </c>
      <c r="E1455" s="265"/>
      <c r="F1455" s="266"/>
      <c r="G1455" s="164" t="s">
        <v>370</v>
      </c>
      <c r="H1455" s="165">
        <v>115</v>
      </c>
      <c r="I1455" s="166"/>
      <c r="J1455" s="165">
        <f>ROUND(I1455*H1455,3)</f>
        <v>0</v>
      </c>
      <c r="K1455" s="167"/>
      <c r="L1455" s="34"/>
      <c r="M1455" s="168" t="s">
        <v>1</v>
      </c>
      <c r="N1455" s="169" t="s">
        <v>43</v>
      </c>
      <c r="O1455" s="59"/>
      <c r="P1455" s="170">
        <f>O1455*H1455</f>
        <v>0</v>
      </c>
      <c r="Q1455" s="170">
        <v>0</v>
      </c>
      <c r="R1455" s="170">
        <f>Q1455*H1455</f>
        <v>0</v>
      </c>
      <c r="S1455" s="170">
        <v>0</v>
      </c>
      <c r="T1455" s="171">
        <f>S1455*H1455</f>
        <v>0</v>
      </c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33"/>
      <c r="AE1455" s="33"/>
      <c r="AR1455" s="172" t="s">
        <v>572</v>
      </c>
      <c r="AT1455" s="172" t="s">
        <v>175</v>
      </c>
      <c r="AU1455" s="172" t="s">
        <v>191</v>
      </c>
      <c r="AY1455" s="18" t="s">
        <v>173</v>
      </c>
      <c r="BE1455" s="173">
        <f>IF(N1455="základná",J1455,0)</f>
        <v>0</v>
      </c>
      <c r="BF1455" s="173">
        <f>IF(N1455="znížená",J1455,0)</f>
        <v>0</v>
      </c>
      <c r="BG1455" s="173">
        <f>IF(N1455="zákl. prenesená",J1455,0)</f>
        <v>0</v>
      </c>
      <c r="BH1455" s="173">
        <f>IF(N1455="zníž. prenesená",J1455,0)</f>
        <v>0</v>
      </c>
      <c r="BI1455" s="173">
        <f>IF(N1455="nulová",J1455,0)</f>
        <v>0</v>
      </c>
      <c r="BJ1455" s="18" t="s">
        <v>179</v>
      </c>
      <c r="BK1455" s="174">
        <f>ROUND(I1455*H1455,3)</f>
        <v>0</v>
      </c>
      <c r="BL1455" s="18" t="s">
        <v>572</v>
      </c>
      <c r="BM1455" s="172" t="s">
        <v>1685</v>
      </c>
    </row>
    <row r="1456" spans="1:65" s="2" customFormat="1" x14ac:dyDescent="0.2">
      <c r="A1456" s="33"/>
      <c r="B1456" s="34"/>
      <c r="C1456" s="33"/>
      <c r="D1456" s="175" t="s">
        <v>181</v>
      </c>
      <c r="E1456" s="33"/>
      <c r="F1456" s="176" t="s">
        <v>1684</v>
      </c>
      <c r="G1456" s="33"/>
      <c r="H1456" s="33"/>
      <c r="I1456" s="97"/>
      <c r="J1456" s="33"/>
      <c r="K1456" s="33"/>
      <c r="L1456" s="34"/>
      <c r="M1456" s="177"/>
      <c r="N1456" s="178"/>
      <c r="O1456" s="59"/>
      <c r="P1456" s="59"/>
      <c r="Q1456" s="59"/>
      <c r="R1456" s="59"/>
      <c r="S1456" s="59"/>
      <c r="T1456" s="60"/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33"/>
      <c r="AE1456" s="33"/>
      <c r="AT1456" s="18" t="s">
        <v>181</v>
      </c>
      <c r="AU1456" s="18" t="s">
        <v>191</v>
      </c>
    </row>
    <row r="1457" spans="1:65" s="2" customFormat="1" ht="16.5" customHeight="1" x14ac:dyDescent="0.2">
      <c r="A1457" s="33"/>
      <c r="B1457" s="162"/>
      <c r="C1457" s="163" t="s">
        <v>1686</v>
      </c>
      <c r="D1457" s="264" t="s">
        <v>1518</v>
      </c>
      <c r="E1457" s="265"/>
      <c r="F1457" s="266"/>
      <c r="G1457" s="164" t="s">
        <v>177</v>
      </c>
      <c r="H1457" s="165">
        <v>1</v>
      </c>
      <c r="I1457" s="166"/>
      <c r="J1457" s="165">
        <f>ROUND(I1457*H1457,3)</f>
        <v>0</v>
      </c>
      <c r="K1457" s="167"/>
      <c r="L1457" s="34"/>
      <c r="M1457" s="168" t="s">
        <v>1</v>
      </c>
      <c r="N1457" s="169" t="s">
        <v>43</v>
      </c>
      <c r="O1457" s="59"/>
      <c r="P1457" s="170">
        <f>O1457*H1457</f>
        <v>0</v>
      </c>
      <c r="Q1457" s="170">
        <v>0</v>
      </c>
      <c r="R1457" s="170">
        <f>Q1457*H1457</f>
        <v>0</v>
      </c>
      <c r="S1457" s="170">
        <v>0</v>
      </c>
      <c r="T1457" s="171">
        <f>S1457*H1457</f>
        <v>0</v>
      </c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3"/>
      <c r="AE1457" s="33"/>
      <c r="AR1457" s="172" t="s">
        <v>572</v>
      </c>
      <c r="AT1457" s="172" t="s">
        <v>175</v>
      </c>
      <c r="AU1457" s="172" t="s">
        <v>191</v>
      </c>
      <c r="AY1457" s="18" t="s">
        <v>173</v>
      </c>
      <c r="BE1457" s="173">
        <f>IF(N1457="základná",J1457,0)</f>
        <v>0</v>
      </c>
      <c r="BF1457" s="173">
        <f>IF(N1457="znížená",J1457,0)</f>
        <v>0</v>
      </c>
      <c r="BG1457" s="173">
        <f>IF(N1457="zákl. prenesená",J1457,0)</f>
        <v>0</v>
      </c>
      <c r="BH1457" s="173">
        <f>IF(N1457="zníž. prenesená",J1457,0)</f>
        <v>0</v>
      </c>
      <c r="BI1457" s="173">
        <f>IF(N1457="nulová",J1457,0)</f>
        <v>0</v>
      </c>
      <c r="BJ1457" s="18" t="s">
        <v>179</v>
      </c>
      <c r="BK1457" s="174">
        <f>ROUND(I1457*H1457,3)</f>
        <v>0</v>
      </c>
      <c r="BL1457" s="18" t="s">
        <v>572</v>
      </c>
      <c r="BM1457" s="172" t="s">
        <v>1687</v>
      </c>
    </row>
    <row r="1458" spans="1:65" s="2" customFormat="1" x14ac:dyDescent="0.2">
      <c r="A1458" s="33"/>
      <c r="B1458" s="34"/>
      <c r="C1458" s="33"/>
      <c r="D1458" s="175" t="s">
        <v>181</v>
      </c>
      <c r="E1458" s="33"/>
      <c r="F1458" s="176" t="s">
        <v>1518</v>
      </c>
      <c r="G1458" s="33"/>
      <c r="H1458" s="33"/>
      <c r="I1458" s="97"/>
      <c r="J1458" s="33"/>
      <c r="K1458" s="33"/>
      <c r="L1458" s="34"/>
      <c r="M1458" s="177"/>
      <c r="N1458" s="178"/>
      <c r="O1458" s="59"/>
      <c r="P1458" s="59"/>
      <c r="Q1458" s="59"/>
      <c r="R1458" s="59"/>
      <c r="S1458" s="59"/>
      <c r="T1458" s="60"/>
      <c r="U1458" s="33"/>
      <c r="V1458" s="33"/>
      <c r="W1458" s="33"/>
      <c r="X1458" s="33"/>
      <c r="Y1458" s="33"/>
      <c r="Z1458" s="33"/>
      <c r="AA1458" s="33"/>
      <c r="AB1458" s="33"/>
      <c r="AC1458" s="33"/>
      <c r="AD1458" s="33"/>
      <c r="AE1458" s="33"/>
      <c r="AT1458" s="18" t="s">
        <v>181</v>
      </c>
      <c r="AU1458" s="18" t="s">
        <v>191</v>
      </c>
    </row>
    <row r="1459" spans="1:65" s="12" customFormat="1" ht="20.85" customHeight="1" x14ac:dyDescent="0.2">
      <c r="B1459" s="149"/>
      <c r="D1459" s="150" t="s">
        <v>76</v>
      </c>
      <c r="E1459" s="160" t="s">
        <v>1688</v>
      </c>
      <c r="F1459" s="160" t="s">
        <v>1689</v>
      </c>
      <c r="I1459" s="152"/>
      <c r="J1459" s="161">
        <f>BK1459</f>
        <v>0</v>
      </c>
      <c r="L1459" s="149"/>
      <c r="M1459" s="154"/>
      <c r="N1459" s="155"/>
      <c r="O1459" s="155"/>
      <c r="P1459" s="156">
        <f>SUM(P1460:P1487)</f>
        <v>0</v>
      </c>
      <c r="Q1459" s="155"/>
      <c r="R1459" s="156">
        <f>SUM(R1460:R1487)</f>
        <v>0</v>
      </c>
      <c r="S1459" s="155"/>
      <c r="T1459" s="157">
        <f>SUM(T1460:T1487)</f>
        <v>0</v>
      </c>
      <c r="AR1459" s="150" t="s">
        <v>191</v>
      </c>
      <c r="AT1459" s="158" t="s">
        <v>76</v>
      </c>
      <c r="AU1459" s="158" t="s">
        <v>179</v>
      </c>
      <c r="AY1459" s="150" t="s">
        <v>173</v>
      </c>
      <c r="BK1459" s="159">
        <f>SUM(BK1460:BK1487)</f>
        <v>0</v>
      </c>
    </row>
    <row r="1460" spans="1:65" s="2" customFormat="1" ht="16.5" customHeight="1" x14ac:dyDescent="0.2">
      <c r="A1460" s="33"/>
      <c r="B1460" s="162"/>
      <c r="C1460" s="210" t="s">
        <v>1690</v>
      </c>
      <c r="D1460" s="267" t="s">
        <v>1647</v>
      </c>
      <c r="E1460" s="268"/>
      <c r="F1460" s="269"/>
      <c r="G1460" s="211" t="s">
        <v>1648</v>
      </c>
      <c r="H1460" s="212">
        <v>18</v>
      </c>
      <c r="I1460" s="213"/>
      <c r="J1460" s="212">
        <f>ROUND(I1460*H1460,3)</f>
        <v>0</v>
      </c>
      <c r="K1460" s="214"/>
      <c r="L1460" s="215"/>
      <c r="M1460" s="216" t="s">
        <v>1</v>
      </c>
      <c r="N1460" s="217" t="s">
        <v>43</v>
      </c>
      <c r="O1460" s="59"/>
      <c r="P1460" s="170">
        <f>O1460*H1460</f>
        <v>0</v>
      </c>
      <c r="Q1460" s="170">
        <v>0</v>
      </c>
      <c r="R1460" s="170">
        <f>Q1460*H1460</f>
        <v>0</v>
      </c>
      <c r="S1460" s="170">
        <v>0</v>
      </c>
      <c r="T1460" s="171">
        <f>S1460*H1460</f>
        <v>0</v>
      </c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33"/>
      <c r="AE1460" s="33"/>
      <c r="AR1460" s="172" t="s">
        <v>1474</v>
      </c>
      <c r="AT1460" s="172" t="s">
        <v>335</v>
      </c>
      <c r="AU1460" s="172" t="s">
        <v>191</v>
      </c>
      <c r="AY1460" s="18" t="s">
        <v>173</v>
      </c>
      <c r="BE1460" s="173">
        <f>IF(N1460="základná",J1460,0)</f>
        <v>0</v>
      </c>
      <c r="BF1460" s="173">
        <f>IF(N1460="znížená",J1460,0)</f>
        <v>0</v>
      </c>
      <c r="BG1460" s="173">
        <f>IF(N1460="zákl. prenesená",J1460,0)</f>
        <v>0</v>
      </c>
      <c r="BH1460" s="173">
        <f>IF(N1460="zníž. prenesená",J1460,0)</f>
        <v>0</v>
      </c>
      <c r="BI1460" s="173">
        <f>IF(N1460="nulová",J1460,0)</f>
        <v>0</v>
      </c>
      <c r="BJ1460" s="18" t="s">
        <v>179</v>
      </c>
      <c r="BK1460" s="174">
        <f>ROUND(I1460*H1460,3)</f>
        <v>0</v>
      </c>
      <c r="BL1460" s="18" t="s">
        <v>572</v>
      </c>
      <c r="BM1460" s="172" t="s">
        <v>1691</v>
      </c>
    </row>
    <row r="1461" spans="1:65" s="2" customFormat="1" x14ac:dyDescent="0.2">
      <c r="A1461" s="33"/>
      <c r="B1461" s="34"/>
      <c r="C1461" s="33"/>
      <c r="D1461" s="175" t="s">
        <v>181</v>
      </c>
      <c r="E1461" s="33"/>
      <c r="F1461" s="176" t="s">
        <v>1647</v>
      </c>
      <c r="G1461" s="33"/>
      <c r="H1461" s="33"/>
      <c r="I1461" s="97"/>
      <c r="J1461" s="33"/>
      <c r="K1461" s="33"/>
      <c r="L1461" s="34"/>
      <c r="M1461" s="177"/>
      <c r="N1461" s="178"/>
      <c r="O1461" s="59"/>
      <c r="P1461" s="59"/>
      <c r="Q1461" s="59"/>
      <c r="R1461" s="59"/>
      <c r="S1461" s="59"/>
      <c r="T1461" s="60"/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  <c r="AE1461" s="33"/>
      <c r="AT1461" s="18" t="s">
        <v>181</v>
      </c>
      <c r="AU1461" s="18" t="s">
        <v>191</v>
      </c>
    </row>
    <row r="1462" spans="1:65" s="2" customFormat="1" ht="16.5" customHeight="1" x14ac:dyDescent="0.2">
      <c r="A1462" s="33"/>
      <c r="B1462" s="162"/>
      <c r="C1462" s="210" t="s">
        <v>1692</v>
      </c>
      <c r="D1462" s="267" t="s">
        <v>1651</v>
      </c>
      <c r="E1462" s="268"/>
      <c r="F1462" s="269"/>
      <c r="G1462" s="211" t="s">
        <v>1648</v>
      </c>
      <c r="H1462" s="212">
        <v>11</v>
      </c>
      <c r="I1462" s="213"/>
      <c r="J1462" s="212">
        <f>ROUND(I1462*H1462,3)</f>
        <v>0</v>
      </c>
      <c r="K1462" s="214"/>
      <c r="L1462" s="215"/>
      <c r="M1462" s="216" t="s">
        <v>1</v>
      </c>
      <c r="N1462" s="217" t="s">
        <v>43</v>
      </c>
      <c r="O1462" s="59"/>
      <c r="P1462" s="170">
        <f>O1462*H1462</f>
        <v>0</v>
      </c>
      <c r="Q1462" s="170">
        <v>0</v>
      </c>
      <c r="R1462" s="170">
        <f>Q1462*H1462</f>
        <v>0</v>
      </c>
      <c r="S1462" s="170">
        <v>0</v>
      </c>
      <c r="T1462" s="171">
        <f>S1462*H1462</f>
        <v>0</v>
      </c>
      <c r="U1462" s="33"/>
      <c r="V1462" s="33"/>
      <c r="W1462" s="33"/>
      <c r="X1462" s="33"/>
      <c r="Y1462" s="33"/>
      <c r="Z1462" s="33"/>
      <c r="AA1462" s="33"/>
      <c r="AB1462" s="33"/>
      <c r="AC1462" s="33"/>
      <c r="AD1462" s="33"/>
      <c r="AE1462" s="33"/>
      <c r="AR1462" s="172" t="s">
        <v>1474</v>
      </c>
      <c r="AT1462" s="172" t="s">
        <v>335</v>
      </c>
      <c r="AU1462" s="172" t="s">
        <v>191</v>
      </c>
      <c r="AY1462" s="18" t="s">
        <v>173</v>
      </c>
      <c r="BE1462" s="173">
        <f>IF(N1462="základná",J1462,0)</f>
        <v>0</v>
      </c>
      <c r="BF1462" s="173">
        <f>IF(N1462="znížená",J1462,0)</f>
        <v>0</v>
      </c>
      <c r="BG1462" s="173">
        <f>IF(N1462="zákl. prenesená",J1462,0)</f>
        <v>0</v>
      </c>
      <c r="BH1462" s="173">
        <f>IF(N1462="zníž. prenesená",J1462,0)</f>
        <v>0</v>
      </c>
      <c r="BI1462" s="173">
        <f>IF(N1462="nulová",J1462,0)</f>
        <v>0</v>
      </c>
      <c r="BJ1462" s="18" t="s">
        <v>179</v>
      </c>
      <c r="BK1462" s="174">
        <f>ROUND(I1462*H1462,3)</f>
        <v>0</v>
      </c>
      <c r="BL1462" s="18" t="s">
        <v>572</v>
      </c>
      <c r="BM1462" s="172" t="s">
        <v>1693</v>
      </c>
    </row>
    <row r="1463" spans="1:65" s="2" customFormat="1" x14ac:dyDescent="0.2">
      <c r="A1463" s="33"/>
      <c r="B1463" s="34"/>
      <c r="C1463" s="33"/>
      <c r="D1463" s="175" t="s">
        <v>181</v>
      </c>
      <c r="E1463" s="33"/>
      <c r="F1463" s="176" t="s">
        <v>1651</v>
      </c>
      <c r="G1463" s="33"/>
      <c r="H1463" s="33"/>
      <c r="I1463" s="97"/>
      <c r="J1463" s="33"/>
      <c r="K1463" s="33"/>
      <c r="L1463" s="34"/>
      <c r="M1463" s="177"/>
      <c r="N1463" s="178"/>
      <c r="O1463" s="59"/>
      <c r="P1463" s="59"/>
      <c r="Q1463" s="59"/>
      <c r="R1463" s="59"/>
      <c r="S1463" s="59"/>
      <c r="T1463" s="60"/>
      <c r="U1463" s="33"/>
      <c r="V1463" s="33"/>
      <c r="W1463" s="33"/>
      <c r="X1463" s="33"/>
      <c r="Y1463" s="33"/>
      <c r="Z1463" s="33"/>
      <c r="AA1463" s="33"/>
      <c r="AB1463" s="33"/>
      <c r="AC1463" s="33"/>
      <c r="AD1463" s="33"/>
      <c r="AE1463" s="33"/>
      <c r="AT1463" s="18" t="s">
        <v>181</v>
      </c>
      <c r="AU1463" s="18" t="s">
        <v>191</v>
      </c>
    </row>
    <row r="1464" spans="1:65" s="2" customFormat="1" ht="16.5" customHeight="1" x14ac:dyDescent="0.2">
      <c r="A1464" s="33"/>
      <c r="B1464" s="162"/>
      <c r="C1464" s="210" t="s">
        <v>1694</v>
      </c>
      <c r="D1464" s="267" t="s">
        <v>1654</v>
      </c>
      <c r="E1464" s="268"/>
      <c r="F1464" s="269"/>
      <c r="G1464" s="211" t="s">
        <v>1648</v>
      </c>
      <c r="H1464" s="212">
        <v>115</v>
      </c>
      <c r="I1464" s="213"/>
      <c r="J1464" s="212">
        <f>ROUND(I1464*H1464,3)</f>
        <v>0</v>
      </c>
      <c r="K1464" s="214"/>
      <c r="L1464" s="215"/>
      <c r="M1464" s="216" t="s">
        <v>1</v>
      </c>
      <c r="N1464" s="217" t="s">
        <v>43</v>
      </c>
      <c r="O1464" s="59"/>
      <c r="P1464" s="170">
        <f>O1464*H1464</f>
        <v>0</v>
      </c>
      <c r="Q1464" s="170">
        <v>0</v>
      </c>
      <c r="R1464" s="170">
        <f>Q1464*H1464</f>
        <v>0</v>
      </c>
      <c r="S1464" s="170">
        <v>0</v>
      </c>
      <c r="T1464" s="171">
        <f>S1464*H1464</f>
        <v>0</v>
      </c>
      <c r="U1464" s="33"/>
      <c r="V1464" s="33"/>
      <c r="W1464" s="33"/>
      <c r="X1464" s="33"/>
      <c r="Y1464" s="33"/>
      <c r="Z1464" s="33"/>
      <c r="AA1464" s="33"/>
      <c r="AB1464" s="33"/>
      <c r="AC1464" s="33"/>
      <c r="AD1464" s="33"/>
      <c r="AE1464" s="33"/>
      <c r="AR1464" s="172" t="s">
        <v>1474</v>
      </c>
      <c r="AT1464" s="172" t="s">
        <v>335</v>
      </c>
      <c r="AU1464" s="172" t="s">
        <v>191</v>
      </c>
      <c r="AY1464" s="18" t="s">
        <v>173</v>
      </c>
      <c r="BE1464" s="173">
        <f>IF(N1464="základná",J1464,0)</f>
        <v>0</v>
      </c>
      <c r="BF1464" s="173">
        <f>IF(N1464="znížená",J1464,0)</f>
        <v>0</v>
      </c>
      <c r="BG1464" s="173">
        <f>IF(N1464="zákl. prenesená",J1464,0)</f>
        <v>0</v>
      </c>
      <c r="BH1464" s="173">
        <f>IF(N1464="zníž. prenesená",J1464,0)</f>
        <v>0</v>
      </c>
      <c r="BI1464" s="173">
        <f>IF(N1464="nulová",J1464,0)</f>
        <v>0</v>
      </c>
      <c r="BJ1464" s="18" t="s">
        <v>179</v>
      </c>
      <c r="BK1464" s="174">
        <f>ROUND(I1464*H1464,3)</f>
        <v>0</v>
      </c>
      <c r="BL1464" s="18" t="s">
        <v>572</v>
      </c>
      <c r="BM1464" s="172" t="s">
        <v>1695</v>
      </c>
    </row>
    <row r="1465" spans="1:65" s="2" customFormat="1" x14ac:dyDescent="0.2">
      <c r="A1465" s="33"/>
      <c r="B1465" s="34"/>
      <c r="C1465" s="33"/>
      <c r="D1465" s="175" t="s">
        <v>181</v>
      </c>
      <c r="E1465" s="33"/>
      <c r="F1465" s="176" t="s">
        <v>1654</v>
      </c>
      <c r="G1465" s="33"/>
      <c r="H1465" s="33"/>
      <c r="I1465" s="97"/>
      <c r="J1465" s="33"/>
      <c r="K1465" s="33"/>
      <c r="L1465" s="34"/>
      <c r="M1465" s="177"/>
      <c r="N1465" s="178"/>
      <c r="O1465" s="59"/>
      <c r="P1465" s="59"/>
      <c r="Q1465" s="59"/>
      <c r="R1465" s="59"/>
      <c r="S1465" s="59"/>
      <c r="T1465" s="60"/>
      <c r="U1465" s="33"/>
      <c r="V1465" s="33"/>
      <c r="W1465" s="33"/>
      <c r="X1465" s="33"/>
      <c r="Y1465" s="33"/>
      <c r="Z1465" s="33"/>
      <c r="AA1465" s="33"/>
      <c r="AB1465" s="33"/>
      <c r="AC1465" s="33"/>
      <c r="AD1465" s="33"/>
      <c r="AE1465" s="33"/>
      <c r="AT1465" s="18" t="s">
        <v>181</v>
      </c>
      <c r="AU1465" s="18" t="s">
        <v>191</v>
      </c>
    </row>
    <row r="1466" spans="1:65" s="2" customFormat="1" ht="16.5" customHeight="1" x14ac:dyDescent="0.2">
      <c r="A1466" s="33"/>
      <c r="B1466" s="162"/>
      <c r="C1466" s="210" t="s">
        <v>1696</v>
      </c>
      <c r="D1466" s="267" t="s">
        <v>1657</v>
      </c>
      <c r="E1466" s="268"/>
      <c r="F1466" s="269"/>
      <c r="G1466" s="211" t="s">
        <v>370</v>
      </c>
      <c r="H1466" s="212">
        <v>4</v>
      </c>
      <c r="I1466" s="213"/>
      <c r="J1466" s="212">
        <f>ROUND(I1466*H1466,3)</f>
        <v>0</v>
      </c>
      <c r="K1466" s="214"/>
      <c r="L1466" s="215"/>
      <c r="M1466" s="216" t="s">
        <v>1</v>
      </c>
      <c r="N1466" s="217" t="s">
        <v>43</v>
      </c>
      <c r="O1466" s="59"/>
      <c r="P1466" s="170">
        <f>O1466*H1466</f>
        <v>0</v>
      </c>
      <c r="Q1466" s="170">
        <v>0</v>
      </c>
      <c r="R1466" s="170">
        <f>Q1466*H1466</f>
        <v>0</v>
      </c>
      <c r="S1466" s="170">
        <v>0</v>
      </c>
      <c r="T1466" s="171">
        <f>S1466*H1466</f>
        <v>0</v>
      </c>
      <c r="U1466" s="33"/>
      <c r="V1466" s="33"/>
      <c r="W1466" s="33"/>
      <c r="X1466" s="33"/>
      <c r="Y1466" s="33"/>
      <c r="Z1466" s="33"/>
      <c r="AA1466" s="33"/>
      <c r="AB1466" s="33"/>
      <c r="AC1466" s="33"/>
      <c r="AD1466" s="33"/>
      <c r="AE1466" s="33"/>
      <c r="AR1466" s="172" t="s">
        <v>1474</v>
      </c>
      <c r="AT1466" s="172" t="s">
        <v>335</v>
      </c>
      <c r="AU1466" s="172" t="s">
        <v>191</v>
      </c>
      <c r="AY1466" s="18" t="s">
        <v>173</v>
      </c>
      <c r="BE1466" s="173">
        <f>IF(N1466="základná",J1466,0)</f>
        <v>0</v>
      </c>
      <c r="BF1466" s="173">
        <f>IF(N1466="znížená",J1466,0)</f>
        <v>0</v>
      </c>
      <c r="BG1466" s="173">
        <f>IF(N1466="zákl. prenesená",J1466,0)</f>
        <v>0</v>
      </c>
      <c r="BH1466" s="173">
        <f>IF(N1466="zníž. prenesená",J1466,0)</f>
        <v>0</v>
      </c>
      <c r="BI1466" s="173">
        <f>IF(N1466="nulová",J1466,0)</f>
        <v>0</v>
      </c>
      <c r="BJ1466" s="18" t="s">
        <v>179</v>
      </c>
      <c r="BK1466" s="174">
        <f>ROUND(I1466*H1466,3)</f>
        <v>0</v>
      </c>
      <c r="BL1466" s="18" t="s">
        <v>572</v>
      </c>
      <c r="BM1466" s="172" t="s">
        <v>1697</v>
      </c>
    </row>
    <row r="1467" spans="1:65" s="2" customFormat="1" x14ac:dyDescent="0.2">
      <c r="A1467" s="33"/>
      <c r="B1467" s="34"/>
      <c r="C1467" s="33"/>
      <c r="D1467" s="175" t="s">
        <v>181</v>
      </c>
      <c r="E1467" s="33"/>
      <c r="F1467" s="176" t="s">
        <v>1657</v>
      </c>
      <c r="G1467" s="33"/>
      <c r="H1467" s="33"/>
      <c r="I1467" s="97"/>
      <c r="J1467" s="33"/>
      <c r="K1467" s="33"/>
      <c r="L1467" s="34"/>
      <c r="M1467" s="177"/>
      <c r="N1467" s="178"/>
      <c r="O1467" s="59"/>
      <c r="P1467" s="59"/>
      <c r="Q1467" s="59"/>
      <c r="R1467" s="59"/>
      <c r="S1467" s="59"/>
      <c r="T1467" s="60"/>
      <c r="U1467" s="33"/>
      <c r="V1467" s="33"/>
      <c r="W1467" s="33"/>
      <c r="X1467" s="33"/>
      <c r="Y1467" s="33"/>
      <c r="Z1467" s="33"/>
      <c r="AA1467" s="33"/>
      <c r="AB1467" s="33"/>
      <c r="AC1467" s="33"/>
      <c r="AD1467" s="33"/>
      <c r="AE1467" s="33"/>
      <c r="AT1467" s="18" t="s">
        <v>181</v>
      </c>
      <c r="AU1467" s="18" t="s">
        <v>191</v>
      </c>
    </row>
    <row r="1468" spans="1:65" s="2" customFormat="1" ht="16.5" customHeight="1" x14ac:dyDescent="0.2">
      <c r="A1468" s="33"/>
      <c r="B1468" s="162"/>
      <c r="C1468" s="210" t="s">
        <v>1698</v>
      </c>
      <c r="D1468" s="267" t="s">
        <v>1660</v>
      </c>
      <c r="E1468" s="268"/>
      <c r="F1468" s="269"/>
      <c r="G1468" s="211" t="s">
        <v>643</v>
      </c>
      <c r="H1468" s="212">
        <v>20</v>
      </c>
      <c r="I1468" s="213"/>
      <c r="J1468" s="212">
        <f>ROUND(I1468*H1468,3)</f>
        <v>0</v>
      </c>
      <c r="K1468" s="214"/>
      <c r="L1468" s="215"/>
      <c r="M1468" s="216" t="s">
        <v>1</v>
      </c>
      <c r="N1468" s="217" t="s">
        <v>43</v>
      </c>
      <c r="O1468" s="59"/>
      <c r="P1468" s="170">
        <f>O1468*H1468</f>
        <v>0</v>
      </c>
      <c r="Q1468" s="170">
        <v>0</v>
      </c>
      <c r="R1468" s="170">
        <f>Q1468*H1468</f>
        <v>0</v>
      </c>
      <c r="S1468" s="170">
        <v>0</v>
      </c>
      <c r="T1468" s="171">
        <f>S1468*H1468</f>
        <v>0</v>
      </c>
      <c r="U1468" s="33"/>
      <c r="V1468" s="33"/>
      <c r="W1468" s="33"/>
      <c r="X1468" s="33"/>
      <c r="Y1468" s="33"/>
      <c r="Z1468" s="33"/>
      <c r="AA1468" s="33"/>
      <c r="AB1468" s="33"/>
      <c r="AC1468" s="33"/>
      <c r="AD1468" s="33"/>
      <c r="AE1468" s="33"/>
      <c r="AR1468" s="172" t="s">
        <v>1474</v>
      </c>
      <c r="AT1468" s="172" t="s">
        <v>335</v>
      </c>
      <c r="AU1468" s="172" t="s">
        <v>191</v>
      </c>
      <c r="AY1468" s="18" t="s">
        <v>173</v>
      </c>
      <c r="BE1468" s="173">
        <f>IF(N1468="základná",J1468,0)</f>
        <v>0</v>
      </c>
      <c r="BF1468" s="173">
        <f>IF(N1468="znížená",J1468,0)</f>
        <v>0</v>
      </c>
      <c r="BG1468" s="173">
        <f>IF(N1468="zákl. prenesená",J1468,0)</f>
        <v>0</v>
      </c>
      <c r="BH1468" s="173">
        <f>IF(N1468="zníž. prenesená",J1468,0)</f>
        <v>0</v>
      </c>
      <c r="BI1468" s="173">
        <f>IF(N1468="nulová",J1468,0)</f>
        <v>0</v>
      </c>
      <c r="BJ1468" s="18" t="s">
        <v>179</v>
      </c>
      <c r="BK1468" s="174">
        <f>ROUND(I1468*H1468,3)</f>
        <v>0</v>
      </c>
      <c r="BL1468" s="18" t="s">
        <v>572</v>
      </c>
      <c r="BM1468" s="172" t="s">
        <v>1699</v>
      </c>
    </row>
    <row r="1469" spans="1:65" s="2" customFormat="1" x14ac:dyDescent="0.2">
      <c r="A1469" s="33"/>
      <c r="B1469" s="34"/>
      <c r="C1469" s="33"/>
      <c r="D1469" s="175" t="s">
        <v>181</v>
      </c>
      <c r="E1469" s="33"/>
      <c r="F1469" s="176" t="s">
        <v>1660</v>
      </c>
      <c r="G1469" s="33"/>
      <c r="H1469" s="33"/>
      <c r="I1469" s="97"/>
      <c r="J1469" s="33"/>
      <c r="K1469" s="33"/>
      <c r="L1469" s="34"/>
      <c r="M1469" s="177"/>
      <c r="N1469" s="178"/>
      <c r="O1469" s="59"/>
      <c r="P1469" s="59"/>
      <c r="Q1469" s="59"/>
      <c r="R1469" s="59"/>
      <c r="S1469" s="59"/>
      <c r="T1469" s="60"/>
      <c r="U1469" s="33"/>
      <c r="V1469" s="33"/>
      <c r="W1469" s="33"/>
      <c r="X1469" s="33"/>
      <c r="Y1469" s="33"/>
      <c r="Z1469" s="33"/>
      <c r="AA1469" s="33"/>
      <c r="AB1469" s="33"/>
      <c r="AC1469" s="33"/>
      <c r="AD1469" s="33"/>
      <c r="AE1469" s="33"/>
      <c r="AT1469" s="18" t="s">
        <v>181</v>
      </c>
      <c r="AU1469" s="18" t="s">
        <v>191</v>
      </c>
    </row>
    <row r="1470" spans="1:65" s="2" customFormat="1" ht="16.5" customHeight="1" x14ac:dyDescent="0.2">
      <c r="A1470" s="33"/>
      <c r="B1470" s="162"/>
      <c r="C1470" s="210" t="s">
        <v>1700</v>
      </c>
      <c r="D1470" s="267" t="s">
        <v>1663</v>
      </c>
      <c r="E1470" s="268"/>
      <c r="F1470" s="269"/>
      <c r="G1470" s="211" t="s">
        <v>370</v>
      </c>
      <c r="H1470" s="212">
        <v>3</v>
      </c>
      <c r="I1470" s="213"/>
      <c r="J1470" s="212">
        <f>ROUND(I1470*H1470,3)</f>
        <v>0</v>
      </c>
      <c r="K1470" s="214"/>
      <c r="L1470" s="215"/>
      <c r="M1470" s="216" t="s">
        <v>1</v>
      </c>
      <c r="N1470" s="217" t="s">
        <v>43</v>
      </c>
      <c r="O1470" s="59"/>
      <c r="P1470" s="170">
        <f>O1470*H1470</f>
        <v>0</v>
      </c>
      <c r="Q1470" s="170">
        <v>0</v>
      </c>
      <c r="R1470" s="170">
        <f>Q1470*H1470</f>
        <v>0</v>
      </c>
      <c r="S1470" s="170">
        <v>0</v>
      </c>
      <c r="T1470" s="171">
        <f>S1470*H1470</f>
        <v>0</v>
      </c>
      <c r="U1470" s="33"/>
      <c r="V1470" s="33"/>
      <c r="W1470" s="33"/>
      <c r="X1470" s="33"/>
      <c r="Y1470" s="33"/>
      <c r="Z1470" s="33"/>
      <c r="AA1470" s="33"/>
      <c r="AB1470" s="33"/>
      <c r="AC1470" s="33"/>
      <c r="AD1470" s="33"/>
      <c r="AE1470" s="33"/>
      <c r="AR1470" s="172" t="s">
        <v>1474</v>
      </c>
      <c r="AT1470" s="172" t="s">
        <v>335</v>
      </c>
      <c r="AU1470" s="172" t="s">
        <v>191</v>
      </c>
      <c r="AY1470" s="18" t="s">
        <v>173</v>
      </c>
      <c r="BE1470" s="173">
        <f>IF(N1470="základná",J1470,0)</f>
        <v>0</v>
      </c>
      <c r="BF1470" s="173">
        <f>IF(N1470="znížená",J1470,0)</f>
        <v>0</v>
      </c>
      <c r="BG1470" s="173">
        <f>IF(N1470="zákl. prenesená",J1470,0)</f>
        <v>0</v>
      </c>
      <c r="BH1470" s="173">
        <f>IF(N1470="zníž. prenesená",J1470,0)</f>
        <v>0</v>
      </c>
      <c r="BI1470" s="173">
        <f>IF(N1470="nulová",J1470,0)</f>
        <v>0</v>
      </c>
      <c r="BJ1470" s="18" t="s">
        <v>179</v>
      </c>
      <c r="BK1470" s="174">
        <f>ROUND(I1470*H1470,3)</f>
        <v>0</v>
      </c>
      <c r="BL1470" s="18" t="s">
        <v>572</v>
      </c>
      <c r="BM1470" s="172" t="s">
        <v>1701</v>
      </c>
    </row>
    <row r="1471" spans="1:65" s="2" customFormat="1" x14ac:dyDescent="0.2">
      <c r="A1471" s="33"/>
      <c r="B1471" s="34"/>
      <c r="C1471" s="33"/>
      <c r="D1471" s="175" t="s">
        <v>181</v>
      </c>
      <c r="E1471" s="33"/>
      <c r="F1471" s="176" t="s">
        <v>1663</v>
      </c>
      <c r="G1471" s="33"/>
      <c r="H1471" s="33"/>
      <c r="I1471" s="97"/>
      <c r="J1471" s="33"/>
      <c r="K1471" s="33"/>
      <c r="L1471" s="34"/>
      <c r="M1471" s="177"/>
      <c r="N1471" s="178"/>
      <c r="O1471" s="59"/>
      <c r="P1471" s="59"/>
      <c r="Q1471" s="59"/>
      <c r="R1471" s="59"/>
      <c r="S1471" s="59"/>
      <c r="T1471" s="60"/>
      <c r="U1471" s="33"/>
      <c r="V1471" s="33"/>
      <c r="W1471" s="33"/>
      <c r="X1471" s="33"/>
      <c r="Y1471" s="33"/>
      <c r="Z1471" s="33"/>
      <c r="AA1471" s="33"/>
      <c r="AB1471" s="33"/>
      <c r="AC1471" s="33"/>
      <c r="AD1471" s="33"/>
      <c r="AE1471" s="33"/>
      <c r="AT1471" s="18" t="s">
        <v>181</v>
      </c>
      <c r="AU1471" s="18" t="s">
        <v>191</v>
      </c>
    </row>
    <row r="1472" spans="1:65" s="2" customFormat="1" ht="16.5" customHeight="1" x14ac:dyDescent="0.2">
      <c r="A1472" s="33"/>
      <c r="B1472" s="162"/>
      <c r="C1472" s="210" t="s">
        <v>1702</v>
      </c>
      <c r="D1472" s="267" t="s">
        <v>1666</v>
      </c>
      <c r="E1472" s="268"/>
      <c r="F1472" s="269"/>
      <c r="G1472" s="211" t="s">
        <v>370</v>
      </c>
      <c r="H1472" s="212">
        <v>3</v>
      </c>
      <c r="I1472" s="213"/>
      <c r="J1472" s="212">
        <f>ROUND(I1472*H1472,3)</f>
        <v>0</v>
      </c>
      <c r="K1472" s="214"/>
      <c r="L1472" s="215"/>
      <c r="M1472" s="216" t="s">
        <v>1</v>
      </c>
      <c r="N1472" s="217" t="s">
        <v>43</v>
      </c>
      <c r="O1472" s="59"/>
      <c r="P1472" s="170">
        <f>O1472*H1472</f>
        <v>0</v>
      </c>
      <c r="Q1472" s="170">
        <v>0</v>
      </c>
      <c r="R1472" s="170">
        <f>Q1472*H1472</f>
        <v>0</v>
      </c>
      <c r="S1472" s="170">
        <v>0</v>
      </c>
      <c r="T1472" s="171">
        <f>S1472*H1472</f>
        <v>0</v>
      </c>
      <c r="U1472" s="33"/>
      <c r="V1472" s="33"/>
      <c r="W1472" s="33"/>
      <c r="X1472" s="33"/>
      <c r="Y1472" s="33"/>
      <c r="Z1472" s="33"/>
      <c r="AA1472" s="33"/>
      <c r="AB1472" s="33"/>
      <c r="AC1472" s="33"/>
      <c r="AD1472" s="33"/>
      <c r="AE1472" s="33"/>
      <c r="AR1472" s="172" t="s">
        <v>1474</v>
      </c>
      <c r="AT1472" s="172" t="s">
        <v>335</v>
      </c>
      <c r="AU1472" s="172" t="s">
        <v>191</v>
      </c>
      <c r="AY1472" s="18" t="s">
        <v>173</v>
      </c>
      <c r="BE1472" s="173">
        <f>IF(N1472="základná",J1472,0)</f>
        <v>0</v>
      </c>
      <c r="BF1472" s="173">
        <f>IF(N1472="znížená",J1472,0)</f>
        <v>0</v>
      </c>
      <c r="BG1472" s="173">
        <f>IF(N1472="zákl. prenesená",J1472,0)</f>
        <v>0</v>
      </c>
      <c r="BH1472" s="173">
        <f>IF(N1472="zníž. prenesená",J1472,0)</f>
        <v>0</v>
      </c>
      <c r="BI1472" s="173">
        <f>IF(N1472="nulová",J1472,0)</f>
        <v>0</v>
      </c>
      <c r="BJ1472" s="18" t="s">
        <v>179</v>
      </c>
      <c r="BK1472" s="174">
        <f>ROUND(I1472*H1472,3)</f>
        <v>0</v>
      </c>
      <c r="BL1472" s="18" t="s">
        <v>572</v>
      </c>
      <c r="BM1472" s="172" t="s">
        <v>1703</v>
      </c>
    </row>
    <row r="1473" spans="1:65" s="2" customFormat="1" x14ac:dyDescent="0.2">
      <c r="A1473" s="33"/>
      <c r="B1473" s="34"/>
      <c r="C1473" s="33"/>
      <c r="D1473" s="175" t="s">
        <v>181</v>
      </c>
      <c r="E1473" s="33"/>
      <c r="F1473" s="176" t="s">
        <v>1666</v>
      </c>
      <c r="G1473" s="33"/>
      <c r="H1473" s="33"/>
      <c r="I1473" s="97"/>
      <c r="J1473" s="33"/>
      <c r="K1473" s="33"/>
      <c r="L1473" s="34"/>
      <c r="M1473" s="177"/>
      <c r="N1473" s="178"/>
      <c r="O1473" s="59"/>
      <c r="P1473" s="59"/>
      <c r="Q1473" s="59"/>
      <c r="R1473" s="59"/>
      <c r="S1473" s="59"/>
      <c r="T1473" s="60"/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3"/>
      <c r="AE1473" s="33"/>
      <c r="AT1473" s="18" t="s">
        <v>181</v>
      </c>
      <c r="AU1473" s="18" t="s">
        <v>191</v>
      </c>
    </row>
    <row r="1474" spans="1:65" s="2" customFormat="1" ht="16.5" customHeight="1" x14ac:dyDescent="0.2">
      <c r="A1474" s="33"/>
      <c r="B1474" s="162"/>
      <c r="C1474" s="210" t="s">
        <v>1704</v>
      </c>
      <c r="D1474" s="267" t="s">
        <v>1669</v>
      </c>
      <c r="E1474" s="268"/>
      <c r="F1474" s="269"/>
      <c r="G1474" s="211" t="s">
        <v>370</v>
      </c>
      <c r="H1474" s="212">
        <v>3</v>
      </c>
      <c r="I1474" s="213"/>
      <c r="J1474" s="212">
        <f>ROUND(I1474*H1474,3)</f>
        <v>0</v>
      </c>
      <c r="K1474" s="214"/>
      <c r="L1474" s="215"/>
      <c r="M1474" s="216" t="s">
        <v>1</v>
      </c>
      <c r="N1474" s="217" t="s">
        <v>43</v>
      </c>
      <c r="O1474" s="59"/>
      <c r="P1474" s="170">
        <f>O1474*H1474</f>
        <v>0</v>
      </c>
      <c r="Q1474" s="170">
        <v>0</v>
      </c>
      <c r="R1474" s="170">
        <f>Q1474*H1474</f>
        <v>0</v>
      </c>
      <c r="S1474" s="170">
        <v>0</v>
      </c>
      <c r="T1474" s="171">
        <f>S1474*H1474</f>
        <v>0</v>
      </c>
      <c r="U1474" s="33"/>
      <c r="V1474" s="33"/>
      <c r="W1474" s="33"/>
      <c r="X1474" s="33"/>
      <c r="Y1474" s="33"/>
      <c r="Z1474" s="33"/>
      <c r="AA1474" s="33"/>
      <c r="AB1474" s="33"/>
      <c r="AC1474" s="33"/>
      <c r="AD1474" s="33"/>
      <c r="AE1474" s="33"/>
      <c r="AR1474" s="172" t="s">
        <v>1474</v>
      </c>
      <c r="AT1474" s="172" t="s">
        <v>335</v>
      </c>
      <c r="AU1474" s="172" t="s">
        <v>191</v>
      </c>
      <c r="AY1474" s="18" t="s">
        <v>173</v>
      </c>
      <c r="BE1474" s="173">
        <f>IF(N1474="základná",J1474,0)</f>
        <v>0</v>
      </c>
      <c r="BF1474" s="173">
        <f>IF(N1474="znížená",J1474,0)</f>
        <v>0</v>
      </c>
      <c r="BG1474" s="173">
        <f>IF(N1474="zákl. prenesená",J1474,0)</f>
        <v>0</v>
      </c>
      <c r="BH1474" s="173">
        <f>IF(N1474="zníž. prenesená",J1474,0)</f>
        <v>0</v>
      </c>
      <c r="BI1474" s="173">
        <f>IF(N1474="nulová",J1474,0)</f>
        <v>0</v>
      </c>
      <c r="BJ1474" s="18" t="s">
        <v>179</v>
      </c>
      <c r="BK1474" s="174">
        <f>ROUND(I1474*H1474,3)</f>
        <v>0</v>
      </c>
      <c r="BL1474" s="18" t="s">
        <v>572</v>
      </c>
      <c r="BM1474" s="172" t="s">
        <v>1705</v>
      </c>
    </row>
    <row r="1475" spans="1:65" s="2" customFormat="1" x14ac:dyDescent="0.2">
      <c r="A1475" s="33"/>
      <c r="B1475" s="34"/>
      <c r="C1475" s="33"/>
      <c r="D1475" s="175" t="s">
        <v>181</v>
      </c>
      <c r="E1475" s="33"/>
      <c r="F1475" s="176" t="s">
        <v>1669</v>
      </c>
      <c r="G1475" s="33"/>
      <c r="H1475" s="33"/>
      <c r="I1475" s="97"/>
      <c r="J1475" s="33"/>
      <c r="K1475" s="33"/>
      <c r="L1475" s="34"/>
      <c r="M1475" s="177"/>
      <c r="N1475" s="178"/>
      <c r="O1475" s="59"/>
      <c r="P1475" s="59"/>
      <c r="Q1475" s="59"/>
      <c r="R1475" s="59"/>
      <c r="S1475" s="59"/>
      <c r="T1475" s="60"/>
      <c r="U1475" s="33"/>
      <c r="V1475" s="33"/>
      <c r="W1475" s="33"/>
      <c r="X1475" s="33"/>
      <c r="Y1475" s="33"/>
      <c r="Z1475" s="33"/>
      <c r="AA1475" s="33"/>
      <c r="AB1475" s="33"/>
      <c r="AC1475" s="33"/>
      <c r="AD1475" s="33"/>
      <c r="AE1475" s="33"/>
      <c r="AT1475" s="18" t="s">
        <v>181</v>
      </c>
      <c r="AU1475" s="18" t="s">
        <v>191</v>
      </c>
    </row>
    <row r="1476" spans="1:65" s="2" customFormat="1" ht="16.5" customHeight="1" x14ac:dyDescent="0.2">
      <c r="A1476" s="33"/>
      <c r="B1476" s="162"/>
      <c r="C1476" s="210" t="s">
        <v>1706</v>
      </c>
      <c r="D1476" s="267" t="s">
        <v>1672</v>
      </c>
      <c r="E1476" s="268"/>
      <c r="F1476" s="269"/>
      <c r="G1476" s="211" t="s">
        <v>370</v>
      </c>
      <c r="H1476" s="212">
        <v>3</v>
      </c>
      <c r="I1476" s="213"/>
      <c r="J1476" s="212">
        <f>ROUND(I1476*H1476,3)</f>
        <v>0</v>
      </c>
      <c r="K1476" s="214"/>
      <c r="L1476" s="215"/>
      <c r="M1476" s="216" t="s">
        <v>1</v>
      </c>
      <c r="N1476" s="217" t="s">
        <v>43</v>
      </c>
      <c r="O1476" s="59"/>
      <c r="P1476" s="170">
        <f>O1476*H1476</f>
        <v>0</v>
      </c>
      <c r="Q1476" s="170">
        <v>0</v>
      </c>
      <c r="R1476" s="170">
        <f>Q1476*H1476</f>
        <v>0</v>
      </c>
      <c r="S1476" s="170">
        <v>0</v>
      </c>
      <c r="T1476" s="171">
        <f>S1476*H1476</f>
        <v>0</v>
      </c>
      <c r="U1476" s="33"/>
      <c r="V1476" s="33"/>
      <c r="W1476" s="33"/>
      <c r="X1476" s="33"/>
      <c r="Y1476" s="33"/>
      <c r="Z1476" s="33"/>
      <c r="AA1476" s="33"/>
      <c r="AB1476" s="33"/>
      <c r="AC1476" s="33"/>
      <c r="AD1476" s="33"/>
      <c r="AE1476" s="33"/>
      <c r="AR1476" s="172" t="s">
        <v>1474</v>
      </c>
      <c r="AT1476" s="172" t="s">
        <v>335</v>
      </c>
      <c r="AU1476" s="172" t="s">
        <v>191</v>
      </c>
      <c r="AY1476" s="18" t="s">
        <v>173</v>
      </c>
      <c r="BE1476" s="173">
        <f>IF(N1476="základná",J1476,0)</f>
        <v>0</v>
      </c>
      <c r="BF1476" s="173">
        <f>IF(N1476="znížená",J1476,0)</f>
        <v>0</v>
      </c>
      <c r="BG1476" s="173">
        <f>IF(N1476="zákl. prenesená",J1476,0)</f>
        <v>0</v>
      </c>
      <c r="BH1476" s="173">
        <f>IF(N1476="zníž. prenesená",J1476,0)</f>
        <v>0</v>
      </c>
      <c r="BI1476" s="173">
        <f>IF(N1476="nulová",J1476,0)</f>
        <v>0</v>
      </c>
      <c r="BJ1476" s="18" t="s">
        <v>179</v>
      </c>
      <c r="BK1476" s="174">
        <f>ROUND(I1476*H1476,3)</f>
        <v>0</v>
      </c>
      <c r="BL1476" s="18" t="s">
        <v>572</v>
      </c>
      <c r="BM1476" s="172" t="s">
        <v>1707</v>
      </c>
    </row>
    <row r="1477" spans="1:65" s="2" customFormat="1" x14ac:dyDescent="0.2">
      <c r="A1477" s="33"/>
      <c r="B1477" s="34"/>
      <c r="C1477" s="33"/>
      <c r="D1477" s="175" t="s">
        <v>181</v>
      </c>
      <c r="E1477" s="33"/>
      <c r="F1477" s="176" t="s">
        <v>1672</v>
      </c>
      <c r="G1477" s="33"/>
      <c r="H1477" s="33"/>
      <c r="I1477" s="97"/>
      <c r="J1477" s="33"/>
      <c r="K1477" s="33"/>
      <c r="L1477" s="34"/>
      <c r="M1477" s="177"/>
      <c r="N1477" s="178"/>
      <c r="O1477" s="59"/>
      <c r="P1477" s="59"/>
      <c r="Q1477" s="59"/>
      <c r="R1477" s="59"/>
      <c r="S1477" s="59"/>
      <c r="T1477" s="60"/>
      <c r="U1477" s="33"/>
      <c r="V1477" s="33"/>
      <c r="W1477" s="33"/>
      <c r="X1477" s="33"/>
      <c r="Y1477" s="33"/>
      <c r="Z1477" s="33"/>
      <c r="AA1477" s="33"/>
      <c r="AB1477" s="33"/>
      <c r="AC1477" s="33"/>
      <c r="AD1477" s="33"/>
      <c r="AE1477" s="33"/>
      <c r="AT1477" s="18" t="s">
        <v>181</v>
      </c>
      <c r="AU1477" s="18" t="s">
        <v>191</v>
      </c>
    </row>
    <row r="1478" spans="1:65" s="2" customFormat="1" ht="16.5" customHeight="1" x14ac:dyDescent="0.2">
      <c r="A1478" s="33"/>
      <c r="B1478" s="162"/>
      <c r="C1478" s="210" t="s">
        <v>1708</v>
      </c>
      <c r="D1478" s="267" t="s">
        <v>1675</v>
      </c>
      <c r="E1478" s="268"/>
      <c r="F1478" s="269"/>
      <c r="G1478" s="211" t="s">
        <v>370</v>
      </c>
      <c r="H1478" s="212">
        <v>4</v>
      </c>
      <c r="I1478" s="213"/>
      <c r="J1478" s="212">
        <f>ROUND(I1478*H1478,3)</f>
        <v>0</v>
      </c>
      <c r="K1478" s="214"/>
      <c r="L1478" s="215"/>
      <c r="M1478" s="216" t="s">
        <v>1</v>
      </c>
      <c r="N1478" s="217" t="s">
        <v>43</v>
      </c>
      <c r="O1478" s="59"/>
      <c r="P1478" s="170">
        <f>O1478*H1478</f>
        <v>0</v>
      </c>
      <c r="Q1478" s="170">
        <v>0</v>
      </c>
      <c r="R1478" s="170">
        <f>Q1478*H1478</f>
        <v>0</v>
      </c>
      <c r="S1478" s="170">
        <v>0</v>
      </c>
      <c r="T1478" s="171">
        <f>S1478*H1478</f>
        <v>0</v>
      </c>
      <c r="U1478" s="33"/>
      <c r="V1478" s="33"/>
      <c r="W1478" s="33"/>
      <c r="X1478" s="33"/>
      <c r="Y1478" s="33"/>
      <c r="Z1478" s="33"/>
      <c r="AA1478" s="33"/>
      <c r="AB1478" s="33"/>
      <c r="AC1478" s="33"/>
      <c r="AD1478" s="33"/>
      <c r="AE1478" s="33"/>
      <c r="AR1478" s="172" t="s">
        <v>1474</v>
      </c>
      <c r="AT1478" s="172" t="s">
        <v>335</v>
      </c>
      <c r="AU1478" s="172" t="s">
        <v>191</v>
      </c>
      <c r="AY1478" s="18" t="s">
        <v>173</v>
      </c>
      <c r="BE1478" s="173">
        <f>IF(N1478="základná",J1478,0)</f>
        <v>0</v>
      </c>
      <c r="BF1478" s="173">
        <f>IF(N1478="znížená",J1478,0)</f>
        <v>0</v>
      </c>
      <c r="BG1478" s="173">
        <f>IF(N1478="zákl. prenesená",J1478,0)</f>
        <v>0</v>
      </c>
      <c r="BH1478" s="173">
        <f>IF(N1478="zníž. prenesená",J1478,0)</f>
        <v>0</v>
      </c>
      <c r="BI1478" s="173">
        <f>IF(N1478="nulová",J1478,0)</f>
        <v>0</v>
      </c>
      <c r="BJ1478" s="18" t="s">
        <v>179</v>
      </c>
      <c r="BK1478" s="174">
        <f>ROUND(I1478*H1478,3)</f>
        <v>0</v>
      </c>
      <c r="BL1478" s="18" t="s">
        <v>572</v>
      </c>
      <c r="BM1478" s="172" t="s">
        <v>1709</v>
      </c>
    </row>
    <row r="1479" spans="1:65" s="2" customFormat="1" x14ac:dyDescent="0.2">
      <c r="A1479" s="33"/>
      <c r="B1479" s="34"/>
      <c r="C1479" s="33"/>
      <c r="D1479" s="175" t="s">
        <v>181</v>
      </c>
      <c r="E1479" s="33"/>
      <c r="F1479" s="176" t="s">
        <v>1675</v>
      </c>
      <c r="G1479" s="33"/>
      <c r="H1479" s="33"/>
      <c r="I1479" s="97"/>
      <c r="J1479" s="33"/>
      <c r="K1479" s="33"/>
      <c r="L1479" s="34"/>
      <c r="M1479" s="177"/>
      <c r="N1479" s="178"/>
      <c r="O1479" s="59"/>
      <c r="P1479" s="59"/>
      <c r="Q1479" s="59"/>
      <c r="R1479" s="59"/>
      <c r="S1479" s="59"/>
      <c r="T1479" s="60"/>
      <c r="U1479" s="33"/>
      <c r="V1479" s="33"/>
      <c r="W1479" s="33"/>
      <c r="X1479" s="33"/>
      <c r="Y1479" s="33"/>
      <c r="Z1479" s="33"/>
      <c r="AA1479" s="33"/>
      <c r="AB1479" s="33"/>
      <c r="AC1479" s="33"/>
      <c r="AD1479" s="33"/>
      <c r="AE1479" s="33"/>
      <c r="AT1479" s="18" t="s">
        <v>181</v>
      </c>
      <c r="AU1479" s="18" t="s">
        <v>191</v>
      </c>
    </row>
    <row r="1480" spans="1:65" s="2" customFormat="1" ht="16.5" customHeight="1" x14ac:dyDescent="0.2">
      <c r="A1480" s="33"/>
      <c r="B1480" s="162"/>
      <c r="C1480" s="210" t="s">
        <v>1710</v>
      </c>
      <c r="D1480" s="267" t="s">
        <v>1678</v>
      </c>
      <c r="E1480" s="268"/>
      <c r="F1480" s="269"/>
      <c r="G1480" s="211" t="s">
        <v>370</v>
      </c>
      <c r="H1480" s="212">
        <v>36</v>
      </c>
      <c r="I1480" s="213"/>
      <c r="J1480" s="212">
        <f>ROUND(I1480*H1480,3)</f>
        <v>0</v>
      </c>
      <c r="K1480" s="214"/>
      <c r="L1480" s="215"/>
      <c r="M1480" s="216" t="s">
        <v>1</v>
      </c>
      <c r="N1480" s="217" t="s">
        <v>43</v>
      </c>
      <c r="O1480" s="59"/>
      <c r="P1480" s="170">
        <f>O1480*H1480</f>
        <v>0</v>
      </c>
      <c r="Q1480" s="170">
        <v>0</v>
      </c>
      <c r="R1480" s="170">
        <f>Q1480*H1480</f>
        <v>0</v>
      </c>
      <c r="S1480" s="170">
        <v>0</v>
      </c>
      <c r="T1480" s="171">
        <f>S1480*H1480</f>
        <v>0</v>
      </c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33"/>
      <c r="AE1480" s="33"/>
      <c r="AR1480" s="172" t="s">
        <v>1474</v>
      </c>
      <c r="AT1480" s="172" t="s">
        <v>335</v>
      </c>
      <c r="AU1480" s="172" t="s">
        <v>191</v>
      </c>
      <c r="AY1480" s="18" t="s">
        <v>173</v>
      </c>
      <c r="BE1480" s="173">
        <f>IF(N1480="základná",J1480,0)</f>
        <v>0</v>
      </c>
      <c r="BF1480" s="173">
        <f>IF(N1480="znížená",J1480,0)</f>
        <v>0</v>
      </c>
      <c r="BG1480" s="173">
        <f>IF(N1480="zákl. prenesená",J1480,0)</f>
        <v>0</v>
      </c>
      <c r="BH1480" s="173">
        <f>IF(N1480="zníž. prenesená",J1480,0)</f>
        <v>0</v>
      </c>
      <c r="BI1480" s="173">
        <f>IF(N1480="nulová",J1480,0)</f>
        <v>0</v>
      </c>
      <c r="BJ1480" s="18" t="s">
        <v>179</v>
      </c>
      <c r="BK1480" s="174">
        <f>ROUND(I1480*H1480,3)</f>
        <v>0</v>
      </c>
      <c r="BL1480" s="18" t="s">
        <v>572</v>
      </c>
      <c r="BM1480" s="172" t="s">
        <v>1711</v>
      </c>
    </row>
    <row r="1481" spans="1:65" s="2" customFormat="1" x14ac:dyDescent="0.2">
      <c r="A1481" s="33"/>
      <c r="B1481" s="34"/>
      <c r="C1481" s="33"/>
      <c r="D1481" s="175" t="s">
        <v>181</v>
      </c>
      <c r="E1481" s="33"/>
      <c r="F1481" s="176" t="s">
        <v>1678</v>
      </c>
      <c r="G1481" s="33"/>
      <c r="H1481" s="33"/>
      <c r="I1481" s="97"/>
      <c r="J1481" s="33"/>
      <c r="K1481" s="33"/>
      <c r="L1481" s="34"/>
      <c r="M1481" s="177"/>
      <c r="N1481" s="178"/>
      <c r="O1481" s="59"/>
      <c r="P1481" s="59"/>
      <c r="Q1481" s="59"/>
      <c r="R1481" s="59"/>
      <c r="S1481" s="59"/>
      <c r="T1481" s="60"/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33"/>
      <c r="AE1481" s="33"/>
      <c r="AT1481" s="18" t="s">
        <v>181</v>
      </c>
      <c r="AU1481" s="18" t="s">
        <v>191</v>
      </c>
    </row>
    <row r="1482" spans="1:65" s="2" customFormat="1" ht="16.5" customHeight="1" x14ac:dyDescent="0.2">
      <c r="A1482" s="33"/>
      <c r="B1482" s="162"/>
      <c r="C1482" s="210" t="s">
        <v>1712</v>
      </c>
      <c r="D1482" s="267" t="s">
        <v>1681</v>
      </c>
      <c r="E1482" s="268"/>
      <c r="F1482" s="269"/>
      <c r="G1482" s="211" t="s">
        <v>370</v>
      </c>
      <c r="H1482" s="212">
        <v>35</v>
      </c>
      <c r="I1482" s="213"/>
      <c r="J1482" s="212">
        <f>ROUND(I1482*H1482,3)</f>
        <v>0</v>
      </c>
      <c r="K1482" s="214"/>
      <c r="L1482" s="215"/>
      <c r="M1482" s="216" t="s">
        <v>1</v>
      </c>
      <c r="N1482" s="217" t="s">
        <v>43</v>
      </c>
      <c r="O1482" s="59"/>
      <c r="P1482" s="170">
        <f>O1482*H1482</f>
        <v>0</v>
      </c>
      <c r="Q1482" s="170">
        <v>0</v>
      </c>
      <c r="R1482" s="170">
        <f>Q1482*H1482</f>
        <v>0</v>
      </c>
      <c r="S1482" s="170">
        <v>0</v>
      </c>
      <c r="T1482" s="171">
        <f>S1482*H1482</f>
        <v>0</v>
      </c>
      <c r="U1482" s="33"/>
      <c r="V1482" s="33"/>
      <c r="W1482" s="33"/>
      <c r="X1482" s="33"/>
      <c r="Y1482" s="33"/>
      <c r="Z1482" s="33"/>
      <c r="AA1482" s="33"/>
      <c r="AB1482" s="33"/>
      <c r="AC1482" s="33"/>
      <c r="AD1482" s="33"/>
      <c r="AE1482" s="33"/>
      <c r="AR1482" s="172" t="s">
        <v>1474</v>
      </c>
      <c r="AT1482" s="172" t="s">
        <v>335</v>
      </c>
      <c r="AU1482" s="172" t="s">
        <v>191</v>
      </c>
      <c r="AY1482" s="18" t="s">
        <v>173</v>
      </c>
      <c r="BE1482" s="173">
        <f>IF(N1482="základná",J1482,0)</f>
        <v>0</v>
      </c>
      <c r="BF1482" s="173">
        <f>IF(N1482="znížená",J1482,0)</f>
        <v>0</v>
      </c>
      <c r="BG1482" s="173">
        <f>IF(N1482="zákl. prenesená",J1482,0)</f>
        <v>0</v>
      </c>
      <c r="BH1482" s="173">
        <f>IF(N1482="zníž. prenesená",J1482,0)</f>
        <v>0</v>
      </c>
      <c r="BI1482" s="173">
        <f>IF(N1482="nulová",J1482,0)</f>
        <v>0</v>
      </c>
      <c r="BJ1482" s="18" t="s">
        <v>179</v>
      </c>
      <c r="BK1482" s="174">
        <f>ROUND(I1482*H1482,3)</f>
        <v>0</v>
      </c>
      <c r="BL1482" s="18" t="s">
        <v>572</v>
      </c>
      <c r="BM1482" s="172" t="s">
        <v>1713</v>
      </c>
    </row>
    <row r="1483" spans="1:65" s="2" customFormat="1" x14ac:dyDescent="0.2">
      <c r="A1483" s="33"/>
      <c r="B1483" s="34"/>
      <c r="C1483" s="33"/>
      <c r="D1483" s="175" t="s">
        <v>181</v>
      </c>
      <c r="E1483" s="33"/>
      <c r="F1483" s="176" t="s">
        <v>1681</v>
      </c>
      <c r="G1483" s="33"/>
      <c r="H1483" s="33"/>
      <c r="I1483" s="97"/>
      <c r="J1483" s="33"/>
      <c r="K1483" s="33"/>
      <c r="L1483" s="34"/>
      <c r="M1483" s="177"/>
      <c r="N1483" s="178"/>
      <c r="O1483" s="59"/>
      <c r="P1483" s="59"/>
      <c r="Q1483" s="59"/>
      <c r="R1483" s="59"/>
      <c r="S1483" s="59"/>
      <c r="T1483" s="60"/>
      <c r="U1483" s="33"/>
      <c r="V1483" s="33"/>
      <c r="W1483" s="33"/>
      <c r="X1483" s="33"/>
      <c r="Y1483" s="33"/>
      <c r="Z1483" s="33"/>
      <c r="AA1483" s="33"/>
      <c r="AB1483" s="33"/>
      <c r="AC1483" s="33"/>
      <c r="AD1483" s="33"/>
      <c r="AE1483" s="33"/>
      <c r="AT1483" s="18" t="s">
        <v>181</v>
      </c>
      <c r="AU1483" s="18" t="s">
        <v>191</v>
      </c>
    </row>
    <row r="1484" spans="1:65" s="2" customFormat="1" ht="16.5" customHeight="1" x14ac:dyDescent="0.2">
      <c r="A1484" s="33"/>
      <c r="B1484" s="162"/>
      <c r="C1484" s="210" t="s">
        <v>1714</v>
      </c>
      <c r="D1484" s="267" t="s">
        <v>1684</v>
      </c>
      <c r="E1484" s="268"/>
      <c r="F1484" s="269"/>
      <c r="G1484" s="211" t="s">
        <v>370</v>
      </c>
      <c r="H1484" s="212">
        <v>115</v>
      </c>
      <c r="I1484" s="213"/>
      <c r="J1484" s="212">
        <f>ROUND(I1484*H1484,3)</f>
        <v>0</v>
      </c>
      <c r="K1484" s="214"/>
      <c r="L1484" s="215"/>
      <c r="M1484" s="216" t="s">
        <v>1</v>
      </c>
      <c r="N1484" s="217" t="s">
        <v>43</v>
      </c>
      <c r="O1484" s="59"/>
      <c r="P1484" s="170">
        <f>O1484*H1484</f>
        <v>0</v>
      </c>
      <c r="Q1484" s="170">
        <v>0</v>
      </c>
      <c r="R1484" s="170">
        <f>Q1484*H1484</f>
        <v>0</v>
      </c>
      <c r="S1484" s="170">
        <v>0</v>
      </c>
      <c r="T1484" s="171">
        <f>S1484*H1484</f>
        <v>0</v>
      </c>
      <c r="U1484" s="33"/>
      <c r="V1484" s="33"/>
      <c r="W1484" s="33"/>
      <c r="X1484" s="33"/>
      <c r="Y1484" s="33"/>
      <c r="Z1484" s="33"/>
      <c r="AA1484" s="33"/>
      <c r="AB1484" s="33"/>
      <c r="AC1484" s="33"/>
      <c r="AD1484" s="33"/>
      <c r="AE1484" s="33"/>
      <c r="AR1484" s="172" t="s">
        <v>1474</v>
      </c>
      <c r="AT1484" s="172" t="s">
        <v>335</v>
      </c>
      <c r="AU1484" s="172" t="s">
        <v>191</v>
      </c>
      <c r="AY1484" s="18" t="s">
        <v>173</v>
      </c>
      <c r="BE1484" s="173">
        <f>IF(N1484="základná",J1484,0)</f>
        <v>0</v>
      </c>
      <c r="BF1484" s="173">
        <f>IF(N1484="znížená",J1484,0)</f>
        <v>0</v>
      </c>
      <c r="BG1484" s="173">
        <f>IF(N1484="zákl. prenesená",J1484,0)</f>
        <v>0</v>
      </c>
      <c r="BH1484" s="173">
        <f>IF(N1484="zníž. prenesená",J1484,0)</f>
        <v>0</v>
      </c>
      <c r="BI1484" s="173">
        <f>IF(N1484="nulová",J1484,0)</f>
        <v>0</v>
      </c>
      <c r="BJ1484" s="18" t="s">
        <v>179</v>
      </c>
      <c r="BK1484" s="174">
        <f>ROUND(I1484*H1484,3)</f>
        <v>0</v>
      </c>
      <c r="BL1484" s="18" t="s">
        <v>572</v>
      </c>
      <c r="BM1484" s="172" t="s">
        <v>1715</v>
      </c>
    </row>
    <row r="1485" spans="1:65" s="2" customFormat="1" x14ac:dyDescent="0.2">
      <c r="A1485" s="33"/>
      <c r="B1485" s="34"/>
      <c r="C1485" s="33"/>
      <c r="D1485" s="175" t="s">
        <v>181</v>
      </c>
      <c r="E1485" s="33"/>
      <c r="F1485" s="176" t="s">
        <v>1684</v>
      </c>
      <c r="G1485" s="33"/>
      <c r="H1485" s="33"/>
      <c r="I1485" s="97"/>
      <c r="J1485" s="33"/>
      <c r="K1485" s="33"/>
      <c r="L1485" s="34"/>
      <c r="M1485" s="177"/>
      <c r="N1485" s="178"/>
      <c r="O1485" s="59"/>
      <c r="P1485" s="59"/>
      <c r="Q1485" s="59"/>
      <c r="R1485" s="59"/>
      <c r="S1485" s="59"/>
      <c r="T1485" s="60"/>
      <c r="U1485" s="33"/>
      <c r="V1485" s="33"/>
      <c r="W1485" s="33"/>
      <c r="X1485" s="33"/>
      <c r="Y1485" s="33"/>
      <c r="Z1485" s="33"/>
      <c r="AA1485" s="33"/>
      <c r="AB1485" s="33"/>
      <c r="AC1485" s="33"/>
      <c r="AD1485" s="33"/>
      <c r="AE1485" s="33"/>
      <c r="AT1485" s="18" t="s">
        <v>181</v>
      </c>
      <c r="AU1485" s="18" t="s">
        <v>191</v>
      </c>
    </row>
    <row r="1486" spans="1:65" s="2" customFormat="1" ht="16.5" customHeight="1" x14ac:dyDescent="0.2">
      <c r="A1486" s="33"/>
      <c r="B1486" s="162"/>
      <c r="C1486" s="210" t="s">
        <v>1716</v>
      </c>
      <c r="D1486" s="267" t="s">
        <v>1518</v>
      </c>
      <c r="E1486" s="268"/>
      <c r="F1486" s="269"/>
      <c r="G1486" s="211" t="s">
        <v>177</v>
      </c>
      <c r="H1486" s="212">
        <v>1</v>
      </c>
      <c r="I1486" s="213"/>
      <c r="J1486" s="212">
        <f>ROUND(I1486*H1486,3)</f>
        <v>0</v>
      </c>
      <c r="K1486" s="214"/>
      <c r="L1486" s="215"/>
      <c r="M1486" s="216" t="s">
        <v>1</v>
      </c>
      <c r="N1486" s="217" t="s">
        <v>43</v>
      </c>
      <c r="O1486" s="59"/>
      <c r="P1486" s="170">
        <f>O1486*H1486</f>
        <v>0</v>
      </c>
      <c r="Q1486" s="170">
        <v>0</v>
      </c>
      <c r="R1486" s="170">
        <f>Q1486*H1486</f>
        <v>0</v>
      </c>
      <c r="S1486" s="170">
        <v>0</v>
      </c>
      <c r="T1486" s="171">
        <f>S1486*H1486</f>
        <v>0</v>
      </c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  <c r="AE1486" s="33"/>
      <c r="AR1486" s="172" t="s">
        <v>1474</v>
      </c>
      <c r="AT1486" s="172" t="s">
        <v>335</v>
      </c>
      <c r="AU1486" s="172" t="s">
        <v>191</v>
      </c>
      <c r="AY1486" s="18" t="s">
        <v>173</v>
      </c>
      <c r="BE1486" s="173">
        <f>IF(N1486="základná",J1486,0)</f>
        <v>0</v>
      </c>
      <c r="BF1486" s="173">
        <f>IF(N1486="znížená",J1486,0)</f>
        <v>0</v>
      </c>
      <c r="BG1486" s="173">
        <f>IF(N1486="zákl. prenesená",J1486,0)</f>
        <v>0</v>
      </c>
      <c r="BH1486" s="173">
        <f>IF(N1486="zníž. prenesená",J1486,0)</f>
        <v>0</v>
      </c>
      <c r="BI1486" s="173">
        <f>IF(N1486="nulová",J1486,0)</f>
        <v>0</v>
      </c>
      <c r="BJ1486" s="18" t="s">
        <v>179</v>
      </c>
      <c r="BK1486" s="174">
        <f>ROUND(I1486*H1486,3)</f>
        <v>0</v>
      </c>
      <c r="BL1486" s="18" t="s">
        <v>572</v>
      </c>
      <c r="BM1486" s="172" t="s">
        <v>1717</v>
      </c>
    </row>
    <row r="1487" spans="1:65" s="2" customFormat="1" x14ac:dyDescent="0.2">
      <c r="A1487" s="33"/>
      <c r="B1487" s="34"/>
      <c r="C1487" s="33"/>
      <c r="D1487" s="175" t="s">
        <v>181</v>
      </c>
      <c r="E1487" s="33"/>
      <c r="F1487" s="176" t="s">
        <v>1518</v>
      </c>
      <c r="G1487" s="33"/>
      <c r="H1487" s="33"/>
      <c r="I1487" s="97"/>
      <c r="J1487" s="33"/>
      <c r="K1487" s="33"/>
      <c r="L1487" s="34"/>
      <c r="M1487" s="177"/>
      <c r="N1487" s="178"/>
      <c r="O1487" s="59"/>
      <c r="P1487" s="59"/>
      <c r="Q1487" s="59"/>
      <c r="R1487" s="59"/>
      <c r="S1487" s="59"/>
      <c r="T1487" s="60"/>
      <c r="U1487" s="33"/>
      <c r="V1487" s="33"/>
      <c r="W1487" s="33"/>
      <c r="X1487" s="33"/>
      <c r="Y1487" s="33"/>
      <c r="Z1487" s="33"/>
      <c r="AA1487" s="33"/>
      <c r="AB1487" s="33"/>
      <c r="AC1487" s="33"/>
      <c r="AD1487" s="33"/>
      <c r="AE1487" s="33"/>
      <c r="AT1487" s="18" t="s">
        <v>181</v>
      </c>
      <c r="AU1487" s="18" t="s">
        <v>191</v>
      </c>
    </row>
    <row r="1488" spans="1:65" s="12" customFormat="1" ht="20.85" customHeight="1" x14ac:dyDescent="0.2">
      <c r="B1488" s="149"/>
      <c r="D1488" s="150" t="s">
        <v>76</v>
      </c>
      <c r="E1488" s="160" t="s">
        <v>1718</v>
      </c>
      <c r="F1488" s="160" t="s">
        <v>1719</v>
      </c>
      <c r="I1488" s="152"/>
      <c r="J1488" s="161">
        <f>BK1488</f>
        <v>0</v>
      </c>
      <c r="L1488" s="149"/>
      <c r="M1488" s="154"/>
      <c r="N1488" s="155"/>
      <c r="O1488" s="155"/>
      <c r="P1488" s="156">
        <f>SUM(P1489:P1490)</f>
        <v>0</v>
      </c>
      <c r="Q1488" s="155"/>
      <c r="R1488" s="156">
        <f>SUM(R1489:R1490)</f>
        <v>0</v>
      </c>
      <c r="S1488" s="155"/>
      <c r="T1488" s="157">
        <f>SUM(T1489:T1490)</f>
        <v>0</v>
      </c>
      <c r="AR1488" s="150" t="s">
        <v>191</v>
      </c>
      <c r="AT1488" s="158" t="s">
        <v>76</v>
      </c>
      <c r="AU1488" s="158" t="s">
        <v>179</v>
      </c>
      <c r="AY1488" s="150" t="s">
        <v>173</v>
      </c>
      <c r="BK1488" s="159">
        <f>SUM(BK1489:BK1490)</f>
        <v>0</v>
      </c>
    </row>
    <row r="1489" spans="1:65" s="2" customFormat="1" ht="24" customHeight="1" x14ac:dyDescent="0.2">
      <c r="A1489" s="33"/>
      <c r="B1489" s="162"/>
      <c r="C1489" s="163" t="s">
        <v>1720</v>
      </c>
      <c r="D1489" s="264" t="s">
        <v>1721</v>
      </c>
      <c r="E1489" s="265"/>
      <c r="F1489" s="266"/>
      <c r="G1489" s="164" t="s">
        <v>1722</v>
      </c>
      <c r="H1489" s="165">
        <v>10</v>
      </c>
      <c r="I1489" s="166"/>
      <c r="J1489" s="165">
        <f>ROUND(I1489*H1489,3)</f>
        <v>0</v>
      </c>
      <c r="K1489" s="167"/>
      <c r="L1489" s="34"/>
      <c r="M1489" s="168" t="s">
        <v>1</v>
      </c>
      <c r="N1489" s="169" t="s">
        <v>43</v>
      </c>
      <c r="O1489" s="59"/>
      <c r="P1489" s="170">
        <f>O1489*H1489</f>
        <v>0</v>
      </c>
      <c r="Q1489" s="170">
        <v>0</v>
      </c>
      <c r="R1489" s="170">
        <f>Q1489*H1489</f>
        <v>0</v>
      </c>
      <c r="S1489" s="170">
        <v>0</v>
      </c>
      <c r="T1489" s="171">
        <f>S1489*H1489</f>
        <v>0</v>
      </c>
      <c r="U1489" s="33"/>
      <c r="V1489" s="33"/>
      <c r="W1489" s="33"/>
      <c r="X1489" s="33"/>
      <c r="Y1489" s="33"/>
      <c r="Z1489" s="33"/>
      <c r="AA1489" s="33"/>
      <c r="AB1489" s="33"/>
      <c r="AC1489" s="33"/>
      <c r="AD1489" s="33"/>
      <c r="AE1489" s="33"/>
      <c r="AR1489" s="172" t="s">
        <v>572</v>
      </c>
      <c r="AT1489" s="172" t="s">
        <v>175</v>
      </c>
      <c r="AU1489" s="172" t="s">
        <v>191</v>
      </c>
      <c r="AY1489" s="18" t="s">
        <v>173</v>
      </c>
      <c r="BE1489" s="173">
        <f>IF(N1489="základná",J1489,0)</f>
        <v>0</v>
      </c>
      <c r="BF1489" s="173">
        <f>IF(N1489="znížená",J1489,0)</f>
        <v>0</v>
      </c>
      <c r="BG1489" s="173">
        <f>IF(N1489="zákl. prenesená",J1489,0)</f>
        <v>0</v>
      </c>
      <c r="BH1489" s="173">
        <f>IF(N1489="zníž. prenesená",J1489,0)</f>
        <v>0</v>
      </c>
      <c r="BI1489" s="173">
        <f>IF(N1489="nulová",J1489,0)</f>
        <v>0</v>
      </c>
      <c r="BJ1489" s="18" t="s">
        <v>179</v>
      </c>
      <c r="BK1489" s="174">
        <f>ROUND(I1489*H1489,3)</f>
        <v>0</v>
      </c>
      <c r="BL1489" s="18" t="s">
        <v>572</v>
      </c>
      <c r="BM1489" s="172" t="s">
        <v>1723</v>
      </c>
    </row>
    <row r="1490" spans="1:65" s="2" customFormat="1" x14ac:dyDescent="0.2">
      <c r="A1490" s="33"/>
      <c r="B1490" s="34"/>
      <c r="C1490" s="33"/>
      <c r="D1490" s="175" t="s">
        <v>181</v>
      </c>
      <c r="E1490" s="33"/>
      <c r="F1490" s="176" t="s">
        <v>1721</v>
      </c>
      <c r="G1490" s="33"/>
      <c r="H1490" s="33"/>
      <c r="I1490" s="97"/>
      <c r="J1490" s="33"/>
      <c r="K1490" s="33"/>
      <c r="L1490" s="34"/>
      <c r="M1490" s="177"/>
      <c r="N1490" s="178"/>
      <c r="O1490" s="59"/>
      <c r="P1490" s="59"/>
      <c r="Q1490" s="59"/>
      <c r="R1490" s="59"/>
      <c r="S1490" s="59"/>
      <c r="T1490" s="60"/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  <c r="AE1490" s="33"/>
      <c r="AT1490" s="18" t="s">
        <v>181</v>
      </c>
      <c r="AU1490" s="18" t="s">
        <v>191</v>
      </c>
    </row>
    <row r="1491" spans="1:65" s="12" customFormat="1" ht="20.85" customHeight="1" x14ac:dyDescent="0.2">
      <c r="B1491" s="149"/>
      <c r="D1491" s="150" t="s">
        <v>76</v>
      </c>
      <c r="E1491" s="160" t="s">
        <v>1724</v>
      </c>
      <c r="F1491" s="160" t="s">
        <v>1725</v>
      </c>
      <c r="I1491" s="152"/>
      <c r="J1491" s="161">
        <f>BK1491</f>
        <v>0</v>
      </c>
      <c r="L1491" s="149"/>
      <c r="M1491" s="154"/>
      <c r="N1491" s="155"/>
      <c r="O1491" s="155"/>
      <c r="P1491" s="156">
        <f>SUM(P1492:P1493)</f>
        <v>0</v>
      </c>
      <c r="Q1491" s="155"/>
      <c r="R1491" s="156">
        <f>SUM(R1492:R1493)</f>
        <v>0</v>
      </c>
      <c r="S1491" s="155"/>
      <c r="T1491" s="157">
        <f>SUM(T1492:T1493)</f>
        <v>0</v>
      </c>
      <c r="AR1491" s="150" t="s">
        <v>191</v>
      </c>
      <c r="AT1491" s="158" t="s">
        <v>76</v>
      </c>
      <c r="AU1491" s="158" t="s">
        <v>179</v>
      </c>
      <c r="AY1491" s="150" t="s">
        <v>173</v>
      </c>
      <c r="BK1491" s="159">
        <f>SUM(BK1492:BK1493)</f>
        <v>0</v>
      </c>
    </row>
    <row r="1492" spans="1:65" s="2" customFormat="1" ht="16.5" customHeight="1" x14ac:dyDescent="0.2">
      <c r="A1492" s="33"/>
      <c r="B1492" s="162"/>
      <c r="C1492" s="163" t="s">
        <v>1726</v>
      </c>
      <c r="D1492" s="264" t="s">
        <v>1727</v>
      </c>
      <c r="E1492" s="265"/>
      <c r="F1492" s="266"/>
      <c r="G1492" s="164" t="s">
        <v>177</v>
      </c>
      <c r="H1492" s="165">
        <v>1</v>
      </c>
      <c r="I1492" s="166"/>
      <c r="J1492" s="165">
        <f>ROUND(I1492*H1492,3)</f>
        <v>0</v>
      </c>
      <c r="K1492" s="167"/>
      <c r="L1492" s="34"/>
      <c r="M1492" s="168" t="s">
        <v>1</v>
      </c>
      <c r="N1492" s="169" t="s">
        <v>43</v>
      </c>
      <c r="O1492" s="59"/>
      <c r="P1492" s="170">
        <f>O1492*H1492</f>
        <v>0</v>
      </c>
      <c r="Q1492" s="170">
        <v>0</v>
      </c>
      <c r="R1492" s="170">
        <f>Q1492*H1492</f>
        <v>0</v>
      </c>
      <c r="S1492" s="170">
        <v>0</v>
      </c>
      <c r="T1492" s="171">
        <f>S1492*H1492</f>
        <v>0</v>
      </c>
      <c r="U1492" s="33"/>
      <c r="V1492" s="33"/>
      <c r="W1492" s="33"/>
      <c r="X1492" s="33"/>
      <c r="Y1492" s="33"/>
      <c r="Z1492" s="33"/>
      <c r="AA1492" s="33"/>
      <c r="AB1492" s="33"/>
      <c r="AC1492" s="33"/>
      <c r="AD1492" s="33"/>
      <c r="AE1492" s="33"/>
      <c r="AR1492" s="172" t="s">
        <v>572</v>
      </c>
      <c r="AT1492" s="172" t="s">
        <v>175</v>
      </c>
      <c r="AU1492" s="172" t="s">
        <v>191</v>
      </c>
      <c r="AY1492" s="18" t="s">
        <v>173</v>
      </c>
      <c r="BE1492" s="173">
        <f>IF(N1492="základná",J1492,0)</f>
        <v>0</v>
      </c>
      <c r="BF1492" s="173">
        <f>IF(N1492="znížená",J1492,0)</f>
        <v>0</v>
      </c>
      <c r="BG1492" s="173">
        <f>IF(N1492="zákl. prenesená",J1492,0)</f>
        <v>0</v>
      </c>
      <c r="BH1492" s="173">
        <f>IF(N1492="zníž. prenesená",J1492,0)</f>
        <v>0</v>
      </c>
      <c r="BI1492" s="173">
        <f>IF(N1492="nulová",J1492,0)</f>
        <v>0</v>
      </c>
      <c r="BJ1492" s="18" t="s">
        <v>179</v>
      </c>
      <c r="BK1492" s="174">
        <f>ROUND(I1492*H1492,3)</f>
        <v>0</v>
      </c>
      <c r="BL1492" s="18" t="s">
        <v>572</v>
      </c>
      <c r="BM1492" s="172" t="s">
        <v>1728</v>
      </c>
    </row>
    <row r="1493" spans="1:65" s="2" customFormat="1" x14ac:dyDescent="0.2">
      <c r="A1493" s="33"/>
      <c r="B1493" s="34"/>
      <c r="C1493" s="33"/>
      <c r="D1493" s="175" t="s">
        <v>181</v>
      </c>
      <c r="E1493" s="33"/>
      <c r="F1493" s="176" t="s">
        <v>1727</v>
      </c>
      <c r="G1493" s="33"/>
      <c r="H1493" s="33"/>
      <c r="I1493" s="97"/>
      <c r="J1493" s="33"/>
      <c r="K1493" s="33"/>
      <c r="L1493" s="34"/>
      <c r="M1493" s="177"/>
      <c r="N1493" s="178"/>
      <c r="O1493" s="59"/>
      <c r="P1493" s="59"/>
      <c r="Q1493" s="59"/>
      <c r="R1493" s="59"/>
      <c r="S1493" s="59"/>
      <c r="T1493" s="60"/>
      <c r="U1493" s="33"/>
      <c r="V1493" s="33"/>
      <c r="W1493" s="33"/>
      <c r="X1493" s="33"/>
      <c r="Y1493" s="33"/>
      <c r="Z1493" s="33"/>
      <c r="AA1493" s="33"/>
      <c r="AB1493" s="33"/>
      <c r="AC1493" s="33"/>
      <c r="AD1493" s="33"/>
      <c r="AE1493" s="33"/>
      <c r="AT1493" s="18" t="s">
        <v>181</v>
      </c>
      <c r="AU1493" s="18" t="s">
        <v>191</v>
      </c>
    </row>
    <row r="1494" spans="1:65" s="12" customFormat="1" ht="22.9" customHeight="1" x14ac:dyDescent="0.2">
      <c r="B1494" s="149"/>
      <c r="D1494" s="150" t="s">
        <v>76</v>
      </c>
      <c r="E1494" s="160" t="s">
        <v>1729</v>
      </c>
      <c r="F1494" s="160" t="s">
        <v>1730</v>
      </c>
      <c r="I1494" s="152"/>
      <c r="J1494" s="161">
        <f>BK1494</f>
        <v>0</v>
      </c>
      <c r="L1494" s="149"/>
      <c r="M1494" s="154"/>
      <c r="N1494" s="155"/>
      <c r="O1494" s="155"/>
      <c r="P1494" s="156">
        <f>SUM(P1495:P1496)</f>
        <v>0</v>
      </c>
      <c r="Q1494" s="155"/>
      <c r="R1494" s="156">
        <f>SUM(R1495:R1496)</f>
        <v>0</v>
      </c>
      <c r="S1494" s="155"/>
      <c r="T1494" s="157">
        <f>SUM(T1495:T1496)</f>
        <v>0</v>
      </c>
      <c r="AR1494" s="150" t="s">
        <v>191</v>
      </c>
      <c r="AT1494" s="158" t="s">
        <v>76</v>
      </c>
      <c r="AU1494" s="158" t="s">
        <v>85</v>
      </c>
      <c r="AY1494" s="150" t="s">
        <v>173</v>
      </c>
      <c r="BK1494" s="159">
        <f>SUM(BK1495:BK1496)</f>
        <v>0</v>
      </c>
    </row>
    <row r="1495" spans="1:65" s="2" customFormat="1" ht="36" customHeight="1" x14ac:dyDescent="0.2">
      <c r="A1495" s="33"/>
      <c r="B1495" s="162"/>
      <c r="C1495" s="163" t="s">
        <v>1731</v>
      </c>
      <c r="D1495" s="264" t="s">
        <v>1732</v>
      </c>
      <c r="E1495" s="265"/>
      <c r="F1495" s="266"/>
      <c r="G1495" s="164" t="s">
        <v>1</v>
      </c>
      <c r="H1495" s="165">
        <v>3</v>
      </c>
      <c r="I1495" s="166"/>
      <c r="J1495" s="165">
        <f>ROUND(I1495*H1495,3)</f>
        <v>0</v>
      </c>
      <c r="K1495" s="167"/>
      <c r="L1495" s="34"/>
      <c r="M1495" s="168" t="s">
        <v>1</v>
      </c>
      <c r="N1495" s="169" t="s">
        <v>43</v>
      </c>
      <c r="O1495" s="59"/>
      <c r="P1495" s="170">
        <f>O1495*H1495</f>
        <v>0</v>
      </c>
      <c r="Q1495" s="170">
        <v>0</v>
      </c>
      <c r="R1495" s="170">
        <f>Q1495*H1495</f>
        <v>0</v>
      </c>
      <c r="S1495" s="170">
        <v>0</v>
      </c>
      <c r="T1495" s="171">
        <f>S1495*H1495</f>
        <v>0</v>
      </c>
      <c r="U1495" s="33"/>
      <c r="V1495" s="33"/>
      <c r="W1495" s="33"/>
      <c r="X1495" s="33"/>
      <c r="Y1495" s="33"/>
      <c r="Z1495" s="33"/>
      <c r="AA1495" s="33"/>
      <c r="AB1495" s="33"/>
      <c r="AC1495" s="33"/>
      <c r="AD1495" s="33"/>
      <c r="AE1495" s="33"/>
      <c r="AR1495" s="172" t="s">
        <v>572</v>
      </c>
      <c r="AT1495" s="172" t="s">
        <v>175</v>
      </c>
      <c r="AU1495" s="172" t="s">
        <v>179</v>
      </c>
      <c r="AY1495" s="18" t="s">
        <v>173</v>
      </c>
      <c r="BE1495" s="173">
        <f>IF(N1495="základná",J1495,0)</f>
        <v>0</v>
      </c>
      <c r="BF1495" s="173">
        <f>IF(N1495="znížená",J1495,0)</f>
        <v>0</v>
      </c>
      <c r="BG1495" s="173">
        <f>IF(N1495="zákl. prenesená",J1495,0)</f>
        <v>0</v>
      </c>
      <c r="BH1495" s="173">
        <f>IF(N1495="zníž. prenesená",J1495,0)</f>
        <v>0</v>
      </c>
      <c r="BI1495" s="173">
        <f>IF(N1495="nulová",J1495,0)</f>
        <v>0</v>
      </c>
      <c r="BJ1495" s="18" t="s">
        <v>179</v>
      </c>
      <c r="BK1495" s="174">
        <f>ROUND(I1495*H1495,3)</f>
        <v>0</v>
      </c>
      <c r="BL1495" s="18" t="s">
        <v>572</v>
      </c>
      <c r="BM1495" s="172" t="s">
        <v>1733</v>
      </c>
    </row>
    <row r="1496" spans="1:65" s="2" customFormat="1" ht="29.25" x14ac:dyDescent="0.2">
      <c r="A1496" s="33"/>
      <c r="B1496" s="34"/>
      <c r="C1496" s="33"/>
      <c r="D1496" s="175" t="s">
        <v>181</v>
      </c>
      <c r="E1496" s="33"/>
      <c r="F1496" s="176" t="s">
        <v>1732</v>
      </c>
      <c r="G1496" s="33"/>
      <c r="H1496" s="33"/>
      <c r="I1496" s="97"/>
      <c r="J1496" s="33"/>
      <c r="K1496" s="33"/>
      <c r="L1496" s="34"/>
      <c r="M1496" s="177"/>
      <c r="N1496" s="178"/>
      <c r="O1496" s="59"/>
      <c r="P1496" s="59"/>
      <c r="Q1496" s="59"/>
      <c r="R1496" s="59"/>
      <c r="S1496" s="59"/>
      <c r="T1496" s="60"/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33"/>
      <c r="AE1496" s="33"/>
      <c r="AT1496" s="18" t="s">
        <v>181</v>
      </c>
      <c r="AU1496" s="18" t="s">
        <v>179</v>
      </c>
    </row>
    <row r="1497" spans="1:65" s="12" customFormat="1" ht="22.9" customHeight="1" x14ac:dyDescent="0.2">
      <c r="B1497" s="149"/>
      <c r="D1497" s="150" t="s">
        <v>76</v>
      </c>
      <c r="E1497" s="160" t="s">
        <v>1734</v>
      </c>
      <c r="F1497" s="160" t="s">
        <v>1735</v>
      </c>
      <c r="I1497" s="152"/>
      <c r="J1497" s="161">
        <f>BK1497</f>
        <v>0</v>
      </c>
      <c r="L1497" s="149"/>
      <c r="M1497" s="154"/>
      <c r="N1497" s="155"/>
      <c r="O1497" s="155"/>
      <c r="P1497" s="156">
        <f>SUM(P1498:P1499)</f>
        <v>0</v>
      </c>
      <c r="Q1497" s="155"/>
      <c r="R1497" s="156">
        <f>SUM(R1498:R1499)</f>
        <v>0</v>
      </c>
      <c r="S1497" s="155"/>
      <c r="T1497" s="157">
        <f>SUM(T1498:T1499)</f>
        <v>0</v>
      </c>
      <c r="AR1497" s="150" t="s">
        <v>191</v>
      </c>
      <c r="AT1497" s="158" t="s">
        <v>76</v>
      </c>
      <c r="AU1497" s="158" t="s">
        <v>85</v>
      </c>
      <c r="AY1497" s="150" t="s">
        <v>173</v>
      </c>
      <c r="BK1497" s="159">
        <f>SUM(BK1498:BK1499)</f>
        <v>0</v>
      </c>
    </row>
    <row r="1498" spans="1:65" s="2" customFormat="1" ht="16.5" customHeight="1" x14ac:dyDescent="0.2">
      <c r="A1498" s="33"/>
      <c r="B1498" s="162"/>
      <c r="C1498" s="210" t="s">
        <v>1736</v>
      </c>
      <c r="D1498" s="267" t="s">
        <v>1737</v>
      </c>
      <c r="E1498" s="268"/>
      <c r="F1498" s="269"/>
      <c r="G1498" s="211" t="s">
        <v>370</v>
      </c>
      <c r="H1498" s="212">
        <v>2</v>
      </c>
      <c r="I1498" s="213"/>
      <c r="J1498" s="212">
        <f>ROUND(I1498*H1498,3)</f>
        <v>0</v>
      </c>
      <c r="K1498" s="214"/>
      <c r="L1498" s="215"/>
      <c r="M1498" s="216" t="s">
        <v>1</v>
      </c>
      <c r="N1498" s="217" t="s">
        <v>43</v>
      </c>
      <c r="O1498" s="59"/>
      <c r="P1498" s="170">
        <f>O1498*H1498</f>
        <v>0</v>
      </c>
      <c r="Q1498" s="170">
        <v>0</v>
      </c>
      <c r="R1498" s="170">
        <f>Q1498*H1498</f>
        <v>0</v>
      </c>
      <c r="S1498" s="170">
        <v>0</v>
      </c>
      <c r="T1498" s="171">
        <f>S1498*H1498</f>
        <v>0</v>
      </c>
      <c r="U1498" s="33"/>
      <c r="V1498" s="33"/>
      <c r="W1498" s="33"/>
      <c r="X1498" s="33"/>
      <c r="Y1498" s="33"/>
      <c r="Z1498" s="33"/>
      <c r="AA1498" s="33"/>
      <c r="AB1498" s="33"/>
      <c r="AC1498" s="33"/>
      <c r="AD1498" s="33"/>
      <c r="AE1498" s="33"/>
      <c r="AR1498" s="172" t="s">
        <v>1474</v>
      </c>
      <c r="AT1498" s="172" t="s">
        <v>335</v>
      </c>
      <c r="AU1498" s="172" t="s">
        <v>179</v>
      </c>
      <c r="AY1498" s="18" t="s">
        <v>173</v>
      </c>
      <c r="BE1498" s="173">
        <f>IF(N1498="základná",J1498,0)</f>
        <v>0</v>
      </c>
      <c r="BF1498" s="173">
        <f>IF(N1498="znížená",J1498,0)</f>
        <v>0</v>
      </c>
      <c r="BG1498" s="173">
        <f>IF(N1498="zákl. prenesená",J1498,0)</f>
        <v>0</v>
      </c>
      <c r="BH1498" s="173">
        <f>IF(N1498="zníž. prenesená",J1498,0)</f>
        <v>0</v>
      </c>
      <c r="BI1498" s="173">
        <f>IF(N1498="nulová",J1498,0)</f>
        <v>0</v>
      </c>
      <c r="BJ1498" s="18" t="s">
        <v>179</v>
      </c>
      <c r="BK1498" s="174">
        <f>ROUND(I1498*H1498,3)</f>
        <v>0</v>
      </c>
      <c r="BL1498" s="18" t="s">
        <v>572</v>
      </c>
      <c r="BM1498" s="172" t="s">
        <v>1738</v>
      </c>
    </row>
    <row r="1499" spans="1:65" s="2" customFormat="1" x14ac:dyDescent="0.2">
      <c r="A1499" s="33"/>
      <c r="B1499" s="34"/>
      <c r="C1499" s="33"/>
      <c r="D1499" s="175" t="s">
        <v>181</v>
      </c>
      <c r="E1499" s="33"/>
      <c r="F1499" s="176" t="s">
        <v>1737</v>
      </c>
      <c r="G1499" s="33"/>
      <c r="H1499" s="33"/>
      <c r="I1499" s="97"/>
      <c r="J1499" s="33"/>
      <c r="K1499" s="33"/>
      <c r="L1499" s="34"/>
      <c r="M1499" s="218"/>
      <c r="N1499" s="219"/>
      <c r="O1499" s="220"/>
      <c r="P1499" s="220"/>
      <c r="Q1499" s="220"/>
      <c r="R1499" s="220"/>
      <c r="S1499" s="220"/>
      <c r="T1499" s="221"/>
      <c r="U1499" s="33"/>
      <c r="V1499" s="33"/>
      <c r="W1499" s="33"/>
      <c r="X1499" s="33"/>
      <c r="Y1499" s="33"/>
      <c r="Z1499" s="33"/>
      <c r="AA1499" s="33"/>
      <c r="AB1499" s="33"/>
      <c r="AC1499" s="33"/>
      <c r="AD1499" s="33"/>
      <c r="AE1499" s="33"/>
      <c r="AT1499" s="18" t="s">
        <v>181</v>
      </c>
      <c r="AU1499" s="18" t="s">
        <v>179</v>
      </c>
    </row>
    <row r="1500" spans="1:65" s="2" customFormat="1" ht="6.95" customHeight="1" x14ac:dyDescent="0.2">
      <c r="A1500" s="33"/>
      <c r="B1500" s="48"/>
      <c r="C1500" s="49"/>
      <c r="D1500" s="49"/>
      <c r="E1500" s="49"/>
      <c r="F1500" s="49"/>
      <c r="G1500" s="49"/>
      <c r="H1500" s="49"/>
      <c r="I1500" s="121"/>
      <c r="J1500" s="49"/>
      <c r="K1500" s="49"/>
      <c r="L1500" s="34"/>
      <c r="M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33"/>
      <c r="Y1500" s="33"/>
      <c r="Z1500" s="33"/>
      <c r="AA1500" s="33"/>
      <c r="AB1500" s="33"/>
      <c r="AC1500" s="33"/>
      <c r="AD1500" s="33"/>
      <c r="AE1500" s="33"/>
    </row>
  </sheetData>
  <mergeCells count="350">
    <mergeCell ref="D1068:F1068"/>
    <mergeCell ref="D1053:F1053"/>
    <mergeCell ref="D1056:F1056"/>
    <mergeCell ref="D1058:F1058"/>
    <mergeCell ref="D1060:F1060"/>
    <mergeCell ref="D1063:F1063"/>
    <mergeCell ref="D1040:F1040"/>
    <mergeCell ref="D1044:F1044"/>
    <mergeCell ref="D1048:F1048"/>
    <mergeCell ref="D1049:F1049"/>
    <mergeCell ref="D1051:F1051"/>
    <mergeCell ref="D1035:F1035"/>
    <mergeCell ref="D1036:F1036"/>
    <mergeCell ref="D1037:F1037"/>
    <mergeCell ref="D1038:F1038"/>
    <mergeCell ref="D1039:F1039"/>
    <mergeCell ref="D1015:F1015"/>
    <mergeCell ref="D1023:F1023"/>
    <mergeCell ref="D1024:F1024"/>
    <mergeCell ref="D1033:F1033"/>
    <mergeCell ref="D1034:F1034"/>
    <mergeCell ref="D994:F994"/>
    <mergeCell ref="D995:F995"/>
    <mergeCell ref="D1004:F1004"/>
    <mergeCell ref="D1005:F1005"/>
    <mergeCell ref="D1014:F1014"/>
    <mergeCell ref="D973:F973"/>
    <mergeCell ref="D976:F976"/>
    <mergeCell ref="D981:F981"/>
    <mergeCell ref="D986:F986"/>
    <mergeCell ref="D991:F991"/>
    <mergeCell ref="D953:F953"/>
    <mergeCell ref="D955:F955"/>
    <mergeCell ref="D957:F957"/>
    <mergeCell ref="D959:F959"/>
    <mergeCell ref="D962:F962"/>
    <mergeCell ref="D939:F939"/>
    <mergeCell ref="D943:F943"/>
    <mergeCell ref="D947:F947"/>
    <mergeCell ref="D949:F949"/>
    <mergeCell ref="D951:F951"/>
    <mergeCell ref="D921:F921"/>
    <mergeCell ref="D923:F923"/>
    <mergeCell ref="D925:F925"/>
    <mergeCell ref="D934:F934"/>
    <mergeCell ref="D936:F936"/>
    <mergeCell ref="D909:F909"/>
    <mergeCell ref="D911:F911"/>
    <mergeCell ref="D913:F913"/>
    <mergeCell ref="D915:F915"/>
    <mergeCell ref="D918:F918"/>
    <mergeCell ref="D898:F898"/>
    <mergeCell ref="D900:F900"/>
    <mergeCell ref="D903:F903"/>
    <mergeCell ref="D905:F905"/>
    <mergeCell ref="D907:F907"/>
    <mergeCell ref="D888:F888"/>
    <mergeCell ref="D890:F890"/>
    <mergeCell ref="D892:F892"/>
    <mergeCell ref="D894:F894"/>
    <mergeCell ref="D896:F896"/>
    <mergeCell ref="D835:F835"/>
    <mergeCell ref="D867:F867"/>
    <mergeCell ref="D872:F872"/>
    <mergeCell ref="D878:F878"/>
    <mergeCell ref="D883:F883"/>
    <mergeCell ref="D824:F824"/>
    <mergeCell ref="D826:F826"/>
    <mergeCell ref="D828:F828"/>
    <mergeCell ref="D830:F830"/>
    <mergeCell ref="D833:F833"/>
    <mergeCell ref="D810:F810"/>
    <mergeCell ref="D813:F813"/>
    <mergeCell ref="D815:F815"/>
    <mergeCell ref="D820:F820"/>
    <mergeCell ref="D822:F822"/>
    <mergeCell ref="D788:F788"/>
    <mergeCell ref="D792:F792"/>
    <mergeCell ref="D796:F796"/>
    <mergeCell ref="D803:F803"/>
    <mergeCell ref="D806:F806"/>
    <mergeCell ref="D762:F762"/>
    <mergeCell ref="D770:F770"/>
    <mergeCell ref="D774:F774"/>
    <mergeCell ref="D782:F782"/>
    <mergeCell ref="D785:F785"/>
    <mergeCell ref="D739:F739"/>
    <mergeCell ref="D742:F742"/>
    <mergeCell ref="D745:F745"/>
    <mergeCell ref="D756:F756"/>
    <mergeCell ref="D759:F759"/>
    <mergeCell ref="D730:F730"/>
    <mergeCell ref="D732:F732"/>
    <mergeCell ref="D734:F734"/>
    <mergeCell ref="D736:F736"/>
    <mergeCell ref="D705:F705"/>
    <mergeCell ref="D708:F708"/>
    <mergeCell ref="D718:F718"/>
    <mergeCell ref="D723:F723"/>
    <mergeCell ref="D728:F728"/>
    <mergeCell ref="D673:F673"/>
    <mergeCell ref="D678:F678"/>
    <mergeCell ref="D681:F681"/>
    <mergeCell ref="D692:F692"/>
    <mergeCell ref="D696:F696"/>
    <mergeCell ref="D649:F649"/>
    <mergeCell ref="D663:F663"/>
    <mergeCell ref="D665:F665"/>
    <mergeCell ref="D669:F669"/>
    <mergeCell ref="D620:F620"/>
    <mergeCell ref="D622:F622"/>
    <mergeCell ref="D625:F625"/>
    <mergeCell ref="D631:F631"/>
    <mergeCell ref="D638:F638"/>
    <mergeCell ref="D592:F592"/>
    <mergeCell ref="D598:F598"/>
    <mergeCell ref="D601:F601"/>
    <mergeCell ref="D604:F604"/>
    <mergeCell ref="D618:F618"/>
    <mergeCell ref="D572:F572"/>
    <mergeCell ref="D575:F575"/>
    <mergeCell ref="D584:F584"/>
    <mergeCell ref="D587:F587"/>
    <mergeCell ref="D589:F589"/>
    <mergeCell ref="D549:F549"/>
    <mergeCell ref="D552:F552"/>
    <mergeCell ref="D556:F556"/>
    <mergeCell ref="D560:F560"/>
    <mergeCell ref="D564:F564"/>
    <mergeCell ref="D513:F513"/>
    <mergeCell ref="D520:F520"/>
    <mergeCell ref="D524:F524"/>
    <mergeCell ref="D533:F533"/>
    <mergeCell ref="D546:F546"/>
    <mergeCell ref="D476:F476"/>
    <mergeCell ref="D478:F478"/>
    <mergeCell ref="D481:F481"/>
    <mergeCell ref="D505:F505"/>
    <mergeCell ref="D508:F508"/>
    <mergeCell ref="D457:F457"/>
    <mergeCell ref="D460:F460"/>
    <mergeCell ref="D463:F463"/>
    <mergeCell ref="D469:F469"/>
    <mergeCell ref="D473:F473"/>
    <mergeCell ref="D438:F438"/>
    <mergeCell ref="D440:F440"/>
    <mergeCell ref="D444:F444"/>
    <mergeCell ref="D450:F450"/>
    <mergeCell ref="D454:F454"/>
    <mergeCell ref="D384:F384"/>
    <mergeCell ref="D386:F386"/>
    <mergeCell ref="D391:F391"/>
    <mergeCell ref="D393:F393"/>
    <mergeCell ref="D422:F422"/>
    <mergeCell ref="D346:F346"/>
    <mergeCell ref="D352:F352"/>
    <mergeCell ref="D361:F361"/>
    <mergeCell ref="D364:F364"/>
    <mergeCell ref="D376:F376"/>
    <mergeCell ref="D327:F327"/>
    <mergeCell ref="D334:F334"/>
    <mergeCell ref="D337:F337"/>
    <mergeCell ref="D340:F340"/>
    <mergeCell ref="D343:F343"/>
    <mergeCell ref="D311:F311"/>
    <mergeCell ref="D319:F319"/>
    <mergeCell ref="D321:F321"/>
    <mergeCell ref="D323:F323"/>
    <mergeCell ref="D325:F325"/>
    <mergeCell ref="D281:F281"/>
    <mergeCell ref="D288:F288"/>
    <mergeCell ref="D292:F292"/>
    <mergeCell ref="D296:F296"/>
    <mergeCell ref="D306:F306"/>
    <mergeCell ref="D262:F262"/>
    <mergeCell ref="D264:F264"/>
    <mergeCell ref="D268:F268"/>
    <mergeCell ref="D273:F273"/>
    <mergeCell ref="D278:F278"/>
    <mergeCell ref="D245:F245"/>
    <mergeCell ref="D250:F250"/>
    <mergeCell ref="D253:F253"/>
    <mergeCell ref="D256:F256"/>
    <mergeCell ref="D259:F259"/>
    <mergeCell ref="D219:F219"/>
    <mergeCell ref="D222:F222"/>
    <mergeCell ref="D225:F225"/>
    <mergeCell ref="D234:F234"/>
    <mergeCell ref="D242:F242"/>
    <mergeCell ref="D195:F195"/>
    <mergeCell ref="D197:F197"/>
    <mergeCell ref="D203:F203"/>
    <mergeCell ref="D210:F210"/>
    <mergeCell ref="D214:F214"/>
    <mergeCell ref="D156:F156"/>
    <mergeCell ref="D159:F159"/>
    <mergeCell ref="D171:F171"/>
    <mergeCell ref="D181:F181"/>
    <mergeCell ref="D183:F183"/>
    <mergeCell ref="E87:H87"/>
    <mergeCell ref="E143:H143"/>
    <mergeCell ref="E145:H145"/>
    <mergeCell ref="L2:V2"/>
    <mergeCell ref="D152:F152"/>
    <mergeCell ref="E7:H7"/>
    <mergeCell ref="E9:H9"/>
    <mergeCell ref="E18:H18"/>
    <mergeCell ref="E27:H27"/>
    <mergeCell ref="E85:H85"/>
    <mergeCell ref="D1073:F1073"/>
    <mergeCell ref="D1089:F1089"/>
    <mergeCell ref="D1095:F1095"/>
    <mergeCell ref="D1105:F1105"/>
    <mergeCell ref="D1110:F1110"/>
    <mergeCell ref="D1135:F1135"/>
    <mergeCell ref="D1140:F1140"/>
    <mergeCell ref="D1161:F1161"/>
    <mergeCell ref="D1175:F1175"/>
    <mergeCell ref="D1178:F1178"/>
    <mergeCell ref="D1207:F1207"/>
    <mergeCell ref="D1212:F1212"/>
    <mergeCell ref="D1228:F1228"/>
    <mergeCell ref="D1235:F1235"/>
    <mergeCell ref="D1237:F1237"/>
    <mergeCell ref="D1253:F1253"/>
    <mergeCell ref="D1251:F1251"/>
    <mergeCell ref="D1249:F1249"/>
    <mergeCell ref="D1247:F1247"/>
    <mergeCell ref="D1245:F1245"/>
    <mergeCell ref="D1243:F1243"/>
    <mergeCell ref="D1241:F1241"/>
    <mergeCell ref="D1239:F1239"/>
    <mergeCell ref="D1255:F1255"/>
    <mergeCell ref="D1257:F1257"/>
    <mergeCell ref="D1259:F1259"/>
    <mergeCell ref="D1261:F1261"/>
    <mergeCell ref="D1263:F1263"/>
    <mergeCell ref="D1265:F1265"/>
    <mergeCell ref="D1267:F1267"/>
    <mergeCell ref="D1269:F1269"/>
    <mergeCell ref="D1271:F1271"/>
    <mergeCell ref="D1281:F1281"/>
    <mergeCell ref="D1279:F1279"/>
    <mergeCell ref="D1277:F1277"/>
    <mergeCell ref="D1275:F1275"/>
    <mergeCell ref="D1273:F1273"/>
    <mergeCell ref="D1302:F1302"/>
    <mergeCell ref="D1300:F1300"/>
    <mergeCell ref="D1298:F1298"/>
    <mergeCell ref="D1296:F1296"/>
    <mergeCell ref="D1294:F1294"/>
    <mergeCell ref="D1292:F1292"/>
    <mergeCell ref="D1290:F1290"/>
    <mergeCell ref="D1288:F1288"/>
    <mergeCell ref="D1286:F1286"/>
    <mergeCell ref="D1284:F1284"/>
    <mergeCell ref="D1304:F1304"/>
    <mergeCell ref="D1306:F1306"/>
    <mergeCell ref="D1308:F1308"/>
    <mergeCell ref="D1310:F1310"/>
    <mergeCell ref="D1312:F1312"/>
    <mergeCell ref="D1314:F1314"/>
    <mergeCell ref="D1316:F1316"/>
    <mergeCell ref="D1318:F1318"/>
    <mergeCell ref="D1320:F1320"/>
    <mergeCell ref="D1322:F1322"/>
    <mergeCell ref="D1328:F1328"/>
    <mergeCell ref="D1326:F1326"/>
    <mergeCell ref="D1324:F1324"/>
    <mergeCell ref="D1343:F1343"/>
    <mergeCell ref="D1341:F1341"/>
    <mergeCell ref="D1339:F1339"/>
    <mergeCell ref="D1337:F1337"/>
    <mergeCell ref="D1335:F1335"/>
    <mergeCell ref="D1333:F1333"/>
    <mergeCell ref="D1331:F1331"/>
    <mergeCell ref="D1345:F1345"/>
    <mergeCell ref="D1355:F1355"/>
    <mergeCell ref="D1353:F1353"/>
    <mergeCell ref="D1351:F1351"/>
    <mergeCell ref="D1349:F1349"/>
    <mergeCell ref="D1347:F1347"/>
    <mergeCell ref="D1358:F1358"/>
    <mergeCell ref="D1360:F1360"/>
    <mergeCell ref="D1362:F1362"/>
    <mergeCell ref="D1364:F1364"/>
    <mergeCell ref="D1366:F1366"/>
    <mergeCell ref="D1368:F1368"/>
    <mergeCell ref="D1370:F1370"/>
    <mergeCell ref="D1372:F1372"/>
    <mergeCell ref="D1374:F1374"/>
    <mergeCell ref="D1376:F1376"/>
    <mergeCell ref="D1378:F1378"/>
    <mergeCell ref="D1382:F1382"/>
    <mergeCell ref="D1380:F1380"/>
    <mergeCell ref="D1385:F1385"/>
    <mergeCell ref="D1387:F1387"/>
    <mergeCell ref="D1389:F1389"/>
    <mergeCell ref="D1391:F1391"/>
    <mergeCell ref="D1393:F1393"/>
    <mergeCell ref="D1395:F1395"/>
    <mergeCell ref="D1397:F1397"/>
    <mergeCell ref="D1399:F1399"/>
    <mergeCell ref="D1401:F1401"/>
    <mergeCell ref="D1428:F1428"/>
    <mergeCell ref="D1431:F1431"/>
    <mergeCell ref="D1433:F1433"/>
    <mergeCell ref="D1435:F1435"/>
    <mergeCell ref="D1437:F1437"/>
    <mergeCell ref="D1403:F1403"/>
    <mergeCell ref="D1405:F1405"/>
    <mergeCell ref="D1408:F1408"/>
    <mergeCell ref="D1410:F1410"/>
    <mergeCell ref="D1412:F1412"/>
    <mergeCell ref="D1414:F1414"/>
    <mergeCell ref="D1416:F1416"/>
    <mergeCell ref="D1418:F1418"/>
    <mergeCell ref="D1498:F1498"/>
    <mergeCell ref="D1476:F1476"/>
    <mergeCell ref="D1474:F1474"/>
    <mergeCell ref="D1472:F1472"/>
    <mergeCell ref="D1470:F1470"/>
    <mergeCell ref="D1468:F1468"/>
    <mergeCell ref="D1466:F1466"/>
    <mergeCell ref="D1464:F1464"/>
    <mergeCell ref="D1462:F1462"/>
    <mergeCell ref="D646:F646"/>
    <mergeCell ref="D1478:F1478"/>
    <mergeCell ref="D1480:F1480"/>
    <mergeCell ref="D1482:F1482"/>
    <mergeCell ref="D1484:F1484"/>
    <mergeCell ref="D1486:F1486"/>
    <mergeCell ref="D1492:F1492"/>
    <mergeCell ref="D1489:F1489"/>
    <mergeCell ref="D1495:F1495"/>
    <mergeCell ref="D1460:F1460"/>
    <mergeCell ref="D1439:F1439"/>
    <mergeCell ref="D1441:F1441"/>
    <mergeCell ref="D1443:F1443"/>
    <mergeCell ref="D1445:F1445"/>
    <mergeCell ref="D1447:F1447"/>
    <mergeCell ref="D1449:F1449"/>
    <mergeCell ref="D1451:F1451"/>
    <mergeCell ref="D1457:F1457"/>
    <mergeCell ref="D1455:F1455"/>
    <mergeCell ref="D1453:F1453"/>
    <mergeCell ref="D1420:F1420"/>
    <mergeCell ref="D1422:F1422"/>
    <mergeCell ref="D1424:F1424"/>
    <mergeCell ref="D1426:F142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6"/>
  <sheetViews>
    <sheetView showGridLines="0" workbookViewId="0">
      <selection activeCell="D207" sqref="D207:F20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4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8" t="s">
        <v>89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77</v>
      </c>
    </row>
    <row r="4" spans="1:46" s="1" customFormat="1" ht="24.95" customHeight="1" x14ac:dyDescent="0.2">
      <c r="B4" s="21"/>
      <c r="D4" s="22" t="s">
        <v>114</v>
      </c>
      <c r="I4" s="94"/>
      <c r="L4" s="21"/>
      <c r="M4" s="96" t="s">
        <v>9</v>
      </c>
      <c r="AT4" s="18" t="s">
        <v>3</v>
      </c>
    </row>
    <row r="5" spans="1:46" s="1" customFormat="1" ht="6.95" customHeight="1" x14ac:dyDescent="0.2">
      <c r="B5" s="21"/>
      <c r="I5" s="94"/>
      <c r="L5" s="21"/>
    </row>
    <row r="6" spans="1:46" s="1" customFormat="1" ht="12" customHeight="1" x14ac:dyDescent="0.2">
      <c r="B6" s="21"/>
      <c r="D6" s="28" t="s">
        <v>14</v>
      </c>
      <c r="I6" s="94"/>
      <c r="L6" s="21"/>
    </row>
    <row r="7" spans="1:46" s="1" customFormat="1" ht="16.5" customHeight="1" x14ac:dyDescent="0.2">
      <c r="B7" s="21"/>
      <c r="E7" s="271" t="str">
        <f>'Rekapitulácia stavby'!K6</f>
        <v>Rodinný dom s 2 b.j. Adamovské Kochanovce</v>
      </c>
      <c r="F7" s="272"/>
      <c r="G7" s="272"/>
      <c r="H7" s="272"/>
      <c r="I7" s="94"/>
      <c r="L7" s="21"/>
    </row>
    <row r="8" spans="1:46" s="2" customFormat="1" ht="12" customHeight="1" x14ac:dyDescent="0.2">
      <c r="A8" s="33"/>
      <c r="B8" s="34"/>
      <c r="C8" s="33"/>
      <c r="D8" s="28" t="s">
        <v>115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37" t="s">
        <v>1739</v>
      </c>
      <c r="F9" s="270"/>
      <c r="G9" s="270"/>
      <c r="H9" s="270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x14ac:dyDescent="0.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>
        <f>'Rekapitulácia stavby'!AN8</f>
        <v>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21</v>
      </c>
      <c r="E14" s="33"/>
      <c r="F14" s="33"/>
      <c r="G14" s="33"/>
      <c r="H14" s="33"/>
      <c r="I14" s="98" t="s">
        <v>22</v>
      </c>
      <c r="J14" s="26" t="s">
        <v>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24</v>
      </c>
      <c r="F15" s="33"/>
      <c r="G15" s="33"/>
      <c r="H15" s="33"/>
      <c r="I15" s="9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22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4" t="str">
        <f>'Rekapitulácia stavby'!E14</f>
        <v>Vyplň údaj</v>
      </c>
      <c r="F18" s="240"/>
      <c r="G18" s="240"/>
      <c r="H18" s="240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22</v>
      </c>
      <c r="J20" s="26" t="s">
        <v>29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98" t="s">
        <v>25</v>
      </c>
      <c r="J21" s="26" t="s">
        <v>31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22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35</v>
      </c>
      <c r="F24" s="33"/>
      <c r="G24" s="33"/>
      <c r="H24" s="33"/>
      <c r="I24" s="9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44" t="s">
        <v>1</v>
      </c>
      <c r="F27" s="244"/>
      <c r="G27" s="244"/>
      <c r="H27" s="24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ROUND(J132,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106" t="s">
        <v>41</v>
      </c>
      <c r="E33" s="28" t="s">
        <v>42</v>
      </c>
      <c r="F33" s="107">
        <f>ROUND((SUM(BE132:BE345)),  2)</f>
        <v>0</v>
      </c>
      <c r="G33" s="33"/>
      <c r="H33" s="33"/>
      <c r="I33" s="108">
        <v>0.2</v>
      </c>
      <c r="J33" s="107">
        <f>ROUND(((SUM(BE132:BE345))*I33),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43</v>
      </c>
      <c r="F34" s="107">
        <f>ROUND((SUM(BF132:BF345)),  2)</f>
        <v>0</v>
      </c>
      <c r="G34" s="33"/>
      <c r="H34" s="33"/>
      <c r="I34" s="108">
        <v>0.2</v>
      </c>
      <c r="J34" s="107">
        <f>ROUND(((SUM(BF132:BF345))*I34),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44</v>
      </c>
      <c r="F35" s="107">
        <f>ROUND((SUM(BG132:BG345)),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45</v>
      </c>
      <c r="F36" s="107">
        <f>ROUND((SUM(BH132:BH345)),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46</v>
      </c>
      <c r="F37" s="107">
        <f>ROUND((SUM(BI132:BI345)),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I41" s="94"/>
      <c r="L41" s="21"/>
    </row>
    <row r="42" spans="1:31" s="1" customFormat="1" ht="14.45" customHeight="1" x14ac:dyDescent="0.2">
      <c r="B42" s="21"/>
      <c r="I42" s="94"/>
      <c r="L42" s="21"/>
    </row>
    <row r="43" spans="1:31" s="1" customFormat="1" ht="14.45" customHeight="1" x14ac:dyDescent="0.2">
      <c r="B43" s="21"/>
      <c r="I43" s="94"/>
      <c r="L43" s="21"/>
    </row>
    <row r="44" spans="1:31" s="1" customFormat="1" ht="14.45" customHeight="1" x14ac:dyDescent="0.2">
      <c r="B44" s="21"/>
      <c r="I44" s="94"/>
      <c r="L44" s="21"/>
    </row>
    <row r="45" spans="1:31" s="1" customFormat="1" ht="14.45" customHeight="1" x14ac:dyDescent="0.2">
      <c r="B45" s="21"/>
      <c r="I45" s="94"/>
      <c r="L45" s="21"/>
    </row>
    <row r="46" spans="1:31" s="1" customFormat="1" ht="14.45" customHeight="1" x14ac:dyDescent="0.2">
      <c r="B46" s="21"/>
      <c r="I46" s="94"/>
      <c r="L46" s="21"/>
    </row>
    <row r="47" spans="1:31" s="1" customFormat="1" ht="14.45" customHeight="1" x14ac:dyDescent="0.2">
      <c r="B47" s="21"/>
      <c r="I47" s="94"/>
      <c r="L47" s="21"/>
    </row>
    <row r="48" spans="1:31" s="1" customFormat="1" ht="14.45" customHeight="1" x14ac:dyDescent="0.2">
      <c r="B48" s="21"/>
      <c r="I48" s="94"/>
      <c r="L48" s="21"/>
    </row>
    <row r="49" spans="1:31" s="1" customFormat="1" ht="14.45" customHeight="1" x14ac:dyDescent="0.2">
      <c r="B49" s="21"/>
      <c r="I49" s="94"/>
      <c r="L49" s="21"/>
    </row>
    <row r="50" spans="1:31" s="2" customFormat="1" ht="14.45" customHeight="1" x14ac:dyDescent="0.2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117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Rodinný dom s 2 b.j. Adamovské Kochanovce</v>
      </c>
      <c r="F85" s="272"/>
      <c r="G85" s="272"/>
      <c r="H85" s="272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115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37" t="str">
        <f>E9</f>
        <v>SO 01P - Vonkajšie prístrešky, altánok</v>
      </c>
      <c r="F87" s="270"/>
      <c r="G87" s="270"/>
      <c r="H87" s="270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18</v>
      </c>
      <c r="D89" s="33"/>
      <c r="E89" s="33"/>
      <c r="F89" s="26" t="str">
        <f>F12</f>
        <v>parc.č. 342/5, Adamovské Kochanovce</v>
      </c>
      <c r="G89" s="33"/>
      <c r="H89" s="33"/>
      <c r="I89" s="98" t="s">
        <v>20</v>
      </c>
      <c r="J89" s="56">
        <f>IF(J12="","",J12)</f>
        <v>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 x14ac:dyDescent="0.2">
      <c r="A91" s="33"/>
      <c r="B91" s="34"/>
      <c r="C91" s="28" t="s">
        <v>21</v>
      </c>
      <c r="D91" s="33"/>
      <c r="E91" s="33"/>
      <c r="F91" s="26" t="str">
        <f>E15</f>
        <v>Trenčiansky samosprávny kraj</v>
      </c>
      <c r="G91" s="33"/>
      <c r="H91" s="33"/>
      <c r="I91" s="98" t="s">
        <v>28</v>
      </c>
      <c r="J91" s="31" t="str">
        <f>E21</f>
        <v>A.DOM, spol. s 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>Viera Masnicová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23" t="s">
        <v>118</v>
      </c>
      <c r="D94" s="109"/>
      <c r="E94" s="109"/>
      <c r="F94" s="109"/>
      <c r="G94" s="109"/>
      <c r="H94" s="109"/>
      <c r="I94" s="124"/>
      <c r="J94" s="125" t="s">
        <v>119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26" t="s">
        <v>120</v>
      </c>
      <c r="D96" s="33"/>
      <c r="E96" s="33"/>
      <c r="F96" s="33"/>
      <c r="G96" s="33"/>
      <c r="H96" s="33"/>
      <c r="I96" s="97"/>
      <c r="J96" s="72">
        <f>J132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121</v>
      </c>
    </row>
    <row r="97" spans="2:12" s="9" customFormat="1" ht="24.95" customHeight="1" x14ac:dyDescent="0.2">
      <c r="B97" s="127"/>
      <c r="D97" s="128" t="s">
        <v>122</v>
      </c>
      <c r="E97" s="129"/>
      <c r="F97" s="129"/>
      <c r="G97" s="129"/>
      <c r="H97" s="129"/>
      <c r="I97" s="130"/>
      <c r="J97" s="131">
        <f>J133</f>
        <v>0</v>
      </c>
      <c r="L97" s="127"/>
    </row>
    <row r="98" spans="2:12" s="10" customFormat="1" ht="19.899999999999999" customHeight="1" x14ac:dyDescent="0.2">
      <c r="B98" s="132"/>
      <c r="D98" s="133" t="s">
        <v>123</v>
      </c>
      <c r="E98" s="134"/>
      <c r="F98" s="134"/>
      <c r="G98" s="134"/>
      <c r="H98" s="134"/>
      <c r="I98" s="135"/>
      <c r="J98" s="136">
        <f>J134</f>
        <v>0</v>
      </c>
      <c r="L98" s="132"/>
    </row>
    <row r="99" spans="2:12" s="10" customFormat="1" ht="19.899999999999999" customHeight="1" x14ac:dyDescent="0.2">
      <c r="B99" s="132"/>
      <c r="D99" s="133" t="s">
        <v>124</v>
      </c>
      <c r="E99" s="134"/>
      <c r="F99" s="134"/>
      <c r="G99" s="134"/>
      <c r="H99" s="134"/>
      <c r="I99" s="135"/>
      <c r="J99" s="136">
        <f>J176</f>
        <v>0</v>
      </c>
      <c r="L99" s="132"/>
    </row>
    <row r="100" spans="2:12" s="10" customFormat="1" ht="19.899999999999999" customHeight="1" x14ac:dyDescent="0.2">
      <c r="B100" s="132"/>
      <c r="D100" s="133" t="s">
        <v>125</v>
      </c>
      <c r="E100" s="134"/>
      <c r="F100" s="134"/>
      <c r="G100" s="134"/>
      <c r="H100" s="134"/>
      <c r="I100" s="135"/>
      <c r="J100" s="136">
        <f>J235</f>
        <v>0</v>
      </c>
      <c r="L100" s="132"/>
    </row>
    <row r="101" spans="2:12" s="10" customFormat="1" ht="19.899999999999999" customHeight="1" x14ac:dyDescent="0.2">
      <c r="B101" s="132"/>
      <c r="D101" s="133" t="s">
        <v>126</v>
      </c>
      <c r="E101" s="134"/>
      <c r="F101" s="134"/>
      <c r="G101" s="134"/>
      <c r="H101" s="134"/>
      <c r="I101" s="135"/>
      <c r="J101" s="136">
        <f>J271</f>
        <v>0</v>
      </c>
      <c r="L101" s="132"/>
    </row>
    <row r="102" spans="2:12" s="10" customFormat="1" ht="19.899999999999999" customHeight="1" x14ac:dyDescent="0.2">
      <c r="B102" s="132"/>
      <c r="D102" s="133" t="s">
        <v>127</v>
      </c>
      <c r="E102" s="134"/>
      <c r="F102" s="134"/>
      <c r="G102" s="134"/>
      <c r="H102" s="134"/>
      <c r="I102" s="135"/>
      <c r="J102" s="136">
        <f>J275</f>
        <v>0</v>
      </c>
      <c r="L102" s="132"/>
    </row>
    <row r="103" spans="2:12" s="10" customFormat="1" ht="19.899999999999999" customHeight="1" x14ac:dyDescent="0.2">
      <c r="B103" s="132"/>
      <c r="D103" s="133" t="s">
        <v>128</v>
      </c>
      <c r="E103" s="134"/>
      <c r="F103" s="134"/>
      <c r="G103" s="134"/>
      <c r="H103" s="134"/>
      <c r="I103" s="135"/>
      <c r="J103" s="136">
        <f>J280</f>
        <v>0</v>
      </c>
      <c r="L103" s="132"/>
    </row>
    <row r="104" spans="2:12" s="10" customFormat="1" ht="19.899999999999999" customHeight="1" x14ac:dyDescent="0.2">
      <c r="B104" s="132"/>
      <c r="D104" s="133" t="s">
        <v>129</v>
      </c>
      <c r="E104" s="134"/>
      <c r="F104" s="134"/>
      <c r="G104" s="134"/>
      <c r="H104" s="134"/>
      <c r="I104" s="135"/>
      <c r="J104" s="136">
        <f>J285</f>
        <v>0</v>
      </c>
      <c r="L104" s="132"/>
    </row>
    <row r="105" spans="2:12" s="10" customFormat="1" ht="19.899999999999999" customHeight="1" x14ac:dyDescent="0.2">
      <c r="B105" s="132"/>
      <c r="D105" s="133" t="s">
        <v>130</v>
      </c>
      <c r="E105" s="134"/>
      <c r="F105" s="134"/>
      <c r="G105" s="134"/>
      <c r="H105" s="134"/>
      <c r="I105" s="135"/>
      <c r="J105" s="136">
        <f>J294</f>
        <v>0</v>
      </c>
      <c r="L105" s="132"/>
    </row>
    <row r="106" spans="2:12" s="9" customFormat="1" ht="24.95" customHeight="1" x14ac:dyDescent="0.2">
      <c r="B106" s="127"/>
      <c r="D106" s="128" t="s">
        <v>131</v>
      </c>
      <c r="E106" s="129"/>
      <c r="F106" s="129"/>
      <c r="G106" s="129"/>
      <c r="H106" s="129"/>
      <c r="I106" s="130"/>
      <c r="J106" s="131">
        <f>J297</f>
        <v>0</v>
      </c>
      <c r="L106" s="127"/>
    </row>
    <row r="107" spans="2:12" s="10" customFormat="1" ht="19.899999999999999" customHeight="1" x14ac:dyDescent="0.2">
      <c r="B107" s="132"/>
      <c r="D107" s="133" t="s">
        <v>1740</v>
      </c>
      <c r="E107" s="134"/>
      <c r="F107" s="134"/>
      <c r="G107" s="134"/>
      <c r="H107" s="134"/>
      <c r="I107" s="135"/>
      <c r="J107" s="136">
        <f>J298</f>
        <v>0</v>
      </c>
      <c r="L107" s="132"/>
    </row>
    <row r="108" spans="2:12" s="10" customFormat="1" ht="19.899999999999999" customHeight="1" x14ac:dyDescent="0.2">
      <c r="B108" s="132"/>
      <c r="D108" s="133" t="s">
        <v>140</v>
      </c>
      <c r="E108" s="134"/>
      <c r="F108" s="134"/>
      <c r="G108" s="134"/>
      <c r="H108" s="134"/>
      <c r="I108" s="135"/>
      <c r="J108" s="136">
        <f>J306</f>
        <v>0</v>
      </c>
      <c r="L108" s="132"/>
    </row>
    <row r="109" spans="2:12" s="10" customFormat="1" ht="19.899999999999999" customHeight="1" x14ac:dyDescent="0.2">
      <c r="B109" s="132"/>
      <c r="D109" s="133" t="s">
        <v>141</v>
      </c>
      <c r="E109" s="134"/>
      <c r="F109" s="134"/>
      <c r="G109" s="134"/>
      <c r="H109" s="134"/>
      <c r="I109" s="135"/>
      <c r="J109" s="136">
        <f>J314</f>
        <v>0</v>
      </c>
      <c r="L109" s="132"/>
    </row>
    <row r="110" spans="2:12" s="10" customFormat="1" ht="19.899999999999999" customHeight="1" x14ac:dyDescent="0.2">
      <c r="B110" s="132"/>
      <c r="D110" s="133" t="s">
        <v>1741</v>
      </c>
      <c r="E110" s="134"/>
      <c r="F110" s="134"/>
      <c r="G110" s="134"/>
      <c r="H110" s="134"/>
      <c r="I110" s="135"/>
      <c r="J110" s="136">
        <f>J329</f>
        <v>0</v>
      </c>
      <c r="L110" s="132"/>
    </row>
    <row r="111" spans="2:12" s="9" customFormat="1" ht="24.95" customHeight="1" x14ac:dyDescent="0.2">
      <c r="B111" s="127"/>
      <c r="D111" s="128" t="s">
        <v>145</v>
      </c>
      <c r="E111" s="129"/>
      <c r="F111" s="129"/>
      <c r="G111" s="129"/>
      <c r="H111" s="129"/>
      <c r="I111" s="130"/>
      <c r="J111" s="131">
        <f>J336</f>
        <v>0</v>
      </c>
      <c r="L111" s="127"/>
    </row>
    <row r="112" spans="2:12" s="10" customFormat="1" ht="19.899999999999999" customHeight="1" x14ac:dyDescent="0.2">
      <c r="B112" s="132"/>
      <c r="D112" s="133" t="s">
        <v>1742</v>
      </c>
      <c r="E112" s="134"/>
      <c r="F112" s="134"/>
      <c r="G112" s="134"/>
      <c r="H112" s="134"/>
      <c r="I112" s="135"/>
      <c r="J112" s="136">
        <f>J337</f>
        <v>0</v>
      </c>
      <c r="L112" s="132"/>
    </row>
    <row r="113" spans="1:31" s="2" customFormat="1" ht="21.75" customHeight="1" x14ac:dyDescent="0.2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 x14ac:dyDescent="0.2">
      <c r="A114" s="33"/>
      <c r="B114" s="48"/>
      <c r="C114" s="49"/>
      <c r="D114" s="49"/>
      <c r="E114" s="49"/>
      <c r="F114" s="49"/>
      <c r="G114" s="49"/>
      <c r="H114" s="49"/>
      <c r="I114" s="121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 x14ac:dyDescent="0.2">
      <c r="A118" s="33"/>
      <c r="B118" s="50"/>
      <c r="C118" s="51"/>
      <c r="D118" s="51"/>
      <c r="E118" s="51"/>
      <c r="F118" s="51"/>
      <c r="G118" s="51"/>
      <c r="H118" s="51"/>
      <c r="I118" s="122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 x14ac:dyDescent="0.2">
      <c r="A119" s="33"/>
      <c r="B119" s="34"/>
      <c r="C119" s="22" t="s">
        <v>159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 x14ac:dyDescent="0.2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 x14ac:dyDescent="0.2">
      <c r="A121" s="33"/>
      <c r="B121" s="34"/>
      <c r="C121" s="28" t="s">
        <v>14</v>
      </c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 x14ac:dyDescent="0.2">
      <c r="A122" s="33"/>
      <c r="B122" s="34"/>
      <c r="C122" s="33"/>
      <c r="D122" s="33"/>
      <c r="E122" s="271" t="str">
        <f>E7</f>
        <v>Rodinný dom s 2 b.j. Adamovské Kochanovce</v>
      </c>
      <c r="F122" s="272"/>
      <c r="G122" s="272"/>
      <c r="H122" s="272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 x14ac:dyDescent="0.2">
      <c r="A123" s="33"/>
      <c r="B123" s="34"/>
      <c r="C123" s="28" t="s">
        <v>115</v>
      </c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 x14ac:dyDescent="0.2">
      <c r="A124" s="33"/>
      <c r="B124" s="34"/>
      <c r="C124" s="33"/>
      <c r="D124" s="33"/>
      <c r="E124" s="237" t="str">
        <f>E9</f>
        <v>SO 01P - Vonkajšie prístrešky, altánok</v>
      </c>
      <c r="F124" s="270"/>
      <c r="G124" s="270"/>
      <c r="H124" s="270"/>
      <c r="I124" s="97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 x14ac:dyDescent="0.2">
      <c r="A125" s="33"/>
      <c r="B125" s="34"/>
      <c r="C125" s="33"/>
      <c r="D125" s="33"/>
      <c r="E125" s="33"/>
      <c r="F125" s="33"/>
      <c r="G125" s="33"/>
      <c r="H125" s="33"/>
      <c r="I125" s="97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 x14ac:dyDescent="0.2">
      <c r="A126" s="33"/>
      <c r="B126" s="34"/>
      <c r="C126" s="28" t="s">
        <v>18</v>
      </c>
      <c r="D126" s="33"/>
      <c r="E126" s="33"/>
      <c r="F126" s="26" t="str">
        <f>F12</f>
        <v>parc.č. 342/5, Adamovské Kochanovce</v>
      </c>
      <c r="G126" s="33"/>
      <c r="H126" s="33"/>
      <c r="I126" s="98" t="s">
        <v>20</v>
      </c>
      <c r="J126" s="56">
        <f>IF(J12="","",J12)</f>
        <v>0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 x14ac:dyDescent="0.2">
      <c r="A127" s="33"/>
      <c r="B127" s="34"/>
      <c r="C127" s="33"/>
      <c r="D127" s="33"/>
      <c r="E127" s="33"/>
      <c r="F127" s="33"/>
      <c r="G127" s="33"/>
      <c r="H127" s="33"/>
      <c r="I127" s="97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 x14ac:dyDescent="0.2">
      <c r="A128" s="33"/>
      <c r="B128" s="34"/>
      <c r="C128" s="28" t="s">
        <v>21</v>
      </c>
      <c r="D128" s="33"/>
      <c r="E128" s="33"/>
      <c r="F128" s="26" t="str">
        <f>E15</f>
        <v>Trenčiansky samosprávny kraj</v>
      </c>
      <c r="G128" s="33"/>
      <c r="H128" s="33"/>
      <c r="I128" s="98" t="s">
        <v>28</v>
      </c>
      <c r="J128" s="31" t="str">
        <f>E21</f>
        <v>A.DOM, spol. s r.o.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 x14ac:dyDescent="0.2">
      <c r="A129" s="33"/>
      <c r="B129" s="34"/>
      <c r="C129" s="28" t="s">
        <v>26</v>
      </c>
      <c r="D129" s="33"/>
      <c r="E129" s="33"/>
      <c r="F129" s="26" t="str">
        <f>IF(E18="","",E18)</f>
        <v>Vyplň údaj</v>
      </c>
      <c r="G129" s="33"/>
      <c r="H129" s="33"/>
      <c r="I129" s="98" t="s">
        <v>34</v>
      </c>
      <c r="J129" s="31" t="str">
        <f>E24</f>
        <v>Viera Masnicová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 x14ac:dyDescent="0.2">
      <c r="A130" s="33"/>
      <c r="B130" s="34"/>
      <c r="C130" s="33"/>
      <c r="D130" s="33"/>
      <c r="E130" s="33"/>
      <c r="F130" s="33"/>
      <c r="G130" s="33"/>
      <c r="H130" s="33"/>
      <c r="I130" s="97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 x14ac:dyDescent="0.2">
      <c r="A131" s="137"/>
      <c r="B131" s="138"/>
      <c r="C131" s="139" t="s">
        <v>160</v>
      </c>
      <c r="D131" s="273" t="s">
        <v>59</v>
      </c>
      <c r="E131" s="273"/>
      <c r="F131" s="273"/>
      <c r="G131" s="140" t="s">
        <v>161</v>
      </c>
      <c r="H131" s="140" t="s">
        <v>162</v>
      </c>
      <c r="I131" s="141" t="s">
        <v>163</v>
      </c>
      <c r="J131" s="142" t="s">
        <v>119</v>
      </c>
      <c r="K131" s="143" t="s">
        <v>164</v>
      </c>
      <c r="L131" s="144"/>
      <c r="M131" s="63" t="s">
        <v>1</v>
      </c>
      <c r="N131" s="64" t="s">
        <v>41</v>
      </c>
      <c r="O131" s="64" t="s">
        <v>165</v>
      </c>
      <c r="P131" s="64" t="s">
        <v>166</v>
      </c>
      <c r="Q131" s="64" t="s">
        <v>167</v>
      </c>
      <c r="R131" s="64" t="s">
        <v>168</v>
      </c>
      <c r="S131" s="64" t="s">
        <v>169</v>
      </c>
      <c r="T131" s="65" t="s">
        <v>170</v>
      </c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</row>
    <row r="132" spans="1:65" s="2" customFormat="1" ht="22.9" customHeight="1" x14ac:dyDescent="0.25">
      <c r="A132" s="33"/>
      <c r="B132" s="34"/>
      <c r="C132" s="70" t="s">
        <v>120</v>
      </c>
      <c r="D132" s="33"/>
      <c r="E132" s="33"/>
      <c r="F132" s="33"/>
      <c r="G132" s="33"/>
      <c r="H132" s="33"/>
      <c r="I132" s="97"/>
      <c r="J132" s="145">
        <f>BK132</f>
        <v>0</v>
      </c>
      <c r="K132" s="33"/>
      <c r="L132" s="34"/>
      <c r="M132" s="66"/>
      <c r="N132" s="57"/>
      <c r="O132" s="67"/>
      <c r="P132" s="146">
        <f>P133+P297+P336</f>
        <v>0</v>
      </c>
      <c r="Q132" s="67"/>
      <c r="R132" s="146">
        <f>R133+R297+R336</f>
        <v>63.412909020000008</v>
      </c>
      <c r="S132" s="67"/>
      <c r="T132" s="147">
        <f>T133+T297+T336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76</v>
      </c>
      <c r="AU132" s="18" t="s">
        <v>121</v>
      </c>
      <c r="BK132" s="148">
        <f>BK133+BK297+BK336</f>
        <v>0</v>
      </c>
    </row>
    <row r="133" spans="1:65" s="12" customFormat="1" ht="25.9" customHeight="1" x14ac:dyDescent="0.2">
      <c r="B133" s="149"/>
      <c r="D133" s="150" t="s">
        <v>76</v>
      </c>
      <c r="E133" s="151" t="s">
        <v>171</v>
      </c>
      <c r="F133" s="151" t="s">
        <v>172</v>
      </c>
      <c r="I133" s="152"/>
      <c r="J133" s="153">
        <f>BK133</f>
        <v>0</v>
      </c>
      <c r="L133" s="149"/>
      <c r="M133" s="154"/>
      <c r="N133" s="155"/>
      <c r="O133" s="155"/>
      <c r="P133" s="156">
        <f>P134+P176+P235+P271+P275+P280+P285+P294</f>
        <v>0</v>
      </c>
      <c r="Q133" s="155"/>
      <c r="R133" s="156">
        <f>R134+R176+R235+R271+R275+R280+R285+R294</f>
        <v>63.412501020000008</v>
      </c>
      <c r="S133" s="155"/>
      <c r="T133" s="157">
        <f>T134+T176+T235+T271+T275+T280+T285+T294</f>
        <v>0</v>
      </c>
      <c r="AR133" s="150" t="s">
        <v>85</v>
      </c>
      <c r="AT133" s="158" t="s">
        <v>76</v>
      </c>
      <c r="AU133" s="158" t="s">
        <v>77</v>
      </c>
      <c r="AY133" s="150" t="s">
        <v>173</v>
      </c>
      <c r="BK133" s="159">
        <f>BK134+BK176+BK235+BK271+BK275+BK280+BK285+BK294</f>
        <v>0</v>
      </c>
    </row>
    <row r="134" spans="1:65" s="12" customFormat="1" ht="22.9" customHeight="1" x14ac:dyDescent="0.2">
      <c r="B134" s="149"/>
      <c r="D134" s="150" t="s">
        <v>76</v>
      </c>
      <c r="E134" s="160" t="s">
        <v>85</v>
      </c>
      <c r="F134" s="160" t="s">
        <v>174</v>
      </c>
      <c r="I134" s="152"/>
      <c r="J134" s="161">
        <f>BK134</f>
        <v>0</v>
      </c>
      <c r="L134" s="149"/>
      <c r="M134" s="154"/>
      <c r="N134" s="155"/>
      <c r="O134" s="155"/>
      <c r="P134" s="156">
        <f>SUM(P135:P175)</f>
        <v>0</v>
      </c>
      <c r="Q134" s="155"/>
      <c r="R134" s="156">
        <f>SUM(R135:R175)</f>
        <v>0</v>
      </c>
      <c r="S134" s="155"/>
      <c r="T134" s="157">
        <f>SUM(T135:T175)</f>
        <v>0</v>
      </c>
      <c r="AR134" s="150" t="s">
        <v>85</v>
      </c>
      <c r="AT134" s="158" t="s">
        <v>76</v>
      </c>
      <c r="AU134" s="158" t="s">
        <v>85</v>
      </c>
      <c r="AY134" s="150" t="s">
        <v>173</v>
      </c>
      <c r="BK134" s="159">
        <f>SUM(BK135:BK175)</f>
        <v>0</v>
      </c>
    </row>
    <row r="135" spans="1:65" s="2" customFormat="1" ht="24" customHeight="1" x14ac:dyDescent="0.2">
      <c r="A135" s="33"/>
      <c r="B135" s="162"/>
      <c r="C135" s="163" t="s">
        <v>85</v>
      </c>
      <c r="D135" s="264" t="s">
        <v>1743</v>
      </c>
      <c r="E135" s="265"/>
      <c r="F135" s="266"/>
      <c r="G135" s="164" t="s">
        <v>185</v>
      </c>
      <c r="H135" s="165">
        <v>8.6790000000000003</v>
      </c>
      <c r="I135" s="166"/>
      <c r="J135" s="165">
        <f>ROUND(I135*H135,3)</f>
        <v>0</v>
      </c>
      <c r="K135" s="167"/>
      <c r="L135" s="34"/>
      <c r="M135" s="168" t="s">
        <v>1</v>
      </c>
      <c r="N135" s="169" t="s">
        <v>43</v>
      </c>
      <c r="O135" s="59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2" t="s">
        <v>178</v>
      </c>
      <c r="AT135" s="172" t="s">
        <v>175</v>
      </c>
      <c r="AU135" s="172" t="s">
        <v>179</v>
      </c>
      <c r="AY135" s="18" t="s">
        <v>173</v>
      </c>
      <c r="BE135" s="173">
        <f>IF(N135="základná",J135,0)</f>
        <v>0</v>
      </c>
      <c r="BF135" s="173">
        <f>IF(N135="znížená",J135,0)</f>
        <v>0</v>
      </c>
      <c r="BG135" s="173">
        <f>IF(N135="zákl. prenesená",J135,0)</f>
        <v>0</v>
      </c>
      <c r="BH135" s="173">
        <f>IF(N135="zníž. prenesená",J135,0)</f>
        <v>0</v>
      </c>
      <c r="BI135" s="173">
        <f>IF(N135="nulová",J135,0)</f>
        <v>0</v>
      </c>
      <c r="BJ135" s="18" t="s">
        <v>179</v>
      </c>
      <c r="BK135" s="174">
        <f>ROUND(I135*H135,3)</f>
        <v>0</v>
      </c>
      <c r="BL135" s="18" t="s">
        <v>178</v>
      </c>
      <c r="BM135" s="172" t="s">
        <v>1744</v>
      </c>
    </row>
    <row r="136" spans="1:65" s="2" customFormat="1" ht="29.25" x14ac:dyDescent="0.2">
      <c r="A136" s="33"/>
      <c r="B136" s="34"/>
      <c r="C136" s="33"/>
      <c r="D136" s="175" t="s">
        <v>181</v>
      </c>
      <c r="E136" s="33"/>
      <c r="F136" s="176" t="s">
        <v>1745</v>
      </c>
      <c r="G136" s="33"/>
      <c r="H136" s="33"/>
      <c r="I136" s="97"/>
      <c r="J136" s="33"/>
      <c r="K136" s="33"/>
      <c r="L136" s="34"/>
      <c r="M136" s="177"/>
      <c r="N136" s="178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181</v>
      </c>
      <c r="AU136" s="18" t="s">
        <v>179</v>
      </c>
    </row>
    <row r="137" spans="1:65" s="13" customFormat="1" x14ac:dyDescent="0.2">
      <c r="B137" s="179"/>
      <c r="D137" s="175" t="s">
        <v>183</v>
      </c>
      <c r="E137" s="180" t="s">
        <v>1</v>
      </c>
      <c r="F137" s="181" t="s">
        <v>1746</v>
      </c>
      <c r="H137" s="182">
        <v>8.6790000000000003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183</v>
      </c>
      <c r="AU137" s="180" t="s">
        <v>179</v>
      </c>
      <c r="AV137" s="13" t="s">
        <v>179</v>
      </c>
      <c r="AW137" s="13" t="s">
        <v>32</v>
      </c>
      <c r="AX137" s="13" t="s">
        <v>85</v>
      </c>
      <c r="AY137" s="180" t="s">
        <v>173</v>
      </c>
    </row>
    <row r="138" spans="1:65" s="2" customFormat="1" ht="24" customHeight="1" x14ac:dyDescent="0.2">
      <c r="A138" s="33"/>
      <c r="B138" s="162"/>
      <c r="C138" s="163" t="s">
        <v>179</v>
      </c>
      <c r="D138" s="264" t="s">
        <v>1747</v>
      </c>
      <c r="E138" s="265"/>
      <c r="F138" s="266"/>
      <c r="G138" s="164" t="s">
        <v>185</v>
      </c>
      <c r="H138" s="165">
        <v>1.4470000000000001</v>
      </c>
      <c r="I138" s="166"/>
      <c r="J138" s="165">
        <f>ROUND(I138*H138,3)</f>
        <v>0</v>
      </c>
      <c r="K138" s="167"/>
      <c r="L138" s="34"/>
      <c r="M138" s="168" t="s">
        <v>1</v>
      </c>
      <c r="N138" s="169" t="s">
        <v>43</v>
      </c>
      <c r="O138" s="59"/>
      <c r="P138" s="170">
        <f>O138*H138</f>
        <v>0</v>
      </c>
      <c r="Q138" s="170">
        <v>0</v>
      </c>
      <c r="R138" s="170">
        <f>Q138*H138</f>
        <v>0</v>
      </c>
      <c r="S138" s="170">
        <v>0</v>
      </c>
      <c r="T138" s="17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2" t="s">
        <v>178</v>
      </c>
      <c r="AT138" s="172" t="s">
        <v>175</v>
      </c>
      <c r="AU138" s="172" t="s">
        <v>179</v>
      </c>
      <c r="AY138" s="18" t="s">
        <v>173</v>
      </c>
      <c r="BE138" s="173">
        <f>IF(N138="základná",J138,0)</f>
        <v>0</v>
      </c>
      <c r="BF138" s="173">
        <f>IF(N138="znížená",J138,0)</f>
        <v>0</v>
      </c>
      <c r="BG138" s="173">
        <f>IF(N138="zákl. prenesená",J138,0)</f>
        <v>0</v>
      </c>
      <c r="BH138" s="173">
        <f>IF(N138="zníž. prenesená",J138,0)</f>
        <v>0</v>
      </c>
      <c r="BI138" s="173">
        <f>IF(N138="nulová",J138,0)</f>
        <v>0</v>
      </c>
      <c r="BJ138" s="18" t="s">
        <v>179</v>
      </c>
      <c r="BK138" s="174">
        <f>ROUND(I138*H138,3)</f>
        <v>0</v>
      </c>
      <c r="BL138" s="18" t="s">
        <v>178</v>
      </c>
      <c r="BM138" s="172" t="s">
        <v>1748</v>
      </c>
    </row>
    <row r="139" spans="1:65" s="2" customFormat="1" ht="29.25" x14ac:dyDescent="0.2">
      <c r="A139" s="33"/>
      <c r="B139" s="34"/>
      <c r="C139" s="33"/>
      <c r="D139" s="175" t="s">
        <v>181</v>
      </c>
      <c r="E139" s="33"/>
      <c r="F139" s="176" t="s">
        <v>1749</v>
      </c>
      <c r="G139" s="33"/>
      <c r="H139" s="33"/>
      <c r="I139" s="97"/>
      <c r="J139" s="33"/>
      <c r="K139" s="33"/>
      <c r="L139" s="34"/>
      <c r="M139" s="177"/>
      <c r="N139" s="178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181</v>
      </c>
      <c r="AU139" s="18" t="s">
        <v>179</v>
      </c>
    </row>
    <row r="140" spans="1:65" s="14" customFormat="1" x14ac:dyDescent="0.2">
      <c r="B140" s="187"/>
      <c r="D140" s="175" t="s">
        <v>183</v>
      </c>
      <c r="E140" s="188" t="s">
        <v>1</v>
      </c>
      <c r="F140" s="189" t="s">
        <v>1750</v>
      </c>
      <c r="H140" s="188" t="s">
        <v>1</v>
      </c>
      <c r="I140" s="190"/>
      <c r="L140" s="187"/>
      <c r="M140" s="191"/>
      <c r="N140" s="192"/>
      <c r="O140" s="192"/>
      <c r="P140" s="192"/>
      <c r="Q140" s="192"/>
      <c r="R140" s="192"/>
      <c r="S140" s="192"/>
      <c r="T140" s="193"/>
      <c r="AT140" s="188" t="s">
        <v>183</v>
      </c>
      <c r="AU140" s="188" t="s">
        <v>179</v>
      </c>
      <c r="AV140" s="14" t="s">
        <v>85</v>
      </c>
      <c r="AW140" s="14" t="s">
        <v>32</v>
      </c>
      <c r="AX140" s="14" t="s">
        <v>77</v>
      </c>
      <c r="AY140" s="188" t="s">
        <v>173</v>
      </c>
    </row>
    <row r="141" spans="1:65" s="13" customFormat="1" x14ac:dyDescent="0.2">
      <c r="B141" s="179"/>
      <c r="D141" s="175" t="s">
        <v>183</v>
      </c>
      <c r="E141" s="180" t="s">
        <v>1</v>
      </c>
      <c r="F141" s="181" t="s">
        <v>1751</v>
      </c>
      <c r="H141" s="182">
        <v>1.4470000000000001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183</v>
      </c>
      <c r="AU141" s="180" t="s">
        <v>179</v>
      </c>
      <c r="AV141" s="13" t="s">
        <v>179</v>
      </c>
      <c r="AW141" s="13" t="s">
        <v>32</v>
      </c>
      <c r="AX141" s="13" t="s">
        <v>85</v>
      </c>
      <c r="AY141" s="180" t="s">
        <v>173</v>
      </c>
    </row>
    <row r="142" spans="1:65" s="2" customFormat="1" ht="24" customHeight="1" x14ac:dyDescent="0.2">
      <c r="A142" s="33"/>
      <c r="B142" s="162"/>
      <c r="C142" s="163" t="s">
        <v>191</v>
      </c>
      <c r="D142" s="264" t="s">
        <v>1752</v>
      </c>
      <c r="E142" s="265"/>
      <c r="F142" s="266"/>
      <c r="G142" s="164" t="s">
        <v>185</v>
      </c>
      <c r="H142" s="165">
        <v>1.4470000000000001</v>
      </c>
      <c r="I142" s="166"/>
      <c r="J142" s="165">
        <f>ROUND(I142*H142,3)</f>
        <v>0</v>
      </c>
      <c r="K142" s="167"/>
      <c r="L142" s="34"/>
      <c r="M142" s="168" t="s">
        <v>1</v>
      </c>
      <c r="N142" s="169" t="s">
        <v>43</v>
      </c>
      <c r="O142" s="59"/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2" t="s">
        <v>178</v>
      </c>
      <c r="AT142" s="172" t="s">
        <v>175</v>
      </c>
      <c r="AU142" s="172" t="s">
        <v>179</v>
      </c>
      <c r="AY142" s="18" t="s">
        <v>173</v>
      </c>
      <c r="BE142" s="173">
        <f>IF(N142="základná",J142,0)</f>
        <v>0</v>
      </c>
      <c r="BF142" s="173">
        <f>IF(N142="znížená",J142,0)</f>
        <v>0</v>
      </c>
      <c r="BG142" s="173">
        <f>IF(N142="zákl. prenesená",J142,0)</f>
        <v>0</v>
      </c>
      <c r="BH142" s="173">
        <f>IF(N142="zníž. prenesená",J142,0)</f>
        <v>0</v>
      </c>
      <c r="BI142" s="173">
        <f>IF(N142="nulová",J142,0)</f>
        <v>0</v>
      </c>
      <c r="BJ142" s="18" t="s">
        <v>179</v>
      </c>
      <c r="BK142" s="174">
        <f>ROUND(I142*H142,3)</f>
        <v>0</v>
      </c>
      <c r="BL142" s="18" t="s">
        <v>178</v>
      </c>
      <c r="BM142" s="172" t="s">
        <v>1753</v>
      </c>
    </row>
    <row r="143" spans="1:65" s="2" customFormat="1" ht="29.25" x14ac:dyDescent="0.2">
      <c r="A143" s="33"/>
      <c r="B143" s="34"/>
      <c r="C143" s="33"/>
      <c r="D143" s="175" t="s">
        <v>181</v>
      </c>
      <c r="E143" s="33"/>
      <c r="F143" s="176" t="s">
        <v>1754</v>
      </c>
      <c r="G143" s="33"/>
      <c r="H143" s="33"/>
      <c r="I143" s="97"/>
      <c r="J143" s="33"/>
      <c r="K143" s="33"/>
      <c r="L143" s="34"/>
      <c r="M143" s="177"/>
      <c r="N143" s="178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181</v>
      </c>
      <c r="AU143" s="18" t="s">
        <v>179</v>
      </c>
    </row>
    <row r="144" spans="1:65" s="2" customFormat="1" ht="16.5" customHeight="1" x14ac:dyDescent="0.2">
      <c r="A144" s="33"/>
      <c r="B144" s="162"/>
      <c r="C144" s="163" t="s">
        <v>178</v>
      </c>
      <c r="D144" s="264" t="s">
        <v>209</v>
      </c>
      <c r="E144" s="265"/>
      <c r="F144" s="266"/>
      <c r="G144" s="164" t="s">
        <v>185</v>
      </c>
      <c r="H144" s="165">
        <v>10.502000000000001</v>
      </c>
      <c r="I144" s="166"/>
      <c r="J144" s="165">
        <f>ROUND(I144*H144,3)</f>
        <v>0</v>
      </c>
      <c r="K144" s="167"/>
      <c r="L144" s="34"/>
      <c r="M144" s="168" t="s">
        <v>1</v>
      </c>
      <c r="N144" s="169" t="s">
        <v>43</v>
      </c>
      <c r="O144" s="59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2" t="s">
        <v>178</v>
      </c>
      <c r="AT144" s="172" t="s">
        <v>175</v>
      </c>
      <c r="AU144" s="172" t="s">
        <v>179</v>
      </c>
      <c r="AY144" s="18" t="s">
        <v>173</v>
      </c>
      <c r="BE144" s="173">
        <f>IF(N144="základná",J144,0)</f>
        <v>0</v>
      </c>
      <c r="BF144" s="173">
        <f>IF(N144="znížená",J144,0)</f>
        <v>0</v>
      </c>
      <c r="BG144" s="173">
        <f>IF(N144="zákl. prenesená",J144,0)</f>
        <v>0</v>
      </c>
      <c r="BH144" s="173">
        <f>IF(N144="zníž. prenesená",J144,0)</f>
        <v>0</v>
      </c>
      <c r="BI144" s="173">
        <f>IF(N144="nulová",J144,0)</f>
        <v>0</v>
      </c>
      <c r="BJ144" s="18" t="s">
        <v>179</v>
      </c>
      <c r="BK144" s="174">
        <f>ROUND(I144*H144,3)</f>
        <v>0</v>
      </c>
      <c r="BL144" s="18" t="s">
        <v>178</v>
      </c>
      <c r="BM144" s="172" t="s">
        <v>1755</v>
      </c>
    </row>
    <row r="145" spans="1:65" s="2" customFormat="1" ht="48.75" x14ac:dyDescent="0.2">
      <c r="A145" s="33"/>
      <c r="B145" s="34"/>
      <c r="C145" s="33"/>
      <c r="D145" s="175" t="s">
        <v>181</v>
      </c>
      <c r="E145" s="33"/>
      <c r="F145" s="176" t="s">
        <v>211</v>
      </c>
      <c r="G145" s="33"/>
      <c r="H145" s="33"/>
      <c r="I145" s="97"/>
      <c r="J145" s="33"/>
      <c r="K145" s="33"/>
      <c r="L145" s="34"/>
      <c r="M145" s="177"/>
      <c r="N145" s="178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181</v>
      </c>
      <c r="AU145" s="18" t="s">
        <v>179</v>
      </c>
    </row>
    <row r="146" spans="1:65" s="14" customFormat="1" x14ac:dyDescent="0.2">
      <c r="B146" s="187"/>
      <c r="D146" s="175" t="s">
        <v>183</v>
      </c>
      <c r="E146" s="188" t="s">
        <v>1</v>
      </c>
      <c r="F146" s="189" t="s">
        <v>1756</v>
      </c>
      <c r="H146" s="188" t="s">
        <v>1</v>
      </c>
      <c r="I146" s="190"/>
      <c r="L146" s="187"/>
      <c r="M146" s="191"/>
      <c r="N146" s="192"/>
      <c r="O146" s="192"/>
      <c r="P146" s="192"/>
      <c r="Q146" s="192"/>
      <c r="R146" s="192"/>
      <c r="S146" s="192"/>
      <c r="T146" s="193"/>
      <c r="AT146" s="188" t="s">
        <v>183</v>
      </c>
      <c r="AU146" s="188" t="s">
        <v>179</v>
      </c>
      <c r="AV146" s="14" t="s">
        <v>85</v>
      </c>
      <c r="AW146" s="14" t="s">
        <v>32</v>
      </c>
      <c r="AX146" s="14" t="s">
        <v>77</v>
      </c>
      <c r="AY146" s="188" t="s">
        <v>173</v>
      </c>
    </row>
    <row r="147" spans="1:65" s="14" customFormat="1" x14ac:dyDescent="0.2">
      <c r="B147" s="187"/>
      <c r="D147" s="175" t="s">
        <v>183</v>
      </c>
      <c r="E147" s="188" t="s">
        <v>1</v>
      </c>
      <c r="F147" s="189" t="s">
        <v>1757</v>
      </c>
      <c r="H147" s="188" t="s">
        <v>1</v>
      </c>
      <c r="I147" s="190"/>
      <c r="L147" s="187"/>
      <c r="M147" s="191"/>
      <c r="N147" s="192"/>
      <c r="O147" s="192"/>
      <c r="P147" s="192"/>
      <c r="Q147" s="192"/>
      <c r="R147" s="192"/>
      <c r="S147" s="192"/>
      <c r="T147" s="193"/>
      <c r="AT147" s="188" t="s">
        <v>183</v>
      </c>
      <c r="AU147" s="188" t="s">
        <v>179</v>
      </c>
      <c r="AV147" s="14" t="s">
        <v>85</v>
      </c>
      <c r="AW147" s="14" t="s">
        <v>32</v>
      </c>
      <c r="AX147" s="14" t="s">
        <v>77</v>
      </c>
      <c r="AY147" s="188" t="s">
        <v>173</v>
      </c>
    </row>
    <row r="148" spans="1:65" s="14" customFormat="1" x14ac:dyDescent="0.2">
      <c r="B148" s="187"/>
      <c r="D148" s="175" t="s">
        <v>183</v>
      </c>
      <c r="E148" s="188" t="s">
        <v>1</v>
      </c>
      <c r="F148" s="189" t="s">
        <v>1758</v>
      </c>
      <c r="H148" s="188" t="s">
        <v>1</v>
      </c>
      <c r="I148" s="190"/>
      <c r="L148" s="187"/>
      <c r="M148" s="191"/>
      <c r="N148" s="192"/>
      <c r="O148" s="192"/>
      <c r="P148" s="192"/>
      <c r="Q148" s="192"/>
      <c r="R148" s="192"/>
      <c r="S148" s="192"/>
      <c r="T148" s="193"/>
      <c r="AT148" s="188" t="s">
        <v>183</v>
      </c>
      <c r="AU148" s="188" t="s">
        <v>179</v>
      </c>
      <c r="AV148" s="14" t="s">
        <v>85</v>
      </c>
      <c r="AW148" s="14" t="s">
        <v>32</v>
      </c>
      <c r="AX148" s="14" t="s">
        <v>77</v>
      </c>
      <c r="AY148" s="188" t="s">
        <v>173</v>
      </c>
    </row>
    <row r="149" spans="1:65" s="13" customFormat="1" ht="22.5" x14ac:dyDescent="0.2">
      <c r="B149" s="179"/>
      <c r="D149" s="175" t="s">
        <v>183</v>
      </c>
      <c r="E149" s="180" t="s">
        <v>1</v>
      </c>
      <c r="F149" s="181" t="s">
        <v>1759</v>
      </c>
      <c r="H149" s="182">
        <v>3.681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183</v>
      </c>
      <c r="AU149" s="180" t="s">
        <v>179</v>
      </c>
      <c r="AV149" s="13" t="s">
        <v>179</v>
      </c>
      <c r="AW149" s="13" t="s">
        <v>32</v>
      </c>
      <c r="AX149" s="13" t="s">
        <v>77</v>
      </c>
      <c r="AY149" s="180" t="s">
        <v>173</v>
      </c>
    </row>
    <row r="150" spans="1:65" s="13" customFormat="1" x14ac:dyDescent="0.2">
      <c r="B150" s="179"/>
      <c r="D150" s="175" t="s">
        <v>183</v>
      </c>
      <c r="E150" s="180" t="s">
        <v>1</v>
      </c>
      <c r="F150" s="181" t="s">
        <v>1760</v>
      </c>
      <c r="H150" s="182">
        <v>6.8209999999999997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183</v>
      </c>
      <c r="AU150" s="180" t="s">
        <v>179</v>
      </c>
      <c r="AV150" s="13" t="s">
        <v>179</v>
      </c>
      <c r="AW150" s="13" t="s">
        <v>32</v>
      </c>
      <c r="AX150" s="13" t="s">
        <v>77</v>
      </c>
      <c r="AY150" s="180" t="s">
        <v>173</v>
      </c>
    </row>
    <row r="151" spans="1:65" s="16" customFormat="1" x14ac:dyDescent="0.2">
      <c r="B151" s="202"/>
      <c r="D151" s="175" t="s">
        <v>183</v>
      </c>
      <c r="E151" s="203" t="s">
        <v>1</v>
      </c>
      <c r="F151" s="204" t="s">
        <v>197</v>
      </c>
      <c r="H151" s="205">
        <v>10.501999999999999</v>
      </c>
      <c r="I151" s="206"/>
      <c r="L151" s="202"/>
      <c r="M151" s="207"/>
      <c r="N151" s="208"/>
      <c r="O151" s="208"/>
      <c r="P151" s="208"/>
      <c r="Q151" s="208"/>
      <c r="R151" s="208"/>
      <c r="S151" s="208"/>
      <c r="T151" s="209"/>
      <c r="AT151" s="203" t="s">
        <v>183</v>
      </c>
      <c r="AU151" s="203" t="s">
        <v>179</v>
      </c>
      <c r="AV151" s="16" t="s">
        <v>178</v>
      </c>
      <c r="AW151" s="16" t="s">
        <v>32</v>
      </c>
      <c r="AX151" s="16" t="s">
        <v>85</v>
      </c>
      <c r="AY151" s="203" t="s">
        <v>173</v>
      </c>
    </row>
    <row r="152" spans="1:65" s="2" customFormat="1" ht="36" customHeight="1" x14ac:dyDescent="0.2">
      <c r="A152" s="33"/>
      <c r="B152" s="162"/>
      <c r="C152" s="163" t="s">
        <v>208</v>
      </c>
      <c r="D152" s="264" t="s">
        <v>222</v>
      </c>
      <c r="E152" s="265"/>
      <c r="F152" s="266"/>
      <c r="G152" s="164" t="s">
        <v>185</v>
      </c>
      <c r="H152" s="165">
        <v>10.502000000000001</v>
      </c>
      <c r="I152" s="166"/>
      <c r="J152" s="165">
        <f>ROUND(I152*H152,3)</f>
        <v>0</v>
      </c>
      <c r="K152" s="167"/>
      <c r="L152" s="34"/>
      <c r="M152" s="168" t="s">
        <v>1</v>
      </c>
      <c r="N152" s="169" t="s">
        <v>43</v>
      </c>
      <c r="O152" s="59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2" t="s">
        <v>178</v>
      </c>
      <c r="AT152" s="172" t="s">
        <v>175</v>
      </c>
      <c r="AU152" s="172" t="s">
        <v>179</v>
      </c>
      <c r="AY152" s="18" t="s">
        <v>173</v>
      </c>
      <c r="BE152" s="173">
        <f>IF(N152="základná",J152,0)</f>
        <v>0</v>
      </c>
      <c r="BF152" s="173">
        <f>IF(N152="znížená",J152,0)</f>
        <v>0</v>
      </c>
      <c r="BG152" s="173">
        <f>IF(N152="zákl. prenesená",J152,0)</f>
        <v>0</v>
      </c>
      <c r="BH152" s="173">
        <f>IF(N152="zníž. prenesená",J152,0)</f>
        <v>0</v>
      </c>
      <c r="BI152" s="173">
        <f>IF(N152="nulová",J152,0)</f>
        <v>0</v>
      </c>
      <c r="BJ152" s="18" t="s">
        <v>179</v>
      </c>
      <c r="BK152" s="174">
        <f>ROUND(I152*H152,3)</f>
        <v>0</v>
      </c>
      <c r="BL152" s="18" t="s">
        <v>178</v>
      </c>
      <c r="BM152" s="172" t="s">
        <v>1761</v>
      </c>
    </row>
    <row r="153" spans="1:65" s="2" customFormat="1" ht="48.75" x14ac:dyDescent="0.2">
      <c r="A153" s="33"/>
      <c r="B153" s="34"/>
      <c r="C153" s="33"/>
      <c r="D153" s="175" t="s">
        <v>181</v>
      </c>
      <c r="E153" s="33"/>
      <c r="F153" s="176" t="s">
        <v>224</v>
      </c>
      <c r="G153" s="33"/>
      <c r="H153" s="33"/>
      <c r="I153" s="97"/>
      <c r="J153" s="33"/>
      <c r="K153" s="33"/>
      <c r="L153" s="34"/>
      <c r="M153" s="177"/>
      <c r="N153" s="178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181</v>
      </c>
      <c r="AU153" s="18" t="s">
        <v>179</v>
      </c>
    </row>
    <row r="154" spans="1:65" s="2" customFormat="1" ht="16.5" customHeight="1" x14ac:dyDescent="0.2">
      <c r="A154" s="33"/>
      <c r="B154" s="162"/>
      <c r="C154" s="163" t="s">
        <v>221</v>
      </c>
      <c r="D154" s="264" t="s">
        <v>1762</v>
      </c>
      <c r="E154" s="265"/>
      <c r="F154" s="266"/>
      <c r="G154" s="164" t="s">
        <v>185</v>
      </c>
      <c r="H154" s="165">
        <v>4.202</v>
      </c>
      <c r="I154" s="166"/>
      <c r="J154" s="165">
        <f>ROUND(I154*H154,3)</f>
        <v>0</v>
      </c>
      <c r="K154" s="167"/>
      <c r="L154" s="34"/>
      <c r="M154" s="168" t="s">
        <v>1</v>
      </c>
      <c r="N154" s="169" t="s">
        <v>43</v>
      </c>
      <c r="O154" s="59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2" t="s">
        <v>178</v>
      </c>
      <c r="AT154" s="172" t="s">
        <v>175</v>
      </c>
      <c r="AU154" s="172" t="s">
        <v>179</v>
      </c>
      <c r="AY154" s="18" t="s">
        <v>173</v>
      </c>
      <c r="BE154" s="173">
        <f>IF(N154="základná",J154,0)</f>
        <v>0</v>
      </c>
      <c r="BF154" s="173">
        <f>IF(N154="znížená",J154,0)</f>
        <v>0</v>
      </c>
      <c r="BG154" s="173">
        <f>IF(N154="zákl. prenesená",J154,0)</f>
        <v>0</v>
      </c>
      <c r="BH154" s="173">
        <f>IF(N154="zníž. prenesená",J154,0)</f>
        <v>0</v>
      </c>
      <c r="BI154" s="173">
        <f>IF(N154="nulová",J154,0)</f>
        <v>0</v>
      </c>
      <c r="BJ154" s="18" t="s">
        <v>179</v>
      </c>
      <c r="BK154" s="174">
        <f>ROUND(I154*H154,3)</f>
        <v>0</v>
      </c>
      <c r="BL154" s="18" t="s">
        <v>178</v>
      </c>
      <c r="BM154" s="172" t="s">
        <v>1763</v>
      </c>
    </row>
    <row r="155" spans="1:65" s="2" customFormat="1" ht="39" x14ac:dyDescent="0.2">
      <c r="A155" s="33"/>
      <c r="B155" s="34"/>
      <c r="C155" s="33"/>
      <c r="D155" s="175" t="s">
        <v>181</v>
      </c>
      <c r="E155" s="33"/>
      <c r="F155" s="176" t="s">
        <v>1764</v>
      </c>
      <c r="G155" s="33"/>
      <c r="H155" s="33"/>
      <c r="I155" s="97"/>
      <c r="J155" s="33"/>
      <c r="K155" s="33"/>
      <c r="L155" s="34"/>
      <c r="M155" s="177"/>
      <c r="N155" s="178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181</v>
      </c>
      <c r="AU155" s="18" t="s">
        <v>179</v>
      </c>
    </row>
    <row r="156" spans="1:65" s="13" customFormat="1" x14ac:dyDescent="0.2">
      <c r="B156" s="179"/>
      <c r="D156" s="175" t="s">
        <v>183</v>
      </c>
      <c r="E156" s="180" t="s">
        <v>1</v>
      </c>
      <c r="F156" s="181" t="s">
        <v>1765</v>
      </c>
      <c r="H156" s="182">
        <v>4.202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183</v>
      </c>
      <c r="AU156" s="180" t="s">
        <v>179</v>
      </c>
      <c r="AV156" s="13" t="s">
        <v>179</v>
      </c>
      <c r="AW156" s="13" t="s">
        <v>32</v>
      </c>
      <c r="AX156" s="13" t="s">
        <v>85</v>
      </c>
      <c r="AY156" s="180" t="s">
        <v>173</v>
      </c>
    </row>
    <row r="157" spans="1:65" s="2" customFormat="1" ht="16.5" customHeight="1" x14ac:dyDescent="0.2">
      <c r="A157" s="33"/>
      <c r="B157" s="162"/>
      <c r="C157" s="163" t="s">
        <v>225</v>
      </c>
      <c r="D157" s="264" t="s">
        <v>1766</v>
      </c>
      <c r="E157" s="265"/>
      <c r="F157" s="266"/>
      <c r="G157" s="164" t="s">
        <v>185</v>
      </c>
      <c r="H157" s="165">
        <v>4.202</v>
      </c>
      <c r="I157" s="166"/>
      <c r="J157" s="165">
        <f>ROUND(I157*H157,3)</f>
        <v>0</v>
      </c>
      <c r="K157" s="167"/>
      <c r="L157" s="34"/>
      <c r="M157" s="168" t="s">
        <v>1</v>
      </c>
      <c r="N157" s="169" t="s">
        <v>43</v>
      </c>
      <c r="O157" s="59"/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2" t="s">
        <v>178</v>
      </c>
      <c r="AT157" s="172" t="s">
        <v>175</v>
      </c>
      <c r="AU157" s="172" t="s">
        <v>179</v>
      </c>
      <c r="AY157" s="18" t="s">
        <v>173</v>
      </c>
      <c r="BE157" s="173">
        <f>IF(N157="základná",J157,0)</f>
        <v>0</v>
      </c>
      <c r="BF157" s="173">
        <f>IF(N157="znížená",J157,0)</f>
        <v>0</v>
      </c>
      <c r="BG157" s="173">
        <f>IF(N157="zákl. prenesená",J157,0)</f>
        <v>0</v>
      </c>
      <c r="BH157" s="173">
        <f>IF(N157="zníž. prenesená",J157,0)</f>
        <v>0</v>
      </c>
      <c r="BI157" s="173">
        <f>IF(N157="nulová",J157,0)</f>
        <v>0</v>
      </c>
      <c r="BJ157" s="18" t="s">
        <v>179</v>
      </c>
      <c r="BK157" s="174">
        <f>ROUND(I157*H157,3)</f>
        <v>0</v>
      </c>
      <c r="BL157" s="18" t="s">
        <v>178</v>
      </c>
      <c r="BM157" s="172" t="s">
        <v>1767</v>
      </c>
    </row>
    <row r="158" spans="1:65" s="2" customFormat="1" ht="39" x14ac:dyDescent="0.2">
      <c r="A158" s="33"/>
      <c r="B158" s="34"/>
      <c r="C158" s="33"/>
      <c r="D158" s="175" t="s">
        <v>181</v>
      </c>
      <c r="E158" s="33"/>
      <c r="F158" s="176" t="s">
        <v>1768</v>
      </c>
      <c r="G158" s="33"/>
      <c r="H158" s="33"/>
      <c r="I158" s="97"/>
      <c r="J158" s="33"/>
      <c r="K158" s="33"/>
      <c r="L158" s="34"/>
      <c r="M158" s="177"/>
      <c r="N158" s="178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181</v>
      </c>
      <c r="AU158" s="18" t="s">
        <v>179</v>
      </c>
    </row>
    <row r="159" spans="1:65" s="2" customFormat="1" ht="24" customHeight="1" x14ac:dyDescent="0.2">
      <c r="A159" s="33"/>
      <c r="B159" s="162"/>
      <c r="C159" s="163" t="s">
        <v>232</v>
      </c>
      <c r="D159" s="264" t="s">
        <v>1769</v>
      </c>
      <c r="E159" s="265"/>
      <c r="F159" s="266"/>
      <c r="G159" s="164" t="s">
        <v>185</v>
      </c>
      <c r="H159" s="165">
        <v>24.83</v>
      </c>
      <c r="I159" s="166"/>
      <c r="J159" s="165">
        <f>ROUND(I159*H159,3)</f>
        <v>0</v>
      </c>
      <c r="K159" s="167"/>
      <c r="L159" s="34"/>
      <c r="M159" s="168" t="s">
        <v>1</v>
      </c>
      <c r="N159" s="169" t="s">
        <v>43</v>
      </c>
      <c r="O159" s="59"/>
      <c r="P159" s="170">
        <f>O159*H159</f>
        <v>0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2" t="s">
        <v>178</v>
      </c>
      <c r="AT159" s="172" t="s">
        <v>175</v>
      </c>
      <c r="AU159" s="172" t="s">
        <v>179</v>
      </c>
      <c r="AY159" s="18" t="s">
        <v>173</v>
      </c>
      <c r="BE159" s="173">
        <f>IF(N159="základná",J159,0)</f>
        <v>0</v>
      </c>
      <c r="BF159" s="173">
        <f>IF(N159="znížená",J159,0)</f>
        <v>0</v>
      </c>
      <c r="BG159" s="173">
        <f>IF(N159="zákl. prenesená",J159,0)</f>
        <v>0</v>
      </c>
      <c r="BH159" s="173">
        <f>IF(N159="zníž. prenesená",J159,0)</f>
        <v>0</v>
      </c>
      <c r="BI159" s="173">
        <f>IF(N159="nulová",J159,0)</f>
        <v>0</v>
      </c>
      <c r="BJ159" s="18" t="s">
        <v>179</v>
      </c>
      <c r="BK159" s="174">
        <f>ROUND(I159*H159,3)</f>
        <v>0</v>
      </c>
      <c r="BL159" s="18" t="s">
        <v>178</v>
      </c>
      <c r="BM159" s="172" t="s">
        <v>1770</v>
      </c>
    </row>
    <row r="160" spans="1:65" s="2" customFormat="1" ht="39" x14ac:dyDescent="0.2">
      <c r="A160" s="33"/>
      <c r="B160" s="34"/>
      <c r="C160" s="33"/>
      <c r="D160" s="175" t="s">
        <v>181</v>
      </c>
      <c r="E160" s="33"/>
      <c r="F160" s="176" t="s">
        <v>1771</v>
      </c>
      <c r="G160" s="33"/>
      <c r="H160" s="33"/>
      <c r="I160" s="97"/>
      <c r="J160" s="33"/>
      <c r="K160" s="33"/>
      <c r="L160" s="34"/>
      <c r="M160" s="177"/>
      <c r="N160" s="178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181</v>
      </c>
      <c r="AU160" s="18" t="s">
        <v>179</v>
      </c>
    </row>
    <row r="161" spans="1:65" s="13" customFormat="1" x14ac:dyDescent="0.2">
      <c r="B161" s="179"/>
      <c r="D161" s="175" t="s">
        <v>183</v>
      </c>
      <c r="E161" s="180" t="s">
        <v>1</v>
      </c>
      <c r="F161" s="181" t="s">
        <v>1772</v>
      </c>
      <c r="H161" s="182">
        <v>8.6790000000000003</v>
      </c>
      <c r="I161" s="183"/>
      <c r="L161" s="179"/>
      <c r="M161" s="184"/>
      <c r="N161" s="185"/>
      <c r="O161" s="185"/>
      <c r="P161" s="185"/>
      <c r="Q161" s="185"/>
      <c r="R161" s="185"/>
      <c r="S161" s="185"/>
      <c r="T161" s="186"/>
      <c r="AT161" s="180" t="s">
        <v>183</v>
      </c>
      <c r="AU161" s="180" t="s">
        <v>179</v>
      </c>
      <c r="AV161" s="13" t="s">
        <v>179</v>
      </c>
      <c r="AW161" s="13" t="s">
        <v>32</v>
      </c>
      <c r="AX161" s="13" t="s">
        <v>77</v>
      </c>
      <c r="AY161" s="180" t="s">
        <v>173</v>
      </c>
    </row>
    <row r="162" spans="1:65" s="13" customFormat="1" x14ac:dyDescent="0.2">
      <c r="B162" s="179"/>
      <c r="D162" s="175" t="s">
        <v>183</v>
      </c>
      <c r="E162" s="180" t="s">
        <v>1</v>
      </c>
      <c r="F162" s="181" t="s">
        <v>1773</v>
      </c>
      <c r="H162" s="182">
        <v>1.4470000000000001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183</v>
      </c>
      <c r="AU162" s="180" t="s">
        <v>179</v>
      </c>
      <c r="AV162" s="13" t="s">
        <v>179</v>
      </c>
      <c r="AW162" s="13" t="s">
        <v>32</v>
      </c>
      <c r="AX162" s="13" t="s">
        <v>77</v>
      </c>
      <c r="AY162" s="180" t="s">
        <v>173</v>
      </c>
    </row>
    <row r="163" spans="1:65" s="13" customFormat="1" x14ac:dyDescent="0.2">
      <c r="B163" s="179"/>
      <c r="D163" s="175" t="s">
        <v>183</v>
      </c>
      <c r="E163" s="180" t="s">
        <v>1</v>
      </c>
      <c r="F163" s="181" t="s">
        <v>1774</v>
      </c>
      <c r="H163" s="182">
        <v>10.502000000000001</v>
      </c>
      <c r="I163" s="183"/>
      <c r="L163" s="179"/>
      <c r="M163" s="184"/>
      <c r="N163" s="185"/>
      <c r="O163" s="185"/>
      <c r="P163" s="185"/>
      <c r="Q163" s="185"/>
      <c r="R163" s="185"/>
      <c r="S163" s="185"/>
      <c r="T163" s="186"/>
      <c r="AT163" s="180" t="s">
        <v>183</v>
      </c>
      <c r="AU163" s="180" t="s">
        <v>179</v>
      </c>
      <c r="AV163" s="13" t="s">
        <v>179</v>
      </c>
      <c r="AW163" s="13" t="s">
        <v>32</v>
      </c>
      <c r="AX163" s="13" t="s">
        <v>77</v>
      </c>
      <c r="AY163" s="180" t="s">
        <v>173</v>
      </c>
    </row>
    <row r="164" spans="1:65" s="13" customFormat="1" x14ac:dyDescent="0.2">
      <c r="B164" s="179"/>
      <c r="D164" s="175" t="s">
        <v>183</v>
      </c>
      <c r="E164" s="180" t="s">
        <v>1</v>
      </c>
      <c r="F164" s="181" t="s">
        <v>1775</v>
      </c>
      <c r="H164" s="182">
        <v>4.202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183</v>
      </c>
      <c r="AU164" s="180" t="s">
        <v>179</v>
      </c>
      <c r="AV164" s="13" t="s">
        <v>179</v>
      </c>
      <c r="AW164" s="13" t="s">
        <v>32</v>
      </c>
      <c r="AX164" s="13" t="s">
        <v>77</v>
      </c>
      <c r="AY164" s="180" t="s">
        <v>173</v>
      </c>
    </row>
    <row r="165" spans="1:65" s="16" customFormat="1" x14ac:dyDescent="0.2">
      <c r="B165" s="202"/>
      <c r="D165" s="175" t="s">
        <v>183</v>
      </c>
      <c r="E165" s="203" t="s">
        <v>1</v>
      </c>
      <c r="F165" s="204" t="s">
        <v>197</v>
      </c>
      <c r="H165" s="205">
        <v>24.83</v>
      </c>
      <c r="I165" s="206"/>
      <c r="L165" s="202"/>
      <c r="M165" s="207"/>
      <c r="N165" s="208"/>
      <c r="O165" s="208"/>
      <c r="P165" s="208"/>
      <c r="Q165" s="208"/>
      <c r="R165" s="208"/>
      <c r="S165" s="208"/>
      <c r="T165" s="209"/>
      <c r="AT165" s="203" t="s">
        <v>183</v>
      </c>
      <c r="AU165" s="203" t="s">
        <v>179</v>
      </c>
      <c r="AV165" s="16" t="s">
        <v>178</v>
      </c>
      <c r="AW165" s="16" t="s">
        <v>32</v>
      </c>
      <c r="AX165" s="16" t="s">
        <v>85</v>
      </c>
      <c r="AY165" s="203" t="s">
        <v>173</v>
      </c>
    </row>
    <row r="166" spans="1:65" s="2" customFormat="1" ht="36" customHeight="1" x14ac:dyDescent="0.2">
      <c r="A166" s="33"/>
      <c r="B166" s="162"/>
      <c r="C166" s="163" t="s">
        <v>239</v>
      </c>
      <c r="D166" s="264" t="s">
        <v>1776</v>
      </c>
      <c r="E166" s="265"/>
      <c r="F166" s="266"/>
      <c r="G166" s="164" t="s">
        <v>185</v>
      </c>
      <c r="H166" s="165">
        <v>124.15</v>
      </c>
      <c r="I166" s="166"/>
      <c r="J166" s="165">
        <f>ROUND(I166*H166,3)</f>
        <v>0</v>
      </c>
      <c r="K166" s="167"/>
      <c r="L166" s="34"/>
      <c r="M166" s="168" t="s">
        <v>1</v>
      </c>
      <c r="N166" s="169" t="s">
        <v>43</v>
      </c>
      <c r="O166" s="59"/>
      <c r="P166" s="170">
        <f>O166*H166</f>
        <v>0</v>
      </c>
      <c r="Q166" s="170">
        <v>0</v>
      </c>
      <c r="R166" s="170">
        <f>Q166*H166</f>
        <v>0</v>
      </c>
      <c r="S166" s="170">
        <v>0</v>
      </c>
      <c r="T166" s="17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2" t="s">
        <v>178</v>
      </c>
      <c r="AT166" s="172" t="s">
        <v>175</v>
      </c>
      <c r="AU166" s="172" t="s">
        <v>179</v>
      </c>
      <c r="AY166" s="18" t="s">
        <v>173</v>
      </c>
      <c r="BE166" s="173">
        <f>IF(N166="základná",J166,0)</f>
        <v>0</v>
      </c>
      <c r="BF166" s="173">
        <f>IF(N166="znížená",J166,0)</f>
        <v>0</v>
      </c>
      <c r="BG166" s="173">
        <f>IF(N166="zákl. prenesená",J166,0)</f>
        <v>0</v>
      </c>
      <c r="BH166" s="173">
        <f>IF(N166="zníž. prenesená",J166,0)</f>
        <v>0</v>
      </c>
      <c r="BI166" s="173">
        <f>IF(N166="nulová",J166,0)</f>
        <v>0</v>
      </c>
      <c r="BJ166" s="18" t="s">
        <v>179</v>
      </c>
      <c r="BK166" s="174">
        <f>ROUND(I166*H166,3)</f>
        <v>0</v>
      </c>
      <c r="BL166" s="18" t="s">
        <v>178</v>
      </c>
      <c r="BM166" s="172" t="s">
        <v>1777</v>
      </c>
    </row>
    <row r="167" spans="1:65" s="2" customFormat="1" ht="39" x14ac:dyDescent="0.2">
      <c r="A167" s="33"/>
      <c r="B167" s="34"/>
      <c r="C167" s="33"/>
      <c r="D167" s="175" t="s">
        <v>181</v>
      </c>
      <c r="E167" s="33"/>
      <c r="F167" s="176" t="s">
        <v>1778</v>
      </c>
      <c r="G167" s="33"/>
      <c r="H167" s="33"/>
      <c r="I167" s="97"/>
      <c r="J167" s="33"/>
      <c r="K167" s="33"/>
      <c r="L167" s="34"/>
      <c r="M167" s="177"/>
      <c r="N167" s="178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181</v>
      </c>
      <c r="AU167" s="18" t="s">
        <v>179</v>
      </c>
    </row>
    <row r="168" spans="1:65" s="14" customFormat="1" x14ac:dyDescent="0.2">
      <c r="B168" s="187"/>
      <c r="D168" s="175" t="s">
        <v>183</v>
      </c>
      <c r="E168" s="188" t="s">
        <v>1</v>
      </c>
      <c r="F168" s="189" t="s">
        <v>243</v>
      </c>
      <c r="H168" s="188" t="s">
        <v>1</v>
      </c>
      <c r="I168" s="190"/>
      <c r="L168" s="187"/>
      <c r="M168" s="191"/>
      <c r="N168" s="192"/>
      <c r="O168" s="192"/>
      <c r="P168" s="192"/>
      <c r="Q168" s="192"/>
      <c r="R168" s="192"/>
      <c r="S168" s="192"/>
      <c r="T168" s="193"/>
      <c r="AT168" s="188" t="s">
        <v>183</v>
      </c>
      <c r="AU168" s="188" t="s">
        <v>179</v>
      </c>
      <c r="AV168" s="14" t="s">
        <v>85</v>
      </c>
      <c r="AW168" s="14" t="s">
        <v>32</v>
      </c>
      <c r="AX168" s="14" t="s">
        <v>77</v>
      </c>
      <c r="AY168" s="188" t="s">
        <v>173</v>
      </c>
    </row>
    <row r="169" spans="1:65" s="13" customFormat="1" x14ac:dyDescent="0.2">
      <c r="B169" s="179"/>
      <c r="D169" s="175" t="s">
        <v>183</v>
      </c>
      <c r="E169" s="180" t="s">
        <v>1</v>
      </c>
      <c r="F169" s="181" t="s">
        <v>1779</v>
      </c>
      <c r="H169" s="182">
        <v>124.15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0" t="s">
        <v>183</v>
      </c>
      <c r="AU169" s="180" t="s">
        <v>179</v>
      </c>
      <c r="AV169" s="13" t="s">
        <v>179</v>
      </c>
      <c r="AW169" s="13" t="s">
        <v>32</v>
      </c>
      <c r="AX169" s="13" t="s">
        <v>85</v>
      </c>
      <c r="AY169" s="180" t="s">
        <v>173</v>
      </c>
    </row>
    <row r="170" spans="1:65" s="2" customFormat="1" ht="24" customHeight="1" x14ac:dyDescent="0.2">
      <c r="A170" s="33"/>
      <c r="B170" s="162"/>
      <c r="C170" s="163" t="s">
        <v>245</v>
      </c>
      <c r="D170" s="264" t="s">
        <v>255</v>
      </c>
      <c r="E170" s="265"/>
      <c r="F170" s="266"/>
      <c r="G170" s="164" t="s">
        <v>256</v>
      </c>
      <c r="H170" s="165">
        <v>24.227</v>
      </c>
      <c r="I170" s="166"/>
      <c r="J170" s="165">
        <f>ROUND(I170*H170,3)</f>
        <v>0</v>
      </c>
      <c r="K170" s="167"/>
      <c r="L170" s="34"/>
      <c r="M170" s="168" t="s">
        <v>1</v>
      </c>
      <c r="N170" s="169" t="s">
        <v>43</v>
      </c>
      <c r="O170" s="59"/>
      <c r="P170" s="170">
        <f>O170*H170</f>
        <v>0</v>
      </c>
      <c r="Q170" s="170">
        <v>0</v>
      </c>
      <c r="R170" s="170">
        <f>Q170*H170</f>
        <v>0</v>
      </c>
      <c r="S170" s="170">
        <v>0</v>
      </c>
      <c r="T170" s="171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2" t="s">
        <v>178</v>
      </c>
      <c r="AT170" s="172" t="s">
        <v>175</v>
      </c>
      <c r="AU170" s="172" t="s">
        <v>179</v>
      </c>
      <c r="AY170" s="18" t="s">
        <v>173</v>
      </c>
      <c r="BE170" s="173">
        <f>IF(N170="základná",J170,0)</f>
        <v>0</v>
      </c>
      <c r="BF170" s="173">
        <f>IF(N170="znížená",J170,0)</f>
        <v>0</v>
      </c>
      <c r="BG170" s="173">
        <f>IF(N170="zákl. prenesená",J170,0)</f>
        <v>0</v>
      </c>
      <c r="BH170" s="173">
        <f>IF(N170="zníž. prenesená",J170,0)</f>
        <v>0</v>
      </c>
      <c r="BI170" s="173">
        <f>IF(N170="nulová",J170,0)</f>
        <v>0</v>
      </c>
      <c r="BJ170" s="18" t="s">
        <v>179</v>
      </c>
      <c r="BK170" s="174">
        <f>ROUND(I170*H170,3)</f>
        <v>0</v>
      </c>
      <c r="BL170" s="18" t="s">
        <v>178</v>
      </c>
      <c r="BM170" s="172" t="s">
        <v>1780</v>
      </c>
    </row>
    <row r="171" spans="1:65" s="2" customFormat="1" ht="19.5" x14ac:dyDescent="0.2">
      <c r="A171" s="33"/>
      <c r="B171" s="34"/>
      <c r="C171" s="33"/>
      <c r="D171" s="175" t="s">
        <v>181</v>
      </c>
      <c r="E171" s="33"/>
      <c r="F171" s="176" t="s">
        <v>258</v>
      </c>
      <c r="G171" s="33"/>
      <c r="H171" s="33"/>
      <c r="I171" s="97"/>
      <c r="J171" s="33"/>
      <c r="K171" s="33"/>
      <c r="L171" s="34"/>
      <c r="M171" s="177"/>
      <c r="N171" s="178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181</v>
      </c>
      <c r="AU171" s="18" t="s">
        <v>179</v>
      </c>
    </row>
    <row r="172" spans="1:65" s="13" customFormat="1" x14ac:dyDescent="0.2">
      <c r="B172" s="179"/>
      <c r="D172" s="175" t="s">
        <v>183</v>
      </c>
      <c r="E172" s="180" t="s">
        <v>1</v>
      </c>
      <c r="F172" s="181" t="s">
        <v>1781</v>
      </c>
      <c r="H172" s="182">
        <v>24.227</v>
      </c>
      <c r="I172" s="183"/>
      <c r="L172" s="179"/>
      <c r="M172" s="184"/>
      <c r="N172" s="185"/>
      <c r="O172" s="185"/>
      <c r="P172" s="185"/>
      <c r="Q172" s="185"/>
      <c r="R172" s="185"/>
      <c r="S172" s="185"/>
      <c r="T172" s="186"/>
      <c r="AT172" s="180" t="s">
        <v>183</v>
      </c>
      <c r="AU172" s="180" t="s">
        <v>179</v>
      </c>
      <c r="AV172" s="13" t="s">
        <v>179</v>
      </c>
      <c r="AW172" s="13" t="s">
        <v>32</v>
      </c>
      <c r="AX172" s="13" t="s">
        <v>85</v>
      </c>
      <c r="AY172" s="180" t="s">
        <v>173</v>
      </c>
    </row>
    <row r="173" spans="1:65" s="2" customFormat="1" ht="16.5" customHeight="1" x14ac:dyDescent="0.2">
      <c r="A173" s="33"/>
      <c r="B173" s="162"/>
      <c r="C173" s="163" t="s">
        <v>250</v>
      </c>
      <c r="D173" s="264" t="s">
        <v>270</v>
      </c>
      <c r="E173" s="265"/>
      <c r="F173" s="266"/>
      <c r="G173" s="164" t="s">
        <v>271</v>
      </c>
      <c r="H173" s="165">
        <v>28.93</v>
      </c>
      <c r="I173" s="166"/>
      <c r="J173" s="165">
        <f>ROUND(I173*H173,3)</f>
        <v>0</v>
      </c>
      <c r="K173" s="167"/>
      <c r="L173" s="34"/>
      <c r="M173" s="168" t="s">
        <v>1</v>
      </c>
      <c r="N173" s="169" t="s">
        <v>43</v>
      </c>
      <c r="O173" s="59"/>
      <c r="P173" s="170">
        <f>O173*H173</f>
        <v>0</v>
      </c>
      <c r="Q173" s="170">
        <v>0</v>
      </c>
      <c r="R173" s="170">
        <f>Q173*H173</f>
        <v>0</v>
      </c>
      <c r="S173" s="170">
        <v>0</v>
      </c>
      <c r="T173" s="171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2" t="s">
        <v>178</v>
      </c>
      <c r="AT173" s="172" t="s">
        <v>175</v>
      </c>
      <c r="AU173" s="172" t="s">
        <v>179</v>
      </c>
      <c r="AY173" s="18" t="s">
        <v>173</v>
      </c>
      <c r="BE173" s="173">
        <f>IF(N173="základná",J173,0)</f>
        <v>0</v>
      </c>
      <c r="BF173" s="173">
        <f>IF(N173="znížená",J173,0)</f>
        <v>0</v>
      </c>
      <c r="BG173" s="173">
        <f>IF(N173="zákl. prenesená",J173,0)</f>
        <v>0</v>
      </c>
      <c r="BH173" s="173">
        <f>IF(N173="zníž. prenesená",J173,0)</f>
        <v>0</v>
      </c>
      <c r="BI173" s="173">
        <f>IF(N173="nulová",J173,0)</f>
        <v>0</v>
      </c>
      <c r="BJ173" s="18" t="s">
        <v>179</v>
      </c>
      <c r="BK173" s="174">
        <f>ROUND(I173*H173,3)</f>
        <v>0</v>
      </c>
      <c r="BL173" s="18" t="s">
        <v>178</v>
      </c>
      <c r="BM173" s="172" t="s">
        <v>1782</v>
      </c>
    </row>
    <row r="174" spans="1:65" s="2" customFormat="1" ht="19.5" x14ac:dyDescent="0.2">
      <c r="A174" s="33"/>
      <c r="B174" s="34"/>
      <c r="C174" s="33"/>
      <c r="D174" s="175" t="s">
        <v>181</v>
      </c>
      <c r="E174" s="33"/>
      <c r="F174" s="176" t="s">
        <v>273</v>
      </c>
      <c r="G174" s="33"/>
      <c r="H174" s="33"/>
      <c r="I174" s="97"/>
      <c r="J174" s="33"/>
      <c r="K174" s="33"/>
      <c r="L174" s="34"/>
      <c r="M174" s="177"/>
      <c r="N174" s="178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181</v>
      </c>
      <c r="AU174" s="18" t="s">
        <v>179</v>
      </c>
    </row>
    <row r="175" spans="1:65" s="13" customFormat="1" x14ac:dyDescent="0.2">
      <c r="B175" s="179"/>
      <c r="D175" s="175" t="s">
        <v>183</v>
      </c>
      <c r="E175" s="180" t="s">
        <v>1</v>
      </c>
      <c r="F175" s="181" t="s">
        <v>1783</v>
      </c>
      <c r="H175" s="182">
        <v>28.93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183</v>
      </c>
      <c r="AU175" s="180" t="s">
        <v>179</v>
      </c>
      <c r="AV175" s="13" t="s">
        <v>179</v>
      </c>
      <c r="AW175" s="13" t="s">
        <v>32</v>
      </c>
      <c r="AX175" s="13" t="s">
        <v>85</v>
      </c>
      <c r="AY175" s="180" t="s">
        <v>173</v>
      </c>
    </row>
    <row r="176" spans="1:65" s="12" customFormat="1" ht="22.9" customHeight="1" x14ac:dyDescent="0.2">
      <c r="B176" s="149"/>
      <c r="D176" s="150" t="s">
        <v>76</v>
      </c>
      <c r="E176" s="160" t="s">
        <v>179</v>
      </c>
      <c r="F176" s="160" t="s">
        <v>294</v>
      </c>
      <c r="I176" s="152"/>
      <c r="J176" s="161">
        <f>BK176</f>
        <v>0</v>
      </c>
      <c r="L176" s="149"/>
      <c r="M176" s="154"/>
      <c r="N176" s="155"/>
      <c r="O176" s="155"/>
      <c r="P176" s="156">
        <f>SUM(P177:P234)</f>
        <v>0</v>
      </c>
      <c r="Q176" s="155"/>
      <c r="R176" s="156">
        <f>SUM(R177:R234)</f>
        <v>32.599691410000005</v>
      </c>
      <c r="S176" s="155"/>
      <c r="T176" s="157">
        <f>SUM(T177:T234)</f>
        <v>0</v>
      </c>
      <c r="AR176" s="150" t="s">
        <v>85</v>
      </c>
      <c r="AT176" s="158" t="s">
        <v>76</v>
      </c>
      <c r="AU176" s="158" t="s">
        <v>85</v>
      </c>
      <c r="AY176" s="150" t="s">
        <v>173</v>
      </c>
      <c r="BK176" s="159">
        <f>SUM(BK177:BK234)</f>
        <v>0</v>
      </c>
    </row>
    <row r="177" spans="1:65" s="2" customFormat="1" ht="24" customHeight="1" x14ac:dyDescent="0.2">
      <c r="A177" s="33"/>
      <c r="B177" s="162"/>
      <c r="C177" s="163" t="s">
        <v>254</v>
      </c>
      <c r="D177" s="264" t="s">
        <v>1784</v>
      </c>
      <c r="E177" s="265"/>
      <c r="F177" s="266"/>
      <c r="G177" s="164" t="s">
        <v>370</v>
      </c>
      <c r="H177" s="165">
        <v>1</v>
      </c>
      <c r="I177" s="166"/>
      <c r="J177" s="165">
        <f>ROUND(I177*H177,3)</f>
        <v>0</v>
      </c>
      <c r="K177" s="167"/>
      <c r="L177" s="34"/>
      <c r="M177" s="168" t="s">
        <v>1</v>
      </c>
      <c r="N177" s="169" t="s">
        <v>43</v>
      </c>
      <c r="O177" s="59"/>
      <c r="P177" s="170">
        <f>O177*H177</f>
        <v>0</v>
      </c>
      <c r="Q177" s="170">
        <v>5.0000000000000001E-3</v>
      </c>
      <c r="R177" s="170">
        <f>Q177*H177</f>
        <v>5.0000000000000001E-3</v>
      </c>
      <c r="S177" s="170">
        <v>0</v>
      </c>
      <c r="T177" s="17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2" t="s">
        <v>178</v>
      </c>
      <c r="AT177" s="172" t="s">
        <v>175</v>
      </c>
      <c r="AU177" s="172" t="s">
        <v>179</v>
      </c>
      <c r="AY177" s="18" t="s">
        <v>173</v>
      </c>
      <c r="BE177" s="173">
        <f>IF(N177="základná",J177,0)</f>
        <v>0</v>
      </c>
      <c r="BF177" s="173">
        <f>IF(N177="znížená",J177,0)</f>
        <v>0</v>
      </c>
      <c r="BG177" s="173">
        <f>IF(N177="zákl. prenesená",J177,0)</f>
        <v>0</v>
      </c>
      <c r="BH177" s="173">
        <f>IF(N177="zníž. prenesená",J177,0)</f>
        <v>0</v>
      </c>
      <c r="BI177" s="173">
        <f>IF(N177="nulová",J177,0)</f>
        <v>0</v>
      </c>
      <c r="BJ177" s="18" t="s">
        <v>179</v>
      </c>
      <c r="BK177" s="174">
        <f>ROUND(I177*H177,3)</f>
        <v>0</v>
      </c>
      <c r="BL177" s="18" t="s">
        <v>178</v>
      </c>
      <c r="BM177" s="172" t="s">
        <v>1785</v>
      </c>
    </row>
    <row r="178" spans="1:65" s="2" customFormat="1" ht="39" x14ac:dyDescent="0.2">
      <c r="A178" s="33"/>
      <c r="B178" s="34"/>
      <c r="C178" s="33"/>
      <c r="D178" s="175" t="s">
        <v>181</v>
      </c>
      <c r="E178" s="33"/>
      <c r="F178" s="176" t="s">
        <v>1786</v>
      </c>
      <c r="G178" s="33"/>
      <c r="H178" s="33"/>
      <c r="I178" s="97"/>
      <c r="J178" s="33"/>
      <c r="K178" s="33"/>
      <c r="L178" s="34"/>
      <c r="M178" s="177"/>
      <c r="N178" s="178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181</v>
      </c>
      <c r="AU178" s="18" t="s">
        <v>179</v>
      </c>
    </row>
    <row r="179" spans="1:65" s="13" customFormat="1" x14ac:dyDescent="0.2">
      <c r="B179" s="179"/>
      <c r="D179" s="175" t="s">
        <v>183</v>
      </c>
      <c r="E179" s="180" t="s">
        <v>1</v>
      </c>
      <c r="F179" s="181" t="s">
        <v>1787</v>
      </c>
      <c r="H179" s="182">
        <v>1</v>
      </c>
      <c r="I179" s="183"/>
      <c r="L179" s="179"/>
      <c r="M179" s="184"/>
      <c r="N179" s="185"/>
      <c r="O179" s="185"/>
      <c r="P179" s="185"/>
      <c r="Q179" s="185"/>
      <c r="R179" s="185"/>
      <c r="S179" s="185"/>
      <c r="T179" s="186"/>
      <c r="AT179" s="180" t="s">
        <v>183</v>
      </c>
      <c r="AU179" s="180" t="s">
        <v>179</v>
      </c>
      <c r="AV179" s="13" t="s">
        <v>179</v>
      </c>
      <c r="AW179" s="13" t="s">
        <v>32</v>
      </c>
      <c r="AX179" s="13" t="s">
        <v>85</v>
      </c>
      <c r="AY179" s="180" t="s">
        <v>173</v>
      </c>
    </row>
    <row r="180" spans="1:65" s="2" customFormat="1" ht="16.5" customHeight="1" x14ac:dyDescent="0.2">
      <c r="A180" s="33"/>
      <c r="B180" s="162"/>
      <c r="C180" s="163" t="s">
        <v>260</v>
      </c>
      <c r="D180" s="264" t="s">
        <v>1788</v>
      </c>
      <c r="E180" s="265"/>
      <c r="F180" s="266"/>
      <c r="G180" s="164" t="s">
        <v>185</v>
      </c>
      <c r="H180" s="165">
        <v>3.681</v>
      </c>
      <c r="I180" s="166"/>
      <c r="J180" s="165">
        <f>ROUND(I180*H180,3)</f>
        <v>0</v>
      </c>
      <c r="K180" s="167"/>
      <c r="L180" s="34"/>
      <c r="M180" s="168" t="s">
        <v>1</v>
      </c>
      <c r="N180" s="169" t="s">
        <v>43</v>
      </c>
      <c r="O180" s="59"/>
      <c r="P180" s="170">
        <f>O180*H180</f>
        <v>0</v>
      </c>
      <c r="Q180" s="170">
        <v>2.2151299999999998</v>
      </c>
      <c r="R180" s="170">
        <f>Q180*H180</f>
        <v>8.1538935299999995</v>
      </c>
      <c r="S180" s="170">
        <v>0</v>
      </c>
      <c r="T180" s="171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2" t="s">
        <v>178</v>
      </c>
      <c r="AT180" s="172" t="s">
        <v>175</v>
      </c>
      <c r="AU180" s="172" t="s">
        <v>179</v>
      </c>
      <c r="AY180" s="18" t="s">
        <v>173</v>
      </c>
      <c r="BE180" s="173">
        <f>IF(N180="základná",J180,0)</f>
        <v>0</v>
      </c>
      <c r="BF180" s="173">
        <f>IF(N180="znížená",J180,0)</f>
        <v>0</v>
      </c>
      <c r="BG180" s="173">
        <f>IF(N180="zákl. prenesená",J180,0)</f>
        <v>0</v>
      </c>
      <c r="BH180" s="173">
        <f>IF(N180="zníž. prenesená",J180,0)</f>
        <v>0</v>
      </c>
      <c r="BI180" s="173">
        <f>IF(N180="nulová",J180,0)</f>
        <v>0</v>
      </c>
      <c r="BJ180" s="18" t="s">
        <v>179</v>
      </c>
      <c r="BK180" s="174">
        <f>ROUND(I180*H180,3)</f>
        <v>0</v>
      </c>
      <c r="BL180" s="18" t="s">
        <v>178</v>
      </c>
      <c r="BM180" s="172" t="s">
        <v>1789</v>
      </c>
    </row>
    <row r="181" spans="1:65" s="2" customFormat="1" x14ac:dyDescent="0.2">
      <c r="A181" s="33"/>
      <c r="B181" s="34"/>
      <c r="C181" s="33"/>
      <c r="D181" s="175" t="s">
        <v>181</v>
      </c>
      <c r="E181" s="33"/>
      <c r="F181" s="176" t="s">
        <v>1790</v>
      </c>
      <c r="G181" s="33"/>
      <c r="H181" s="33"/>
      <c r="I181" s="97"/>
      <c r="J181" s="33"/>
      <c r="K181" s="33"/>
      <c r="L181" s="34"/>
      <c r="M181" s="177"/>
      <c r="N181" s="178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181</v>
      </c>
      <c r="AU181" s="18" t="s">
        <v>179</v>
      </c>
    </row>
    <row r="182" spans="1:65" s="14" customFormat="1" x14ac:dyDescent="0.2">
      <c r="B182" s="187"/>
      <c r="D182" s="175" t="s">
        <v>183</v>
      </c>
      <c r="E182" s="188" t="s">
        <v>1</v>
      </c>
      <c r="F182" s="189" t="s">
        <v>1758</v>
      </c>
      <c r="H182" s="188" t="s">
        <v>1</v>
      </c>
      <c r="I182" s="190"/>
      <c r="L182" s="187"/>
      <c r="M182" s="191"/>
      <c r="N182" s="192"/>
      <c r="O182" s="192"/>
      <c r="P182" s="192"/>
      <c r="Q182" s="192"/>
      <c r="R182" s="192"/>
      <c r="S182" s="192"/>
      <c r="T182" s="193"/>
      <c r="AT182" s="188" t="s">
        <v>183</v>
      </c>
      <c r="AU182" s="188" t="s">
        <v>179</v>
      </c>
      <c r="AV182" s="14" t="s">
        <v>85</v>
      </c>
      <c r="AW182" s="14" t="s">
        <v>32</v>
      </c>
      <c r="AX182" s="14" t="s">
        <v>77</v>
      </c>
      <c r="AY182" s="188" t="s">
        <v>173</v>
      </c>
    </row>
    <row r="183" spans="1:65" s="14" customFormat="1" ht="22.5" x14ac:dyDescent="0.2">
      <c r="B183" s="187"/>
      <c r="D183" s="175" t="s">
        <v>183</v>
      </c>
      <c r="E183" s="188" t="s">
        <v>1</v>
      </c>
      <c r="F183" s="189" t="s">
        <v>1791</v>
      </c>
      <c r="H183" s="188" t="s">
        <v>1</v>
      </c>
      <c r="I183" s="190"/>
      <c r="L183" s="187"/>
      <c r="M183" s="191"/>
      <c r="N183" s="192"/>
      <c r="O183" s="192"/>
      <c r="P183" s="192"/>
      <c r="Q183" s="192"/>
      <c r="R183" s="192"/>
      <c r="S183" s="192"/>
      <c r="T183" s="193"/>
      <c r="AT183" s="188" t="s">
        <v>183</v>
      </c>
      <c r="AU183" s="188" t="s">
        <v>179</v>
      </c>
      <c r="AV183" s="14" t="s">
        <v>85</v>
      </c>
      <c r="AW183" s="14" t="s">
        <v>32</v>
      </c>
      <c r="AX183" s="14" t="s">
        <v>77</v>
      </c>
      <c r="AY183" s="188" t="s">
        <v>173</v>
      </c>
    </row>
    <row r="184" spans="1:65" s="14" customFormat="1" x14ac:dyDescent="0.2">
      <c r="B184" s="187"/>
      <c r="D184" s="175" t="s">
        <v>183</v>
      </c>
      <c r="E184" s="188" t="s">
        <v>1</v>
      </c>
      <c r="F184" s="189" t="s">
        <v>1792</v>
      </c>
      <c r="H184" s="188" t="s">
        <v>1</v>
      </c>
      <c r="I184" s="190"/>
      <c r="L184" s="187"/>
      <c r="M184" s="191"/>
      <c r="N184" s="192"/>
      <c r="O184" s="192"/>
      <c r="P184" s="192"/>
      <c r="Q184" s="192"/>
      <c r="R184" s="192"/>
      <c r="S184" s="192"/>
      <c r="T184" s="193"/>
      <c r="AT184" s="188" t="s">
        <v>183</v>
      </c>
      <c r="AU184" s="188" t="s">
        <v>179</v>
      </c>
      <c r="AV184" s="14" t="s">
        <v>85</v>
      </c>
      <c r="AW184" s="14" t="s">
        <v>32</v>
      </c>
      <c r="AX184" s="14" t="s">
        <v>77</v>
      </c>
      <c r="AY184" s="188" t="s">
        <v>173</v>
      </c>
    </row>
    <row r="185" spans="1:65" s="13" customFormat="1" x14ac:dyDescent="0.2">
      <c r="B185" s="179"/>
      <c r="D185" s="175" t="s">
        <v>183</v>
      </c>
      <c r="E185" s="180" t="s">
        <v>1</v>
      </c>
      <c r="F185" s="181" t="s">
        <v>1793</v>
      </c>
      <c r="H185" s="182">
        <v>0.621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183</v>
      </c>
      <c r="AU185" s="180" t="s">
        <v>179</v>
      </c>
      <c r="AV185" s="13" t="s">
        <v>179</v>
      </c>
      <c r="AW185" s="13" t="s">
        <v>32</v>
      </c>
      <c r="AX185" s="13" t="s">
        <v>77</v>
      </c>
      <c r="AY185" s="180" t="s">
        <v>173</v>
      </c>
    </row>
    <row r="186" spans="1:65" s="13" customFormat="1" x14ac:dyDescent="0.2">
      <c r="B186" s="179"/>
      <c r="D186" s="175" t="s">
        <v>183</v>
      </c>
      <c r="E186" s="180" t="s">
        <v>1</v>
      </c>
      <c r="F186" s="181" t="s">
        <v>1794</v>
      </c>
      <c r="H186" s="182">
        <v>1.357</v>
      </c>
      <c r="I186" s="183"/>
      <c r="L186" s="179"/>
      <c r="M186" s="184"/>
      <c r="N186" s="185"/>
      <c r="O186" s="185"/>
      <c r="P186" s="185"/>
      <c r="Q186" s="185"/>
      <c r="R186" s="185"/>
      <c r="S186" s="185"/>
      <c r="T186" s="186"/>
      <c r="AT186" s="180" t="s">
        <v>183</v>
      </c>
      <c r="AU186" s="180" t="s">
        <v>179</v>
      </c>
      <c r="AV186" s="13" t="s">
        <v>179</v>
      </c>
      <c r="AW186" s="13" t="s">
        <v>32</v>
      </c>
      <c r="AX186" s="13" t="s">
        <v>77</v>
      </c>
      <c r="AY186" s="180" t="s">
        <v>173</v>
      </c>
    </row>
    <row r="187" spans="1:65" s="13" customFormat="1" x14ac:dyDescent="0.2">
      <c r="B187" s="179"/>
      <c r="D187" s="175" t="s">
        <v>183</v>
      </c>
      <c r="E187" s="180" t="s">
        <v>1</v>
      </c>
      <c r="F187" s="181" t="s">
        <v>1795</v>
      </c>
      <c r="H187" s="182">
        <v>1.0349999999999999</v>
      </c>
      <c r="I187" s="183"/>
      <c r="L187" s="179"/>
      <c r="M187" s="184"/>
      <c r="N187" s="185"/>
      <c r="O187" s="185"/>
      <c r="P187" s="185"/>
      <c r="Q187" s="185"/>
      <c r="R187" s="185"/>
      <c r="S187" s="185"/>
      <c r="T187" s="186"/>
      <c r="AT187" s="180" t="s">
        <v>183</v>
      </c>
      <c r="AU187" s="180" t="s">
        <v>179</v>
      </c>
      <c r="AV187" s="13" t="s">
        <v>179</v>
      </c>
      <c r="AW187" s="13" t="s">
        <v>32</v>
      </c>
      <c r="AX187" s="13" t="s">
        <v>77</v>
      </c>
      <c r="AY187" s="180" t="s">
        <v>173</v>
      </c>
    </row>
    <row r="188" spans="1:65" s="14" customFormat="1" x14ac:dyDescent="0.2">
      <c r="B188" s="187"/>
      <c r="D188" s="175" t="s">
        <v>183</v>
      </c>
      <c r="E188" s="188" t="s">
        <v>1</v>
      </c>
      <c r="F188" s="189" t="s">
        <v>1796</v>
      </c>
      <c r="H188" s="188" t="s">
        <v>1</v>
      </c>
      <c r="I188" s="190"/>
      <c r="L188" s="187"/>
      <c r="M188" s="191"/>
      <c r="N188" s="192"/>
      <c r="O188" s="192"/>
      <c r="P188" s="192"/>
      <c r="Q188" s="192"/>
      <c r="R188" s="192"/>
      <c r="S188" s="192"/>
      <c r="T188" s="193"/>
      <c r="AT188" s="188" t="s">
        <v>183</v>
      </c>
      <c r="AU188" s="188" t="s">
        <v>179</v>
      </c>
      <c r="AV188" s="14" t="s">
        <v>85</v>
      </c>
      <c r="AW188" s="14" t="s">
        <v>32</v>
      </c>
      <c r="AX188" s="14" t="s">
        <v>77</v>
      </c>
      <c r="AY188" s="188" t="s">
        <v>173</v>
      </c>
    </row>
    <row r="189" spans="1:65" s="13" customFormat="1" x14ac:dyDescent="0.2">
      <c r="B189" s="179"/>
      <c r="D189" s="175" t="s">
        <v>183</v>
      </c>
      <c r="E189" s="180" t="s">
        <v>1</v>
      </c>
      <c r="F189" s="181" t="s">
        <v>1797</v>
      </c>
      <c r="H189" s="182">
        <v>0.66800000000000004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0" t="s">
        <v>183</v>
      </c>
      <c r="AU189" s="180" t="s">
        <v>179</v>
      </c>
      <c r="AV189" s="13" t="s">
        <v>179</v>
      </c>
      <c r="AW189" s="13" t="s">
        <v>32</v>
      </c>
      <c r="AX189" s="13" t="s">
        <v>77</v>
      </c>
      <c r="AY189" s="180" t="s">
        <v>173</v>
      </c>
    </row>
    <row r="190" spans="1:65" s="16" customFormat="1" x14ac:dyDescent="0.2">
      <c r="B190" s="202"/>
      <c r="D190" s="175" t="s">
        <v>183</v>
      </c>
      <c r="E190" s="203" t="s">
        <v>1</v>
      </c>
      <c r="F190" s="204" t="s">
        <v>197</v>
      </c>
      <c r="H190" s="205">
        <v>3.681</v>
      </c>
      <c r="I190" s="206"/>
      <c r="L190" s="202"/>
      <c r="M190" s="207"/>
      <c r="N190" s="208"/>
      <c r="O190" s="208"/>
      <c r="P190" s="208"/>
      <c r="Q190" s="208"/>
      <c r="R190" s="208"/>
      <c r="S190" s="208"/>
      <c r="T190" s="209"/>
      <c r="AT190" s="203" t="s">
        <v>183</v>
      </c>
      <c r="AU190" s="203" t="s">
        <v>179</v>
      </c>
      <c r="AV190" s="16" t="s">
        <v>178</v>
      </c>
      <c r="AW190" s="16" t="s">
        <v>32</v>
      </c>
      <c r="AX190" s="16" t="s">
        <v>85</v>
      </c>
      <c r="AY190" s="203" t="s">
        <v>173</v>
      </c>
    </row>
    <row r="191" spans="1:65" s="2" customFormat="1" ht="24" customHeight="1" x14ac:dyDescent="0.2">
      <c r="A191" s="33"/>
      <c r="B191" s="162"/>
      <c r="C191" s="163" t="s">
        <v>269</v>
      </c>
      <c r="D191" s="264" t="s">
        <v>1798</v>
      </c>
      <c r="E191" s="265"/>
      <c r="F191" s="266"/>
      <c r="G191" s="164" t="s">
        <v>185</v>
      </c>
      <c r="H191" s="165">
        <v>6.8209999999999997</v>
      </c>
      <c r="I191" s="166"/>
      <c r="J191" s="165">
        <f>ROUND(I191*H191,3)</f>
        <v>0</v>
      </c>
      <c r="K191" s="167"/>
      <c r="L191" s="34"/>
      <c r="M191" s="168" t="s">
        <v>1</v>
      </c>
      <c r="N191" s="169" t="s">
        <v>43</v>
      </c>
      <c r="O191" s="59"/>
      <c r="P191" s="170">
        <f>O191*H191</f>
        <v>0</v>
      </c>
      <c r="Q191" s="170">
        <v>2.2151299999999998</v>
      </c>
      <c r="R191" s="170">
        <f>Q191*H191</f>
        <v>15.109401729999998</v>
      </c>
      <c r="S191" s="170">
        <v>0</v>
      </c>
      <c r="T191" s="17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2" t="s">
        <v>178</v>
      </c>
      <c r="AT191" s="172" t="s">
        <v>175</v>
      </c>
      <c r="AU191" s="172" t="s">
        <v>179</v>
      </c>
      <c r="AY191" s="18" t="s">
        <v>173</v>
      </c>
      <c r="BE191" s="173">
        <f>IF(N191="základná",J191,0)</f>
        <v>0</v>
      </c>
      <c r="BF191" s="173">
        <f>IF(N191="znížená",J191,0)</f>
        <v>0</v>
      </c>
      <c r="BG191" s="173">
        <f>IF(N191="zákl. prenesená",J191,0)</f>
        <v>0</v>
      </c>
      <c r="BH191" s="173">
        <f>IF(N191="zníž. prenesená",J191,0)</f>
        <v>0</v>
      </c>
      <c r="BI191" s="173">
        <f>IF(N191="nulová",J191,0)</f>
        <v>0</v>
      </c>
      <c r="BJ191" s="18" t="s">
        <v>179</v>
      </c>
      <c r="BK191" s="174">
        <f>ROUND(I191*H191,3)</f>
        <v>0</v>
      </c>
      <c r="BL191" s="18" t="s">
        <v>178</v>
      </c>
      <c r="BM191" s="172" t="s">
        <v>1799</v>
      </c>
    </row>
    <row r="192" spans="1:65" s="2" customFormat="1" x14ac:dyDescent="0.2">
      <c r="A192" s="33"/>
      <c r="B192" s="34"/>
      <c r="C192" s="33"/>
      <c r="D192" s="175" t="s">
        <v>181</v>
      </c>
      <c r="E192" s="33"/>
      <c r="F192" s="176" t="s">
        <v>323</v>
      </c>
      <c r="G192" s="33"/>
      <c r="H192" s="33"/>
      <c r="I192" s="97"/>
      <c r="J192" s="33"/>
      <c r="K192" s="33"/>
      <c r="L192" s="34"/>
      <c r="M192" s="177"/>
      <c r="N192" s="178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181</v>
      </c>
      <c r="AU192" s="18" t="s">
        <v>179</v>
      </c>
    </row>
    <row r="193" spans="1:65" s="14" customFormat="1" x14ac:dyDescent="0.2">
      <c r="B193" s="187"/>
      <c r="D193" s="175" t="s">
        <v>183</v>
      </c>
      <c r="E193" s="188" t="s">
        <v>1</v>
      </c>
      <c r="F193" s="189" t="s">
        <v>1758</v>
      </c>
      <c r="H193" s="188" t="s">
        <v>1</v>
      </c>
      <c r="I193" s="190"/>
      <c r="L193" s="187"/>
      <c r="M193" s="191"/>
      <c r="N193" s="192"/>
      <c r="O193" s="192"/>
      <c r="P193" s="192"/>
      <c r="Q193" s="192"/>
      <c r="R193" s="192"/>
      <c r="S193" s="192"/>
      <c r="T193" s="193"/>
      <c r="AT193" s="188" t="s">
        <v>183</v>
      </c>
      <c r="AU193" s="188" t="s">
        <v>179</v>
      </c>
      <c r="AV193" s="14" t="s">
        <v>85</v>
      </c>
      <c r="AW193" s="14" t="s">
        <v>32</v>
      </c>
      <c r="AX193" s="14" t="s">
        <v>77</v>
      </c>
      <c r="AY193" s="188" t="s">
        <v>173</v>
      </c>
    </row>
    <row r="194" spans="1:65" s="14" customFormat="1" x14ac:dyDescent="0.2">
      <c r="B194" s="187"/>
      <c r="D194" s="175" t="s">
        <v>183</v>
      </c>
      <c r="E194" s="188" t="s">
        <v>1</v>
      </c>
      <c r="F194" s="189" t="s">
        <v>1800</v>
      </c>
      <c r="H194" s="188" t="s">
        <v>1</v>
      </c>
      <c r="I194" s="190"/>
      <c r="L194" s="187"/>
      <c r="M194" s="191"/>
      <c r="N194" s="192"/>
      <c r="O194" s="192"/>
      <c r="P194" s="192"/>
      <c r="Q194" s="192"/>
      <c r="R194" s="192"/>
      <c r="S194" s="192"/>
      <c r="T194" s="193"/>
      <c r="AT194" s="188" t="s">
        <v>183</v>
      </c>
      <c r="AU194" s="188" t="s">
        <v>179</v>
      </c>
      <c r="AV194" s="14" t="s">
        <v>85</v>
      </c>
      <c r="AW194" s="14" t="s">
        <v>32</v>
      </c>
      <c r="AX194" s="14" t="s">
        <v>77</v>
      </c>
      <c r="AY194" s="188" t="s">
        <v>173</v>
      </c>
    </row>
    <row r="195" spans="1:65" s="13" customFormat="1" x14ac:dyDescent="0.2">
      <c r="B195" s="179"/>
      <c r="D195" s="175" t="s">
        <v>183</v>
      </c>
      <c r="E195" s="180" t="s">
        <v>1</v>
      </c>
      <c r="F195" s="181" t="s">
        <v>1801</v>
      </c>
      <c r="H195" s="182">
        <v>4.7969999999999997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183</v>
      </c>
      <c r="AU195" s="180" t="s">
        <v>179</v>
      </c>
      <c r="AV195" s="13" t="s">
        <v>179</v>
      </c>
      <c r="AW195" s="13" t="s">
        <v>32</v>
      </c>
      <c r="AX195" s="13" t="s">
        <v>77</v>
      </c>
      <c r="AY195" s="180" t="s">
        <v>173</v>
      </c>
    </row>
    <row r="196" spans="1:65" s="13" customFormat="1" x14ac:dyDescent="0.2">
      <c r="B196" s="179"/>
      <c r="D196" s="175" t="s">
        <v>183</v>
      </c>
      <c r="E196" s="180" t="s">
        <v>1</v>
      </c>
      <c r="F196" s="181" t="s">
        <v>1802</v>
      </c>
      <c r="H196" s="182">
        <v>2.024</v>
      </c>
      <c r="I196" s="183"/>
      <c r="L196" s="179"/>
      <c r="M196" s="184"/>
      <c r="N196" s="185"/>
      <c r="O196" s="185"/>
      <c r="P196" s="185"/>
      <c r="Q196" s="185"/>
      <c r="R196" s="185"/>
      <c r="S196" s="185"/>
      <c r="T196" s="186"/>
      <c r="AT196" s="180" t="s">
        <v>183</v>
      </c>
      <c r="AU196" s="180" t="s">
        <v>179</v>
      </c>
      <c r="AV196" s="13" t="s">
        <v>179</v>
      </c>
      <c r="AW196" s="13" t="s">
        <v>32</v>
      </c>
      <c r="AX196" s="13" t="s">
        <v>77</v>
      </c>
      <c r="AY196" s="180" t="s">
        <v>173</v>
      </c>
    </row>
    <row r="197" spans="1:65" s="16" customFormat="1" x14ac:dyDescent="0.2">
      <c r="B197" s="202"/>
      <c r="D197" s="175" t="s">
        <v>183</v>
      </c>
      <c r="E197" s="203" t="s">
        <v>1</v>
      </c>
      <c r="F197" s="204" t="s">
        <v>197</v>
      </c>
      <c r="H197" s="205">
        <v>6.8209999999999997</v>
      </c>
      <c r="I197" s="206"/>
      <c r="L197" s="202"/>
      <c r="M197" s="207"/>
      <c r="N197" s="208"/>
      <c r="O197" s="208"/>
      <c r="P197" s="208"/>
      <c r="Q197" s="208"/>
      <c r="R197" s="208"/>
      <c r="S197" s="208"/>
      <c r="T197" s="209"/>
      <c r="AT197" s="203" t="s">
        <v>183</v>
      </c>
      <c r="AU197" s="203" t="s">
        <v>179</v>
      </c>
      <c r="AV197" s="16" t="s">
        <v>178</v>
      </c>
      <c r="AW197" s="16" t="s">
        <v>32</v>
      </c>
      <c r="AX197" s="16" t="s">
        <v>85</v>
      </c>
      <c r="AY197" s="203" t="s">
        <v>173</v>
      </c>
    </row>
    <row r="198" spans="1:65" s="2" customFormat="1" ht="16.5" customHeight="1" x14ac:dyDescent="0.2">
      <c r="A198" s="33"/>
      <c r="B198" s="162"/>
      <c r="C198" s="163" t="s">
        <v>278</v>
      </c>
      <c r="D198" s="264" t="s">
        <v>1803</v>
      </c>
      <c r="E198" s="265"/>
      <c r="F198" s="266"/>
      <c r="G198" s="164" t="s">
        <v>271</v>
      </c>
      <c r="H198" s="165">
        <v>13.797000000000001</v>
      </c>
      <c r="I198" s="166"/>
      <c r="J198" s="165">
        <f>ROUND(I198*H198,3)</f>
        <v>0</v>
      </c>
      <c r="K198" s="167"/>
      <c r="L198" s="34"/>
      <c r="M198" s="168" t="s">
        <v>1</v>
      </c>
      <c r="N198" s="169" t="s">
        <v>43</v>
      </c>
      <c r="O198" s="59"/>
      <c r="P198" s="170">
        <f>O198*H198</f>
        <v>0</v>
      </c>
      <c r="Q198" s="170">
        <v>6.7000000000000002E-4</v>
      </c>
      <c r="R198" s="170">
        <f>Q198*H198</f>
        <v>9.2439900000000005E-3</v>
      </c>
      <c r="S198" s="170">
        <v>0</v>
      </c>
      <c r="T198" s="171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2" t="s">
        <v>178</v>
      </c>
      <c r="AT198" s="172" t="s">
        <v>175</v>
      </c>
      <c r="AU198" s="172" t="s">
        <v>179</v>
      </c>
      <c r="AY198" s="18" t="s">
        <v>173</v>
      </c>
      <c r="BE198" s="173">
        <f>IF(N198="základná",J198,0)</f>
        <v>0</v>
      </c>
      <c r="BF198" s="173">
        <f>IF(N198="znížená",J198,0)</f>
        <v>0</v>
      </c>
      <c r="BG198" s="173">
        <f>IF(N198="zákl. prenesená",J198,0)</f>
        <v>0</v>
      </c>
      <c r="BH198" s="173">
        <f>IF(N198="zníž. prenesená",J198,0)</f>
        <v>0</v>
      </c>
      <c r="BI198" s="173">
        <f>IF(N198="nulová",J198,0)</f>
        <v>0</v>
      </c>
      <c r="BJ198" s="18" t="s">
        <v>179</v>
      </c>
      <c r="BK198" s="174">
        <f>ROUND(I198*H198,3)</f>
        <v>0</v>
      </c>
      <c r="BL198" s="18" t="s">
        <v>178</v>
      </c>
      <c r="BM198" s="172" t="s">
        <v>1804</v>
      </c>
    </row>
    <row r="199" spans="1:65" s="2" customFormat="1" ht="29.25" x14ac:dyDescent="0.2">
      <c r="A199" s="33"/>
      <c r="B199" s="34"/>
      <c r="C199" s="33"/>
      <c r="D199" s="175" t="s">
        <v>181</v>
      </c>
      <c r="E199" s="33"/>
      <c r="F199" s="176" t="s">
        <v>1805</v>
      </c>
      <c r="G199" s="33"/>
      <c r="H199" s="33"/>
      <c r="I199" s="97"/>
      <c r="J199" s="33"/>
      <c r="K199" s="33"/>
      <c r="L199" s="34"/>
      <c r="M199" s="177"/>
      <c r="N199" s="178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181</v>
      </c>
      <c r="AU199" s="18" t="s">
        <v>179</v>
      </c>
    </row>
    <row r="200" spans="1:65" s="14" customFormat="1" x14ac:dyDescent="0.2">
      <c r="B200" s="187"/>
      <c r="D200" s="175" t="s">
        <v>183</v>
      </c>
      <c r="E200" s="188" t="s">
        <v>1</v>
      </c>
      <c r="F200" s="189" t="s">
        <v>1758</v>
      </c>
      <c r="H200" s="188" t="s">
        <v>1</v>
      </c>
      <c r="I200" s="190"/>
      <c r="L200" s="187"/>
      <c r="M200" s="191"/>
      <c r="N200" s="192"/>
      <c r="O200" s="192"/>
      <c r="P200" s="192"/>
      <c r="Q200" s="192"/>
      <c r="R200" s="192"/>
      <c r="S200" s="192"/>
      <c r="T200" s="193"/>
      <c r="AT200" s="188" t="s">
        <v>183</v>
      </c>
      <c r="AU200" s="188" t="s">
        <v>179</v>
      </c>
      <c r="AV200" s="14" t="s">
        <v>85</v>
      </c>
      <c r="AW200" s="14" t="s">
        <v>32</v>
      </c>
      <c r="AX200" s="14" t="s">
        <v>77</v>
      </c>
      <c r="AY200" s="188" t="s">
        <v>173</v>
      </c>
    </row>
    <row r="201" spans="1:65" s="14" customFormat="1" x14ac:dyDescent="0.2">
      <c r="B201" s="187"/>
      <c r="D201" s="175" t="s">
        <v>183</v>
      </c>
      <c r="E201" s="188" t="s">
        <v>1</v>
      </c>
      <c r="F201" s="189" t="s">
        <v>1800</v>
      </c>
      <c r="H201" s="188" t="s">
        <v>1</v>
      </c>
      <c r="I201" s="190"/>
      <c r="L201" s="187"/>
      <c r="M201" s="191"/>
      <c r="N201" s="192"/>
      <c r="O201" s="192"/>
      <c r="P201" s="192"/>
      <c r="Q201" s="192"/>
      <c r="R201" s="192"/>
      <c r="S201" s="192"/>
      <c r="T201" s="193"/>
      <c r="AT201" s="188" t="s">
        <v>183</v>
      </c>
      <c r="AU201" s="188" t="s">
        <v>179</v>
      </c>
      <c r="AV201" s="14" t="s">
        <v>85</v>
      </c>
      <c r="AW201" s="14" t="s">
        <v>32</v>
      </c>
      <c r="AX201" s="14" t="s">
        <v>77</v>
      </c>
      <c r="AY201" s="188" t="s">
        <v>173</v>
      </c>
    </row>
    <row r="202" spans="1:65" s="13" customFormat="1" x14ac:dyDescent="0.2">
      <c r="B202" s="179"/>
      <c r="D202" s="175" t="s">
        <v>183</v>
      </c>
      <c r="E202" s="180" t="s">
        <v>1</v>
      </c>
      <c r="F202" s="181" t="s">
        <v>1806</v>
      </c>
      <c r="H202" s="182">
        <v>13.526999999999999</v>
      </c>
      <c r="I202" s="183"/>
      <c r="L202" s="179"/>
      <c r="M202" s="184"/>
      <c r="N202" s="185"/>
      <c r="O202" s="185"/>
      <c r="P202" s="185"/>
      <c r="Q202" s="185"/>
      <c r="R202" s="185"/>
      <c r="S202" s="185"/>
      <c r="T202" s="186"/>
      <c r="AT202" s="180" t="s">
        <v>183</v>
      </c>
      <c r="AU202" s="180" t="s">
        <v>179</v>
      </c>
      <c r="AV202" s="13" t="s">
        <v>179</v>
      </c>
      <c r="AW202" s="13" t="s">
        <v>32</v>
      </c>
      <c r="AX202" s="13" t="s">
        <v>77</v>
      </c>
      <c r="AY202" s="180" t="s">
        <v>173</v>
      </c>
    </row>
    <row r="203" spans="1:65" s="13" customFormat="1" x14ac:dyDescent="0.2">
      <c r="B203" s="179"/>
      <c r="D203" s="175" t="s">
        <v>183</v>
      </c>
      <c r="E203" s="180" t="s">
        <v>1</v>
      </c>
      <c r="F203" s="181" t="s">
        <v>1807</v>
      </c>
      <c r="H203" s="182">
        <v>0.27</v>
      </c>
      <c r="I203" s="183"/>
      <c r="L203" s="179"/>
      <c r="M203" s="184"/>
      <c r="N203" s="185"/>
      <c r="O203" s="185"/>
      <c r="P203" s="185"/>
      <c r="Q203" s="185"/>
      <c r="R203" s="185"/>
      <c r="S203" s="185"/>
      <c r="T203" s="186"/>
      <c r="AT203" s="180" t="s">
        <v>183</v>
      </c>
      <c r="AU203" s="180" t="s">
        <v>179</v>
      </c>
      <c r="AV203" s="13" t="s">
        <v>179</v>
      </c>
      <c r="AW203" s="13" t="s">
        <v>32</v>
      </c>
      <c r="AX203" s="13" t="s">
        <v>77</v>
      </c>
      <c r="AY203" s="180" t="s">
        <v>173</v>
      </c>
    </row>
    <row r="204" spans="1:65" s="16" customFormat="1" x14ac:dyDescent="0.2">
      <c r="B204" s="202"/>
      <c r="D204" s="175" t="s">
        <v>183</v>
      </c>
      <c r="E204" s="203" t="s">
        <v>1</v>
      </c>
      <c r="F204" s="204" t="s">
        <v>197</v>
      </c>
      <c r="H204" s="205">
        <v>13.796999999999999</v>
      </c>
      <c r="I204" s="206"/>
      <c r="L204" s="202"/>
      <c r="M204" s="207"/>
      <c r="N204" s="208"/>
      <c r="O204" s="208"/>
      <c r="P204" s="208"/>
      <c r="Q204" s="208"/>
      <c r="R204" s="208"/>
      <c r="S204" s="208"/>
      <c r="T204" s="209"/>
      <c r="AT204" s="203" t="s">
        <v>183</v>
      </c>
      <c r="AU204" s="203" t="s">
        <v>179</v>
      </c>
      <c r="AV204" s="16" t="s">
        <v>178</v>
      </c>
      <c r="AW204" s="16" t="s">
        <v>32</v>
      </c>
      <c r="AX204" s="16" t="s">
        <v>85</v>
      </c>
      <c r="AY204" s="203" t="s">
        <v>173</v>
      </c>
    </row>
    <row r="205" spans="1:65" s="2" customFormat="1" ht="16.5" customHeight="1" x14ac:dyDescent="0.2">
      <c r="A205" s="33"/>
      <c r="B205" s="162"/>
      <c r="C205" s="163" t="s">
        <v>283</v>
      </c>
      <c r="D205" s="264" t="s">
        <v>1808</v>
      </c>
      <c r="E205" s="265"/>
      <c r="F205" s="266"/>
      <c r="G205" s="164" t="s">
        <v>271</v>
      </c>
      <c r="H205" s="165">
        <v>13.797000000000001</v>
      </c>
      <c r="I205" s="166"/>
      <c r="J205" s="165">
        <f>ROUND(I205*H205,3)</f>
        <v>0</v>
      </c>
      <c r="K205" s="167"/>
      <c r="L205" s="34"/>
      <c r="M205" s="168" t="s">
        <v>1</v>
      </c>
      <c r="N205" s="169" t="s">
        <v>43</v>
      </c>
      <c r="O205" s="59"/>
      <c r="P205" s="170">
        <f>O205*H205</f>
        <v>0</v>
      </c>
      <c r="Q205" s="170">
        <v>0</v>
      </c>
      <c r="R205" s="170">
        <f>Q205*H205</f>
        <v>0</v>
      </c>
      <c r="S205" s="170">
        <v>0</v>
      </c>
      <c r="T205" s="17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2" t="s">
        <v>178</v>
      </c>
      <c r="AT205" s="172" t="s">
        <v>175</v>
      </c>
      <c r="AU205" s="172" t="s">
        <v>179</v>
      </c>
      <c r="AY205" s="18" t="s">
        <v>173</v>
      </c>
      <c r="BE205" s="173">
        <f>IF(N205="základná",J205,0)</f>
        <v>0</v>
      </c>
      <c r="BF205" s="173">
        <f>IF(N205="znížená",J205,0)</f>
        <v>0</v>
      </c>
      <c r="BG205" s="173">
        <f>IF(N205="zákl. prenesená",J205,0)</f>
        <v>0</v>
      </c>
      <c r="BH205" s="173">
        <f>IF(N205="zníž. prenesená",J205,0)</f>
        <v>0</v>
      </c>
      <c r="BI205" s="173">
        <f>IF(N205="nulová",J205,0)</f>
        <v>0</v>
      </c>
      <c r="BJ205" s="18" t="s">
        <v>179</v>
      </c>
      <c r="BK205" s="174">
        <f>ROUND(I205*H205,3)</f>
        <v>0</v>
      </c>
      <c r="BL205" s="18" t="s">
        <v>178</v>
      </c>
      <c r="BM205" s="172" t="s">
        <v>1809</v>
      </c>
    </row>
    <row r="206" spans="1:65" s="2" customFormat="1" ht="29.25" x14ac:dyDescent="0.2">
      <c r="A206" s="33"/>
      <c r="B206" s="34"/>
      <c r="C206" s="33"/>
      <c r="D206" s="175" t="s">
        <v>181</v>
      </c>
      <c r="E206" s="33"/>
      <c r="F206" s="176" t="s">
        <v>1810</v>
      </c>
      <c r="G206" s="33"/>
      <c r="H206" s="33"/>
      <c r="I206" s="97"/>
      <c r="J206" s="33"/>
      <c r="K206" s="33"/>
      <c r="L206" s="34"/>
      <c r="M206" s="177"/>
      <c r="N206" s="178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181</v>
      </c>
      <c r="AU206" s="18" t="s">
        <v>179</v>
      </c>
    </row>
    <row r="207" spans="1:65" s="2" customFormat="1" ht="24" customHeight="1" x14ac:dyDescent="0.2">
      <c r="A207" s="33"/>
      <c r="B207" s="162"/>
      <c r="C207" s="163" t="s">
        <v>290</v>
      </c>
      <c r="D207" s="264" t="s">
        <v>3237</v>
      </c>
      <c r="E207" s="265"/>
      <c r="F207" s="266"/>
      <c r="G207" s="164" t="s">
        <v>370</v>
      </c>
      <c r="H207" s="165">
        <v>4</v>
      </c>
      <c r="I207" s="166"/>
      <c r="J207" s="165">
        <f>ROUND(I207*H207,3)</f>
        <v>0</v>
      </c>
      <c r="K207" s="167"/>
      <c r="L207" s="34"/>
      <c r="M207" s="168" t="s">
        <v>1</v>
      </c>
      <c r="N207" s="169" t="s">
        <v>43</v>
      </c>
      <c r="O207" s="59"/>
      <c r="P207" s="170">
        <f>O207*H207</f>
        <v>0</v>
      </c>
      <c r="Q207" s="170">
        <v>0</v>
      </c>
      <c r="R207" s="170">
        <f>Q207*H207</f>
        <v>0</v>
      </c>
      <c r="S207" s="170">
        <v>0</v>
      </c>
      <c r="T207" s="17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2" t="s">
        <v>178</v>
      </c>
      <c r="AT207" s="172" t="s">
        <v>175</v>
      </c>
      <c r="AU207" s="172" t="s">
        <v>179</v>
      </c>
      <c r="AY207" s="18" t="s">
        <v>173</v>
      </c>
      <c r="BE207" s="173">
        <f>IF(N207="základná",J207,0)</f>
        <v>0</v>
      </c>
      <c r="BF207" s="173">
        <f>IF(N207="znížená",J207,0)</f>
        <v>0</v>
      </c>
      <c r="BG207" s="173">
        <f>IF(N207="zákl. prenesená",J207,0)</f>
        <v>0</v>
      </c>
      <c r="BH207" s="173">
        <f>IF(N207="zníž. prenesená",J207,0)</f>
        <v>0</v>
      </c>
      <c r="BI207" s="173">
        <f>IF(N207="nulová",J207,0)</f>
        <v>0</v>
      </c>
      <c r="BJ207" s="18" t="s">
        <v>179</v>
      </c>
      <c r="BK207" s="174">
        <f>ROUND(I207*H207,3)</f>
        <v>0</v>
      </c>
      <c r="BL207" s="18" t="s">
        <v>178</v>
      </c>
      <c r="BM207" s="172" t="s">
        <v>1811</v>
      </c>
    </row>
    <row r="208" spans="1:65" s="2" customFormat="1" x14ac:dyDescent="0.2">
      <c r="A208" s="33"/>
      <c r="B208" s="34"/>
      <c r="C208" s="33"/>
      <c r="D208" s="175" t="s">
        <v>181</v>
      </c>
      <c r="E208" s="33"/>
      <c r="F208" s="176" t="s">
        <v>3238</v>
      </c>
      <c r="G208" s="33"/>
      <c r="H208" s="33"/>
      <c r="I208" s="97"/>
      <c r="J208" s="33"/>
      <c r="K208" s="33"/>
      <c r="L208" s="34"/>
      <c r="M208" s="177"/>
      <c r="N208" s="178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181</v>
      </c>
      <c r="AU208" s="18" t="s">
        <v>179</v>
      </c>
    </row>
    <row r="209" spans="1:65" s="13" customFormat="1" x14ac:dyDescent="0.2">
      <c r="B209" s="179"/>
      <c r="D209" s="175" t="s">
        <v>183</v>
      </c>
      <c r="E209" s="180" t="s">
        <v>1</v>
      </c>
      <c r="F209" s="181" t="s">
        <v>1812</v>
      </c>
      <c r="H209" s="182">
        <v>4</v>
      </c>
      <c r="I209" s="183"/>
      <c r="L209" s="179"/>
      <c r="M209" s="184"/>
      <c r="N209" s="185"/>
      <c r="O209" s="185"/>
      <c r="P209" s="185"/>
      <c r="Q209" s="185"/>
      <c r="R209" s="185"/>
      <c r="S209" s="185"/>
      <c r="T209" s="186"/>
      <c r="AT209" s="180" t="s">
        <v>183</v>
      </c>
      <c r="AU209" s="180" t="s">
        <v>179</v>
      </c>
      <c r="AV209" s="13" t="s">
        <v>179</v>
      </c>
      <c r="AW209" s="13" t="s">
        <v>32</v>
      </c>
      <c r="AX209" s="13" t="s">
        <v>85</v>
      </c>
      <c r="AY209" s="180" t="s">
        <v>173</v>
      </c>
    </row>
    <row r="210" spans="1:65" s="2" customFormat="1" ht="16.5" customHeight="1" x14ac:dyDescent="0.2">
      <c r="A210" s="33"/>
      <c r="B210" s="162"/>
      <c r="C210" s="163" t="s">
        <v>295</v>
      </c>
      <c r="D210" s="264" t="s">
        <v>1813</v>
      </c>
      <c r="E210" s="265"/>
      <c r="F210" s="266"/>
      <c r="G210" s="164" t="s">
        <v>185</v>
      </c>
      <c r="H210" s="165">
        <v>4.202</v>
      </c>
      <c r="I210" s="166"/>
      <c r="J210" s="165">
        <f>ROUND(I210*H210,3)</f>
        <v>0</v>
      </c>
      <c r="K210" s="167"/>
      <c r="L210" s="34"/>
      <c r="M210" s="168" t="s">
        <v>1</v>
      </c>
      <c r="N210" s="169" t="s">
        <v>43</v>
      </c>
      <c r="O210" s="59"/>
      <c r="P210" s="170">
        <f>O210*H210</f>
        <v>0</v>
      </c>
      <c r="Q210" s="170">
        <v>2.2151299999999998</v>
      </c>
      <c r="R210" s="170">
        <f>Q210*H210</f>
        <v>9.3079762599999984</v>
      </c>
      <c r="S210" s="170">
        <v>0</v>
      </c>
      <c r="T210" s="171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2" t="s">
        <v>178</v>
      </c>
      <c r="AT210" s="172" t="s">
        <v>175</v>
      </c>
      <c r="AU210" s="172" t="s">
        <v>179</v>
      </c>
      <c r="AY210" s="18" t="s">
        <v>173</v>
      </c>
      <c r="BE210" s="173">
        <f>IF(N210="základná",J210,0)</f>
        <v>0</v>
      </c>
      <c r="BF210" s="173">
        <f>IF(N210="znížená",J210,0)</f>
        <v>0</v>
      </c>
      <c r="BG210" s="173">
        <f>IF(N210="zákl. prenesená",J210,0)</f>
        <v>0</v>
      </c>
      <c r="BH210" s="173">
        <f>IF(N210="zníž. prenesená",J210,0)</f>
        <v>0</v>
      </c>
      <c r="BI210" s="173">
        <f>IF(N210="nulová",J210,0)</f>
        <v>0</v>
      </c>
      <c r="BJ210" s="18" t="s">
        <v>179</v>
      </c>
      <c r="BK210" s="174">
        <f>ROUND(I210*H210,3)</f>
        <v>0</v>
      </c>
      <c r="BL210" s="18" t="s">
        <v>178</v>
      </c>
      <c r="BM210" s="172" t="s">
        <v>1814</v>
      </c>
    </row>
    <row r="211" spans="1:65" s="2" customFormat="1" x14ac:dyDescent="0.2">
      <c r="A211" s="33"/>
      <c r="B211" s="34"/>
      <c r="C211" s="33"/>
      <c r="D211" s="175" t="s">
        <v>181</v>
      </c>
      <c r="E211" s="33"/>
      <c r="F211" s="176" t="s">
        <v>1815</v>
      </c>
      <c r="G211" s="33"/>
      <c r="H211" s="33"/>
      <c r="I211" s="97"/>
      <c r="J211" s="33"/>
      <c r="K211" s="33"/>
      <c r="L211" s="34"/>
      <c r="M211" s="177"/>
      <c r="N211" s="178"/>
      <c r="O211" s="59"/>
      <c r="P211" s="59"/>
      <c r="Q211" s="59"/>
      <c r="R211" s="59"/>
      <c r="S211" s="59"/>
      <c r="T211" s="60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181</v>
      </c>
      <c r="AU211" s="18" t="s">
        <v>179</v>
      </c>
    </row>
    <row r="212" spans="1:65" s="14" customFormat="1" x14ac:dyDescent="0.2">
      <c r="B212" s="187"/>
      <c r="D212" s="175" t="s">
        <v>183</v>
      </c>
      <c r="E212" s="188" t="s">
        <v>1</v>
      </c>
      <c r="F212" s="189" t="s">
        <v>1816</v>
      </c>
      <c r="H212" s="188" t="s">
        <v>1</v>
      </c>
      <c r="I212" s="190"/>
      <c r="L212" s="187"/>
      <c r="M212" s="191"/>
      <c r="N212" s="192"/>
      <c r="O212" s="192"/>
      <c r="P212" s="192"/>
      <c r="Q212" s="192"/>
      <c r="R212" s="192"/>
      <c r="S212" s="192"/>
      <c r="T212" s="193"/>
      <c r="AT212" s="188" t="s">
        <v>183</v>
      </c>
      <c r="AU212" s="188" t="s">
        <v>179</v>
      </c>
      <c r="AV212" s="14" t="s">
        <v>85</v>
      </c>
      <c r="AW212" s="14" t="s">
        <v>32</v>
      </c>
      <c r="AX212" s="14" t="s">
        <v>77</v>
      </c>
      <c r="AY212" s="188" t="s">
        <v>173</v>
      </c>
    </row>
    <row r="213" spans="1:65" s="14" customFormat="1" x14ac:dyDescent="0.2">
      <c r="B213" s="187"/>
      <c r="D213" s="175" t="s">
        <v>183</v>
      </c>
      <c r="E213" s="188" t="s">
        <v>1</v>
      </c>
      <c r="F213" s="189" t="s">
        <v>1817</v>
      </c>
      <c r="H213" s="188" t="s">
        <v>1</v>
      </c>
      <c r="I213" s="190"/>
      <c r="L213" s="187"/>
      <c r="M213" s="191"/>
      <c r="N213" s="192"/>
      <c r="O213" s="192"/>
      <c r="P213" s="192"/>
      <c r="Q213" s="192"/>
      <c r="R213" s="192"/>
      <c r="S213" s="192"/>
      <c r="T213" s="193"/>
      <c r="AT213" s="188" t="s">
        <v>183</v>
      </c>
      <c r="AU213" s="188" t="s">
        <v>179</v>
      </c>
      <c r="AV213" s="14" t="s">
        <v>85</v>
      </c>
      <c r="AW213" s="14" t="s">
        <v>32</v>
      </c>
      <c r="AX213" s="14" t="s">
        <v>77</v>
      </c>
      <c r="AY213" s="188" t="s">
        <v>173</v>
      </c>
    </row>
    <row r="214" spans="1:65" s="13" customFormat="1" x14ac:dyDescent="0.2">
      <c r="B214" s="179"/>
      <c r="D214" s="175" t="s">
        <v>183</v>
      </c>
      <c r="E214" s="180" t="s">
        <v>1</v>
      </c>
      <c r="F214" s="181" t="s">
        <v>1818</v>
      </c>
      <c r="H214" s="182">
        <v>0.64800000000000002</v>
      </c>
      <c r="I214" s="183"/>
      <c r="L214" s="179"/>
      <c r="M214" s="184"/>
      <c r="N214" s="185"/>
      <c r="O214" s="185"/>
      <c r="P214" s="185"/>
      <c r="Q214" s="185"/>
      <c r="R214" s="185"/>
      <c r="S214" s="185"/>
      <c r="T214" s="186"/>
      <c r="AT214" s="180" t="s">
        <v>183</v>
      </c>
      <c r="AU214" s="180" t="s">
        <v>179</v>
      </c>
      <c r="AV214" s="13" t="s">
        <v>179</v>
      </c>
      <c r="AW214" s="13" t="s">
        <v>32</v>
      </c>
      <c r="AX214" s="13" t="s">
        <v>77</v>
      </c>
      <c r="AY214" s="180" t="s">
        <v>173</v>
      </c>
    </row>
    <row r="215" spans="1:65" s="14" customFormat="1" x14ac:dyDescent="0.2">
      <c r="B215" s="187"/>
      <c r="D215" s="175" t="s">
        <v>183</v>
      </c>
      <c r="E215" s="188" t="s">
        <v>1</v>
      </c>
      <c r="F215" s="189" t="s">
        <v>1819</v>
      </c>
      <c r="H215" s="188" t="s">
        <v>1</v>
      </c>
      <c r="I215" s="190"/>
      <c r="L215" s="187"/>
      <c r="M215" s="191"/>
      <c r="N215" s="192"/>
      <c r="O215" s="192"/>
      <c r="P215" s="192"/>
      <c r="Q215" s="192"/>
      <c r="R215" s="192"/>
      <c r="S215" s="192"/>
      <c r="T215" s="193"/>
      <c r="AT215" s="188" t="s">
        <v>183</v>
      </c>
      <c r="AU215" s="188" t="s">
        <v>179</v>
      </c>
      <c r="AV215" s="14" t="s">
        <v>85</v>
      </c>
      <c r="AW215" s="14" t="s">
        <v>32</v>
      </c>
      <c r="AX215" s="14" t="s">
        <v>77</v>
      </c>
      <c r="AY215" s="188" t="s">
        <v>173</v>
      </c>
    </row>
    <row r="216" spans="1:65" s="13" customFormat="1" x14ac:dyDescent="0.2">
      <c r="B216" s="179"/>
      <c r="D216" s="175" t="s">
        <v>183</v>
      </c>
      <c r="E216" s="180" t="s">
        <v>1</v>
      </c>
      <c r="F216" s="181" t="s">
        <v>1820</v>
      </c>
      <c r="H216" s="182">
        <v>0.45</v>
      </c>
      <c r="I216" s="183"/>
      <c r="L216" s="179"/>
      <c r="M216" s="184"/>
      <c r="N216" s="185"/>
      <c r="O216" s="185"/>
      <c r="P216" s="185"/>
      <c r="Q216" s="185"/>
      <c r="R216" s="185"/>
      <c r="S216" s="185"/>
      <c r="T216" s="186"/>
      <c r="AT216" s="180" t="s">
        <v>183</v>
      </c>
      <c r="AU216" s="180" t="s">
        <v>179</v>
      </c>
      <c r="AV216" s="13" t="s">
        <v>179</v>
      </c>
      <c r="AW216" s="13" t="s">
        <v>32</v>
      </c>
      <c r="AX216" s="13" t="s">
        <v>77</v>
      </c>
      <c r="AY216" s="180" t="s">
        <v>173</v>
      </c>
    </row>
    <row r="217" spans="1:65" s="14" customFormat="1" x14ac:dyDescent="0.2">
      <c r="B217" s="187"/>
      <c r="D217" s="175" t="s">
        <v>183</v>
      </c>
      <c r="E217" s="188" t="s">
        <v>1</v>
      </c>
      <c r="F217" s="189" t="s">
        <v>1821</v>
      </c>
      <c r="H217" s="188" t="s">
        <v>1</v>
      </c>
      <c r="I217" s="190"/>
      <c r="L217" s="187"/>
      <c r="M217" s="191"/>
      <c r="N217" s="192"/>
      <c r="O217" s="192"/>
      <c r="P217" s="192"/>
      <c r="Q217" s="192"/>
      <c r="R217" s="192"/>
      <c r="S217" s="192"/>
      <c r="T217" s="193"/>
      <c r="AT217" s="188" t="s">
        <v>183</v>
      </c>
      <c r="AU217" s="188" t="s">
        <v>179</v>
      </c>
      <c r="AV217" s="14" t="s">
        <v>85</v>
      </c>
      <c r="AW217" s="14" t="s">
        <v>32</v>
      </c>
      <c r="AX217" s="14" t="s">
        <v>77</v>
      </c>
      <c r="AY217" s="188" t="s">
        <v>173</v>
      </c>
    </row>
    <row r="218" spans="1:65" s="13" customFormat="1" x14ac:dyDescent="0.2">
      <c r="B218" s="179"/>
      <c r="D218" s="175" t="s">
        <v>183</v>
      </c>
      <c r="E218" s="180" t="s">
        <v>1</v>
      </c>
      <c r="F218" s="181" t="s">
        <v>1822</v>
      </c>
      <c r="H218" s="182">
        <v>1.296</v>
      </c>
      <c r="I218" s="183"/>
      <c r="L218" s="179"/>
      <c r="M218" s="184"/>
      <c r="N218" s="185"/>
      <c r="O218" s="185"/>
      <c r="P218" s="185"/>
      <c r="Q218" s="185"/>
      <c r="R218" s="185"/>
      <c r="S218" s="185"/>
      <c r="T218" s="186"/>
      <c r="AT218" s="180" t="s">
        <v>183</v>
      </c>
      <c r="AU218" s="180" t="s">
        <v>179</v>
      </c>
      <c r="AV218" s="13" t="s">
        <v>179</v>
      </c>
      <c r="AW218" s="13" t="s">
        <v>32</v>
      </c>
      <c r="AX218" s="13" t="s">
        <v>77</v>
      </c>
      <c r="AY218" s="180" t="s">
        <v>173</v>
      </c>
    </row>
    <row r="219" spans="1:65" s="13" customFormat="1" x14ac:dyDescent="0.2">
      <c r="B219" s="179"/>
      <c r="D219" s="175" t="s">
        <v>183</v>
      </c>
      <c r="E219" s="180" t="s">
        <v>1</v>
      </c>
      <c r="F219" s="181" t="s">
        <v>1823</v>
      </c>
      <c r="H219" s="182">
        <v>0.128</v>
      </c>
      <c r="I219" s="183"/>
      <c r="L219" s="179"/>
      <c r="M219" s="184"/>
      <c r="N219" s="185"/>
      <c r="O219" s="185"/>
      <c r="P219" s="185"/>
      <c r="Q219" s="185"/>
      <c r="R219" s="185"/>
      <c r="S219" s="185"/>
      <c r="T219" s="186"/>
      <c r="AT219" s="180" t="s">
        <v>183</v>
      </c>
      <c r="AU219" s="180" t="s">
        <v>179</v>
      </c>
      <c r="AV219" s="13" t="s">
        <v>179</v>
      </c>
      <c r="AW219" s="13" t="s">
        <v>32</v>
      </c>
      <c r="AX219" s="13" t="s">
        <v>77</v>
      </c>
      <c r="AY219" s="180" t="s">
        <v>173</v>
      </c>
    </row>
    <row r="220" spans="1:65" s="13" customFormat="1" x14ac:dyDescent="0.2">
      <c r="B220" s="179"/>
      <c r="D220" s="175" t="s">
        <v>183</v>
      </c>
      <c r="E220" s="180" t="s">
        <v>1</v>
      </c>
      <c r="F220" s="181" t="s">
        <v>1824</v>
      </c>
      <c r="H220" s="182">
        <v>9.6000000000000002E-2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183</v>
      </c>
      <c r="AU220" s="180" t="s">
        <v>179</v>
      </c>
      <c r="AV220" s="13" t="s">
        <v>179</v>
      </c>
      <c r="AW220" s="13" t="s">
        <v>32</v>
      </c>
      <c r="AX220" s="13" t="s">
        <v>77</v>
      </c>
      <c r="AY220" s="180" t="s">
        <v>173</v>
      </c>
    </row>
    <row r="221" spans="1:65" s="13" customFormat="1" x14ac:dyDescent="0.2">
      <c r="B221" s="179"/>
      <c r="D221" s="175" t="s">
        <v>183</v>
      </c>
      <c r="E221" s="180" t="s">
        <v>1</v>
      </c>
      <c r="F221" s="181" t="s">
        <v>1825</v>
      </c>
      <c r="H221" s="182">
        <v>0.128</v>
      </c>
      <c r="I221" s="183"/>
      <c r="L221" s="179"/>
      <c r="M221" s="184"/>
      <c r="N221" s="185"/>
      <c r="O221" s="185"/>
      <c r="P221" s="185"/>
      <c r="Q221" s="185"/>
      <c r="R221" s="185"/>
      <c r="S221" s="185"/>
      <c r="T221" s="186"/>
      <c r="AT221" s="180" t="s">
        <v>183</v>
      </c>
      <c r="AU221" s="180" t="s">
        <v>179</v>
      </c>
      <c r="AV221" s="13" t="s">
        <v>179</v>
      </c>
      <c r="AW221" s="13" t="s">
        <v>32</v>
      </c>
      <c r="AX221" s="13" t="s">
        <v>77</v>
      </c>
      <c r="AY221" s="180" t="s">
        <v>173</v>
      </c>
    </row>
    <row r="222" spans="1:65" s="15" customFormat="1" x14ac:dyDescent="0.2">
      <c r="B222" s="194"/>
      <c r="D222" s="175" t="s">
        <v>183</v>
      </c>
      <c r="E222" s="195" t="s">
        <v>1</v>
      </c>
      <c r="F222" s="196" t="s">
        <v>190</v>
      </c>
      <c r="H222" s="197">
        <v>2.7460000000000004</v>
      </c>
      <c r="I222" s="198"/>
      <c r="L222" s="194"/>
      <c r="M222" s="199"/>
      <c r="N222" s="200"/>
      <c r="O222" s="200"/>
      <c r="P222" s="200"/>
      <c r="Q222" s="200"/>
      <c r="R222" s="200"/>
      <c r="S222" s="200"/>
      <c r="T222" s="201"/>
      <c r="AT222" s="195" t="s">
        <v>183</v>
      </c>
      <c r="AU222" s="195" t="s">
        <v>179</v>
      </c>
      <c r="AV222" s="15" t="s">
        <v>191</v>
      </c>
      <c r="AW222" s="15" t="s">
        <v>32</v>
      </c>
      <c r="AX222" s="15" t="s">
        <v>77</v>
      </c>
      <c r="AY222" s="195" t="s">
        <v>173</v>
      </c>
    </row>
    <row r="223" spans="1:65" s="14" customFormat="1" x14ac:dyDescent="0.2">
      <c r="B223" s="187"/>
      <c r="D223" s="175" t="s">
        <v>183</v>
      </c>
      <c r="E223" s="188" t="s">
        <v>1</v>
      </c>
      <c r="F223" s="189" t="s">
        <v>1826</v>
      </c>
      <c r="H223" s="188" t="s">
        <v>1</v>
      </c>
      <c r="I223" s="190"/>
      <c r="L223" s="187"/>
      <c r="M223" s="191"/>
      <c r="N223" s="192"/>
      <c r="O223" s="192"/>
      <c r="P223" s="192"/>
      <c r="Q223" s="192"/>
      <c r="R223" s="192"/>
      <c r="S223" s="192"/>
      <c r="T223" s="193"/>
      <c r="AT223" s="188" t="s">
        <v>183</v>
      </c>
      <c r="AU223" s="188" t="s">
        <v>179</v>
      </c>
      <c r="AV223" s="14" t="s">
        <v>85</v>
      </c>
      <c r="AW223" s="14" t="s">
        <v>32</v>
      </c>
      <c r="AX223" s="14" t="s">
        <v>77</v>
      </c>
      <c r="AY223" s="188" t="s">
        <v>173</v>
      </c>
    </row>
    <row r="224" spans="1:65" s="13" customFormat="1" x14ac:dyDescent="0.2">
      <c r="B224" s="179"/>
      <c r="D224" s="175" t="s">
        <v>183</v>
      </c>
      <c r="E224" s="180" t="s">
        <v>1</v>
      </c>
      <c r="F224" s="181" t="s">
        <v>1827</v>
      </c>
      <c r="H224" s="182">
        <v>0.28799999999999998</v>
      </c>
      <c r="I224" s="183"/>
      <c r="L224" s="179"/>
      <c r="M224" s="184"/>
      <c r="N224" s="185"/>
      <c r="O224" s="185"/>
      <c r="P224" s="185"/>
      <c r="Q224" s="185"/>
      <c r="R224" s="185"/>
      <c r="S224" s="185"/>
      <c r="T224" s="186"/>
      <c r="AT224" s="180" t="s">
        <v>183</v>
      </c>
      <c r="AU224" s="180" t="s">
        <v>179</v>
      </c>
      <c r="AV224" s="13" t="s">
        <v>179</v>
      </c>
      <c r="AW224" s="13" t="s">
        <v>32</v>
      </c>
      <c r="AX224" s="13" t="s">
        <v>77</v>
      </c>
      <c r="AY224" s="180" t="s">
        <v>173</v>
      </c>
    </row>
    <row r="225" spans="1:65" s="13" customFormat="1" x14ac:dyDescent="0.2">
      <c r="B225" s="179"/>
      <c r="D225" s="175" t="s">
        <v>183</v>
      </c>
      <c r="E225" s="180" t="s">
        <v>1</v>
      </c>
      <c r="F225" s="181" t="s">
        <v>1828</v>
      </c>
      <c r="H225" s="182">
        <v>0.30399999999999999</v>
      </c>
      <c r="I225" s="183"/>
      <c r="L225" s="179"/>
      <c r="M225" s="184"/>
      <c r="N225" s="185"/>
      <c r="O225" s="185"/>
      <c r="P225" s="185"/>
      <c r="Q225" s="185"/>
      <c r="R225" s="185"/>
      <c r="S225" s="185"/>
      <c r="T225" s="186"/>
      <c r="AT225" s="180" t="s">
        <v>183</v>
      </c>
      <c r="AU225" s="180" t="s">
        <v>179</v>
      </c>
      <c r="AV225" s="13" t="s">
        <v>179</v>
      </c>
      <c r="AW225" s="13" t="s">
        <v>32</v>
      </c>
      <c r="AX225" s="13" t="s">
        <v>77</v>
      </c>
      <c r="AY225" s="180" t="s">
        <v>173</v>
      </c>
    </row>
    <row r="226" spans="1:65" s="13" customFormat="1" x14ac:dyDescent="0.2">
      <c r="B226" s="179"/>
      <c r="D226" s="175" t="s">
        <v>183</v>
      </c>
      <c r="E226" s="180" t="s">
        <v>1</v>
      </c>
      <c r="F226" s="181" t="s">
        <v>1829</v>
      </c>
      <c r="H226" s="182">
        <v>0.28799999999999998</v>
      </c>
      <c r="I226" s="183"/>
      <c r="L226" s="179"/>
      <c r="M226" s="184"/>
      <c r="N226" s="185"/>
      <c r="O226" s="185"/>
      <c r="P226" s="185"/>
      <c r="Q226" s="185"/>
      <c r="R226" s="185"/>
      <c r="S226" s="185"/>
      <c r="T226" s="186"/>
      <c r="AT226" s="180" t="s">
        <v>183</v>
      </c>
      <c r="AU226" s="180" t="s">
        <v>179</v>
      </c>
      <c r="AV226" s="13" t="s">
        <v>179</v>
      </c>
      <c r="AW226" s="13" t="s">
        <v>32</v>
      </c>
      <c r="AX226" s="13" t="s">
        <v>77</v>
      </c>
      <c r="AY226" s="180" t="s">
        <v>173</v>
      </c>
    </row>
    <row r="227" spans="1:65" s="13" customFormat="1" x14ac:dyDescent="0.2">
      <c r="B227" s="179"/>
      <c r="D227" s="175" t="s">
        <v>183</v>
      </c>
      <c r="E227" s="180" t="s">
        <v>1</v>
      </c>
      <c r="F227" s="181" t="s">
        <v>1830</v>
      </c>
      <c r="H227" s="182">
        <v>0.57599999999999996</v>
      </c>
      <c r="I227" s="183"/>
      <c r="L227" s="179"/>
      <c r="M227" s="184"/>
      <c r="N227" s="185"/>
      <c r="O227" s="185"/>
      <c r="P227" s="185"/>
      <c r="Q227" s="185"/>
      <c r="R227" s="185"/>
      <c r="S227" s="185"/>
      <c r="T227" s="186"/>
      <c r="AT227" s="180" t="s">
        <v>183</v>
      </c>
      <c r="AU227" s="180" t="s">
        <v>179</v>
      </c>
      <c r="AV227" s="13" t="s">
        <v>179</v>
      </c>
      <c r="AW227" s="13" t="s">
        <v>32</v>
      </c>
      <c r="AX227" s="13" t="s">
        <v>77</v>
      </c>
      <c r="AY227" s="180" t="s">
        <v>173</v>
      </c>
    </row>
    <row r="228" spans="1:65" s="16" customFormat="1" x14ac:dyDescent="0.2">
      <c r="B228" s="202"/>
      <c r="D228" s="175" t="s">
        <v>183</v>
      </c>
      <c r="E228" s="203" t="s">
        <v>1</v>
      </c>
      <c r="F228" s="204" t="s">
        <v>197</v>
      </c>
      <c r="H228" s="205">
        <v>4.202</v>
      </c>
      <c r="I228" s="206"/>
      <c r="L228" s="202"/>
      <c r="M228" s="207"/>
      <c r="N228" s="208"/>
      <c r="O228" s="208"/>
      <c r="P228" s="208"/>
      <c r="Q228" s="208"/>
      <c r="R228" s="208"/>
      <c r="S228" s="208"/>
      <c r="T228" s="209"/>
      <c r="AT228" s="203" t="s">
        <v>183</v>
      </c>
      <c r="AU228" s="203" t="s">
        <v>179</v>
      </c>
      <c r="AV228" s="16" t="s">
        <v>178</v>
      </c>
      <c r="AW228" s="16" t="s">
        <v>32</v>
      </c>
      <c r="AX228" s="16" t="s">
        <v>85</v>
      </c>
      <c r="AY228" s="203" t="s">
        <v>173</v>
      </c>
    </row>
    <row r="229" spans="1:65" s="2" customFormat="1" ht="24" customHeight="1" x14ac:dyDescent="0.2">
      <c r="A229" s="33"/>
      <c r="B229" s="162"/>
      <c r="C229" s="163" t="s">
        <v>300</v>
      </c>
      <c r="D229" s="264" t="s">
        <v>1831</v>
      </c>
      <c r="E229" s="265"/>
      <c r="F229" s="266"/>
      <c r="G229" s="164" t="s">
        <v>271</v>
      </c>
      <c r="H229" s="165">
        <v>28.93</v>
      </c>
      <c r="I229" s="166"/>
      <c r="J229" s="165">
        <f>ROUND(I229*H229,3)</f>
        <v>0</v>
      </c>
      <c r="K229" s="167"/>
      <c r="L229" s="34"/>
      <c r="M229" s="168" t="s">
        <v>1</v>
      </c>
      <c r="N229" s="169" t="s">
        <v>43</v>
      </c>
      <c r="O229" s="59"/>
      <c r="P229" s="170">
        <f>O229*H229</f>
        <v>0</v>
      </c>
      <c r="Q229" s="170">
        <v>3.0000000000000001E-5</v>
      </c>
      <c r="R229" s="170">
        <f>Q229*H229</f>
        <v>8.6790000000000001E-4</v>
      </c>
      <c r="S229" s="170">
        <v>0</v>
      </c>
      <c r="T229" s="17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2" t="s">
        <v>178</v>
      </c>
      <c r="AT229" s="172" t="s">
        <v>175</v>
      </c>
      <c r="AU229" s="172" t="s">
        <v>179</v>
      </c>
      <c r="AY229" s="18" t="s">
        <v>173</v>
      </c>
      <c r="BE229" s="173">
        <f>IF(N229="základná",J229,0)</f>
        <v>0</v>
      </c>
      <c r="BF229" s="173">
        <f>IF(N229="znížená",J229,0)</f>
        <v>0</v>
      </c>
      <c r="BG229" s="173">
        <f>IF(N229="zákl. prenesená",J229,0)</f>
        <v>0</v>
      </c>
      <c r="BH229" s="173">
        <f>IF(N229="zníž. prenesená",J229,0)</f>
        <v>0</v>
      </c>
      <c r="BI229" s="173">
        <f>IF(N229="nulová",J229,0)</f>
        <v>0</v>
      </c>
      <c r="BJ229" s="18" t="s">
        <v>179</v>
      </c>
      <c r="BK229" s="174">
        <f>ROUND(I229*H229,3)</f>
        <v>0</v>
      </c>
      <c r="BL229" s="18" t="s">
        <v>178</v>
      </c>
      <c r="BM229" s="172" t="s">
        <v>1832</v>
      </c>
    </row>
    <row r="230" spans="1:65" s="2" customFormat="1" ht="19.5" x14ac:dyDescent="0.2">
      <c r="A230" s="33"/>
      <c r="B230" s="34"/>
      <c r="C230" s="33"/>
      <c r="D230" s="175" t="s">
        <v>181</v>
      </c>
      <c r="E230" s="33"/>
      <c r="F230" s="176" t="s">
        <v>1833</v>
      </c>
      <c r="G230" s="33"/>
      <c r="H230" s="33"/>
      <c r="I230" s="97"/>
      <c r="J230" s="33"/>
      <c r="K230" s="33"/>
      <c r="L230" s="34"/>
      <c r="M230" s="177"/>
      <c r="N230" s="178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181</v>
      </c>
      <c r="AU230" s="18" t="s">
        <v>179</v>
      </c>
    </row>
    <row r="231" spans="1:65" s="13" customFormat="1" x14ac:dyDescent="0.2">
      <c r="B231" s="179"/>
      <c r="D231" s="175" t="s">
        <v>183</v>
      </c>
      <c r="E231" s="180" t="s">
        <v>1</v>
      </c>
      <c r="F231" s="181" t="s">
        <v>1783</v>
      </c>
      <c r="H231" s="182">
        <v>28.93</v>
      </c>
      <c r="I231" s="183"/>
      <c r="L231" s="179"/>
      <c r="M231" s="184"/>
      <c r="N231" s="185"/>
      <c r="O231" s="185"/>
      <c r="P231" s="185"/>
      <c r="Q231" s="185"/>
      <c r="R231" s="185"/>
      <c r="S231" s="185"/>
      <c r="T231" s="186"/>
      <c r="AT231" s="180" t="s">
        <v>183</v>
      </c>
      <c r="AU231" s="180" t="s">
        <v>179</v>
      </c>
      <c r="AV231" s="13" t="s">
        <v>179</v>
      </c>
      <c r="AW231" s="13" t="s">
        <v>32</v>
      </c>
      <c r="AX231" s="13" t="s">
        <v>85</v>
      </c>
      <c r="AY231" s="180" t="s">
        <v>173</v>
      </c>
    </row>
    <row r="232" spans="1:65" s="2" customFormat="1" ht="36" customHeight="1" x14ac:dyDescent="0.2">
      <c r="A232" s="33"/>
      <c r="B232" s="162"/>
      <c r="C232" s="210" t="s">
        <v>7</v>
      </c>
      <c r="D232" s="267" t="s">
        <v>3239</v>
      </c>
      <c r="E232" s="268"/>
      <c r="F232" s="269"/>
      <c r="G232" s="211" t="s">
        <v>271</v>
      </c>
      <c r="H232" s="212">
        <v>33.270000000000003</v>
      </c>
      <c r="I232" s="213"/>
      <c r="J232" s="212">
        <f>ROUND(I232*H232,3)</f>
        <v>0</v>
      </c>
      <c r="K232" s="214"/>
      <c r="L232" s="215"/>
      <c r="M232" s="216" t="s">
        <v>1</v>
      </c>
      <c r="N232" s="217" t="s">
        <v>43</v>
      </c>
      <c r="O232" s="59"/>
      <c r="P232" s="170">
        <f>O232*H232</f>
        <v>0</v>
      </c>
      <c r="Q232" s="170">
        <v>4.0000000000000002E-4</v>
      </c>
      <c r="R232" s="170">
        <f>Q232*H232</f>
        <v>1.3308000000000002E-2</v>
      </c>
      <c r="S232" s="170">
        <v>0</v>
      </c>
      <c r="T232" s="171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2" t="s">
        <v>232</v>
      </c>
      <c r="AT232" s="172" t="s">
        <v>335</v>
      </c>
      <c r="AU232" s="172" t="s">
        <v>179</v>
      </c>
      <c r="AY232" s="18" t="s">
        <v>173</v>
      </c>
      <c r="BE232" s="173">
        <f>IF(N232="základná",J232,0)</f>
        <v>0</v>
      </c>
      <c r="BF232" s="173">
        <f>IF(N232="znížená",J232,0)</f>
        <v>0</v>
      </c>
      <c r="BG232" s="173">
        <f>IF(N232="zákl. prenesená",J232,0)</f>
        <v>0</v>
      </c>
      <c r="BH232" s="173">
        <f>IF(N232="zníž. prenesená",J232,0)</f>
        <v>0</v>
      </c>
      <c r="BI232" s="173">
        <f>IF(N232="nulová",J232,0)</f>
        <v>0</v>
      </c>
      <c r="BJ232" s="18" t="s">
        <v>179</v>
      </c>
      <c r="BK232" s="174">
        <f>ROUND(I232*H232,3)</f>
        <v>0</v>
      </c>
      <c r="BL232" s="18" t="s">
        <v>178</v>
      </c>
      <c r="BM232" s="172" t="s">
        <v>1834</v>
      </c>
    </row>
    <row r="233" spans="1:65" s="2" customFormat="1" ht="19.5" x14ac:dyDescent="0.2">
      <c r="A233" s="33"/>
      <c r="B233" s="34"/>
      <c r="C233" s="33"/>
      <c r="D233" s="175" t="s">
        <v>181</v>
      </c>
      <c r="E233" s="33"/>
      <c r="F233" s="176" t="s">
        <v>3239</v>
      </c>
      <c r="G233" s="33"/>
      <c r="H233" s="33"/>
      <c r="I233" s="97"/>
      <c r="J233" s="33"/>
      <c r="K233" s="33"/>
      <c r="L233" s="34"/>
      <c r="M233" s="177"/>
      <c r="N233" s="178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181</v>
      </c>
      <c r="AU233" s="18" t="s">
        <v>179</v>
      </c>
    </row>
    <row r="234" spans="1:65" s="13" customFormat="1" x14ac:dyDescent="0.2">
      <c r="B234" s="179"/>
      <c r="D234" s="175" t="s">
        <v>183</v>
      </c>
      <c r="E234" s="180" t="s">
        <v>1</v>
      </c>
      <c r="F234" s="181" t="s">
        <v>1835</v>
      </c>
      <c r="H234" s="182">
        <v>33.270000000000003</v>
      </c>
      <c r="I234" s="183"/>
      <c r="L234" s="179"/>
      <c r="M234" s="184"/>
      <c r="N234" s="185"/>
      <c r="O234" s="185"/>
      <c r="P234" s="185"/>
      <c r="Q234" s="185"/>
      <c r="R234" s="185"/>
      <c r="S234" s="185"/>
      <c r="T234" s="186"/>
      <c r="AT234" s="180" t="s">
        <v>183</v>
      </c>
      <c r="AU234" s="180" t="s">
        <v>179</v>
      </c>
      <c r="AV234" s="13" t="s">
        <v>179</v>
      </c>
      <c r="AW234" s="13" t="s">
        <v>32</v>
      </c>
      <c r="AX234" s="13" t="s">
        <v>85</v>
      </c>
      <c r="AY234" s="180" t="s">
        <v>173</v>
      </c>
    </row>
    <row r="235" spans="1:65" s="12" customFormat="1" ht="22.9" customHeight="1" x14ac:dyDescent="0.2">
      <c r="B235" s="149"/>
      <c r="D235" s="150" t="s">
        <v>76</v>
      </c>
      <c r="E235" s="160" t="s">
        <v>191</v>
      </c>
      <c r="F235" s="160" t="s">
        <v>339</v>
      </c>
      <c r="I235" s="152"/>
      <c r="J235" s="161">
        <f>BK235</f>
        <v>0</v>
      </c>
      <c r="L235" s="149"/>
      <c r="M235" s="154"/>
      <c r="N235" s="155"/>
      <c r="O235" s="155"/>
      <c r="P235" s="156">
        <f>SUM(P236:P270)</f>
        <v>0</v>
      </c>
      <c r="Q235" s="155"/>
      <c r="R235" s="156">
        <f>SUM(R236:R270)</f>
        <v>12.045426409999999</v>
      </c>
      <c r="S235" s="155"/>
      <c r="T235" s="157">
        <f>SUM(T236:T270)</f>
        <v>0</v>
      </c>
      <c r="AR235" s="150" t="s">
        <v>85</v>
      </c>
      <c r="AT235" s="158" t="s">
        <v>76</v>
      </c>
      <c r="AU235" s="158" t="s">
        <v>85</v>
      </c>
      <c r="AY235" s="150" t="s">
        <v>173</v>
      </c>
      <c r="BK235" s="159">
        <f>SUM(BK236:BK270)</f>
        <v>0</v>
      </c>
    </row>
    <row r="236" spans="1:65" s="2" customFormat="1" ht="24" customHeight="1" x14ac:dyDescent="0.2">
      <c r="A236" s="33"/>
      <c r="B236" s="162"/>
      <c r="C236" s="163" t="s">
        <v>308</v>
      </c>
      <c r="D236" s="264" t="s">
        <v>1836</v>
      </c>
      <c r="E236" s="265"/>
      <c r="F236" s="266"/>
      <c r="G236" s="164" t="s">
        <v>271</v>
      </c>
      <c r="H236" s="165">
        <v>4.84</v>
      </c>
      <c r="I236" s="166"/>
      <c r="J236" s="165">
        <f>ROUND(I236*H236,3)</f>
        <v>0</v>
      </c>
      <c r="K236" s="167"/>
      <c r="L236" s="34"/>
      <c r="M236" s="168" t="s">
        <v>1</v>
      </c>
      <c r="N236" s="169" t="s">
        <v>43</v>
      </c>
      <c r="O236" s="59"/>
      <c r="P236" s="170">
        <f>O236*H236</f>
        <v>0</v>
      </c>
      <c r="Q236" s="170">
        <v>0</v>
      </c>
      <c r="R236" s="170">
        <f>Q236*H236</f>
        <v>0</v>
      </c>
      <c r="S236" s="170">
        <v>0</v>
      </c>
      <c r="T236" s="171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2" t="s">
        <v>178</v>
      </c>
      <c r="AT236" s="172" t="s">
        <v>175</v>
      </c>
      <c r="AU236" s="172" t="s">
        <v>179</v>
      </c>
      <c r="AY236" s="18" t="s">
        <v>173</v>
      </c>
      <c r="BE236" s="173">
        <f>IF(N236="základná",J236,0)</f>
        <v>0</v>
      </c>
      <c r="BF236" s="173">
        <f>IF(N236="znížená",J236,0)</f>
        <v>0</v>
      </c>
      <c r="BG236" s="173">
        <f>IF(N236="zákl. prenesená",J236,0)</f>
        <v>0</v>
      </c>
      <c r="BH236" s="173">
        <f>IF(N236="zníž. prenesená",J236,0)</f>
        <v>0</v>
      </c>
      <c r="BI236" s="173">
        <f>IF(N236="nulová",J236,0)</f>
        <v>0</v>
      </c>
      <c r="BJ236" s="18" t="s">
        <v>179</v>
      </c>
      <c r="BK236" s="174">
        <f>ROUND(I236*H236,3)</f>
        <v>0</v>
      </c>
      <c r="BL236" s="18" t="s">
        <v>178</v>
      </c>
      <c r="BM236" s="172" t="s">
        <v>1837</v>
      </c>
    </row>
    <row r="237" spans="1:65" s="2" customFormat="1" x14ac:dyDescent="0.2">
      <c r="A237" s="33"/>
      <c r="B237" s="34"/>
      <c r="C237" s="33"/>
      <c r="D237" s="175" t="s">
        <v>181</v>
      </c>
      <c r="E237" s="33"/>
      <c r="F237" s="176" t="s">
        <v>1836</v>
      </c>
      <c r="G237" s="33"/>
      <c r="H237" s="33"/>
      <c r="I237" s="97"/>
      <c r="J237" s="33"/>
      <c r="K237" s="33"/>
      <c r="L237" s="34"/>
      <c r="M237" s="177"/>
      <c r="N237" s="178"/>
      <c r="O237" s="59"/>
      <c r="P237" s="59"/>
      <c r="Q237" s="59"/>
      <c r="R237" s="59"/>
      <c r="S237" s="59"/>
      <c r="T237" s="60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8" t="s">
        <v>181</v>
      </c>
      <c r="AU237" s="18" t="s">
        <v>179</v>
      </c>
    </row>
    <row r="238" spans="1:65" s="2" customFormat="1" ht="24" customHeight="1" x14ac:dyDescent="0.2">
      <c r="A238" s="33"/>
      <c r="B238" s="162"/>
      <c r="C238" s="163" t="s">
        <v>311</v>
      </c>
      <c r="D238" s="264" t="s">
        <v>1838</v>
      </c>
      <c r="E238" s="265"/>
      <c r="F238" s="266"/>
      <c r="G238" s="164" t="s">
        <v>185</v>
      </c>
      <c r="H238" s="165">
        <v>4.84</v>
      </c>
      <c r="I238" s="166"/>
      <c r="J238" s="165">
        <f>ROUND(I238*H238,3)</f>
        <v>0</v>
      </c>
      <c r="K238" s="167"/>
      <c r="L238" s="34"/>
      <c r="M238" s="168" t="s">
        <v>1</v>
      </c>
      <c r="N238" s="169" t="s">
        <v>43</v>
      </c>
      <c r="O238" s="59"/>
      <c r="P238" s="170">
        <f>O238*H238</f>
        <v>0</v>
      </c>
      <c r="Q238" s="170">
        <v>2.3140399999999999</v>
      </c>
      <c r="R238" s="170">
        <f>Q238*H238</f>
        <v>11.199953599999999</v>
      </c>
      <c r="S238" s="170">
        <v>0</v>
      </c>
      <c r="T238" s="171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2" t="s">
        <v>178</v>
      </c>
      <c r="AT238" s="172" t="s">
        <v>175</v>
      </c>
      <c r="AU238" s="172" t="s">
        <v>179</v>
      </c>
      <c r="AY238" s="18" t="s">
        <v>173</v>
      </c>
      <c r="BE238" s="173">
        <f>IF(N238="základná",J238,0)</f>
        <v>0</v>
      </c>
      <c r="BF238" s="173">
        <f>IF(N238="znížená",J238,0)</f>
        <v>0</v>
      </c>
      <c r="BG238" s="173">
        <f>IF(N238="zákl. prenesená",J238,0)</f>
        <v>0</v>
      </c>
      <c r="BH238" s="173">
        <f>IF(N238="zníž. prenesená",J238,0)</f>
        <v>0</v>
      </c>
      <c r="BI238" s="173">
        <f>IF(N238="nulová",J238,0)</f>
        <v>0</v>
      </c>
      <c r="BJ238" s="18" t="s">
        <v>179</v>
      </c>
      <c r="BK238" s="174">
        <f>ROUND(I238*H238,3)</f>
        <v>0</v>
      </c>
      <c r="BL238" s="18" t="s">
        <v>178</v>
      </c>
      <c r="BM238" s="172" t="s">
        <v>1839</v>
      </c>
    </row>
    <row r="239" spans="1:65" s="2" customFormat="1" x14ac:dyDescent="0.2">
      <c r="A239" s="33"/>
      <c r="B239" s="34"/>
      <c r="C239" s="33"/>
      <c r="D239" s="175" t="s">
        <v>181</v>
      </c>
      <c r="E239" s="33"/>
      <c r="F239" s="176" t="s">
        <v>1840</v>
      </c>
      <c r="G239" s="33"/>
      <c r="H239" s="33"/>
      <c r="I239" s="97"/>
      <c r="J239" s="33"/>
      <c r="K239" s="33"/>
      <c r="L239" s="34"/>
      <c r="M239" s="177"/>
      <c r="N239" s="178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181</v>
      </c>
      <c r="AU239" s="18" t="s">
        <v>179</v>
      </c>
    </row>
    <row r="240" spans="1:65" s="14" customFormat="1" x14ac:dyDescent="0.2">
      <c r="B240" s="187"/>
      <c r="D240" s="175" t="s">
        <v>183</v>
      </c>
      <c r="E240" s="188" t="s">
        <v>1</v>
      </c>
      <c r="F240" s="189" t="s">
        <v>1758</v>
      </c>
      <c r="H240" s="188" t="s">
        <v>1</v>
      </c>
      <c r="I240" s="190"/>
      <c r="L240" s="187"/>
      <c r="M240" s="191"/>
      <c r="N240" s="192"/>
      <c r="O240" s="192"/>
      <c r="P240" s="192"/>
      <c r="Q240" s="192"/>
      <c r="R240" s="192"/>
      <c r="S240" s="192"/>
      <c r="T240" s="193"/>
      <c r="AT240" s="188" t="s">
        <v>183</v>
      </c>
      <c r="AU240" s="188" t="s">
        <v>179</v>
      </c>
      <c r="AV240" s="14" t="s">
        <v>85</v>
      </c>
      <c r="AW240" s="14" t="s">
        <v>32</v>
      </c>
      <c r="AX240" s="14" t="s">
        <v>77</v>
      </c>
      <c r="AY240" s="188" t="s">
        <v>173</v>
      </c>
    </row>
    <row r="241" spans="1:65" s="14" customFormat="1" x14ac:dyDescent="0.2">
      <c r="B241" s="187"/>
      <c r="D241" s="175" t="s">
        <v>183</v>
      </c>
      <c r="E241" s="188" t="s">
        <v>1</v>
      </c>
      <c r="F241" s="189" t="s">
        <v>1841</v>
      </c>
      <c r="H241" s="188" t="s">
        <v>1</v>
      </c>
      <c r="I241" s="190"/>
      <c r="L241" s="187"/>
      <c r="M241" s="191"/>
      <c r="N241" s="192"/>
      <c r="O241" s="192"/>
      <c r="P241" s="192"/>
      <c r="Q241" s="192"/>
      <c r="R241" s="192"/>
      <c r="S241" s="192"/>
      <c r="T241" s="193"/>
      <c r="AT241" s="188" t="s">
        <v>183</v>
      </c>
      <c r="AU241" s="188" t="s">
        <v>179</v>
      </c>
      <c r="AV241" s="14" t="s">
        <v>85</v>
      </c>
      <c r="AW241" s="14" t="s">
        <v>32</v>
      </c>
      <c r="AX241" s="14" t="s">
        <v>77</v>
      </c>
      <c r="AY241" s="188" t="s">
        <v>173</v>
      </c>
    </row>
    <row r="242" spans="1:65" s="13" customFormat="1" x14ac:dyDescent="0.2">
      <c r="B242" s="179"/>
      <c r="D242" s="175" t="s">
        <v>183</v>
      </c>
      <c r="E242" s="180" t="s">
        <v>1</v>
      </c>
      <c r="F242" s="181" t="s">
        <v>1842</v>
      </c>
      <c r="H242" s="182">
        <v>2.72</v>
      </c>
      <c r="I242" s="183"/>
      <c r="L242" s="179"/>
      <c r="M242" s="184"/>
      <c r="N242" s="185"/>
      <c r="O242" s="185"/>
      <c r="P242" s="185"/>
      <c r="Q242" s="185"/>
      <c r="R242" s="185"/>
      <c r="S242" s="185"/>
      <c r="T242" s="186"/>
      <c r="AT242" s="180" t="s">
        <v>183</v>
      </c>
      <c r="AU242" s="180" t="s">
        <v>179</v>
      </c>
      <c r="AV242" s="13" t="s">
        <v>179</v>
      </c>
      <c r="AW242" s="13" t="s">
        <v>32</v>
      </c>
      <c r="AX242" s="13" t="s">
        <v>77</v>
      </c>
      <c r="AY242" s="180" t="s">
        <v>173</v>
      </c>
    </row>
    <row r="243" spans="1:65" s="13" customFormat="1" x14ac:dyDescent="0.2">
      <c r="B243" s="179"/>
      <c r="D243" s="175" t="s">
        <v>183</v>
      </c>
      <c r="E243" s="180" t="s">
        <v>1</v>
      </c>
      <c r="F243" s="181" t="s">
        <v>1843</v>
      </c>
      <c r="H243" s="182">
        <v>2.12</v>
      </c>
      <c r="I243" s="183"/>
      <c r="L243" s="179"/>
      <c r="M243" s="184"/>
      <c r="N243" s="185"/>
      <c r="O243" s="185"/>
      <c r="P243" s="185"/>
      <c r="Q243" s="185"/>
      <c r="R243" s="185"/>
      <c r="S243" s="185"/>
      <c r="T243" s="186"/>
      <c r="AT243" s="180" t="s">
        <v>183</v>
      </c>
      <c r="AU243" s="180" t="s">
        <v>179</v>
      </c>
      <c r="AV243" s="13" t="s">
        <v>179</v>
      </c>
      <c r="AW243" s="13" t="s">
        <v>32</v>
      </c>
      <c r="AX243" s="13" t="s">
        <v>77</v>
      </c>
      <c r="AY243" s="180" t="s">
        <v>173</v>
      </c>
    </row>
    <row r="244" spans="1:65" s="16" customFormat="1" x14ac:dyDescent="0.2">
      <c r="B244" s="202"/>
      <c r="D244" s="175" t="s">
        <v>183</v>
      </c>
      <c r="E244" s="203" t="s">
        <v>1</v>
      </c>
      <c r="F244" s="204" t="s">
        <v>197</v>
      </c>
      <c r="H244" s="205">
        <v>4.84</v>
      </c>
      <c r="I244" s="206"/>
      <c r="L244" s="202"/>
      <c r="M244" s="207"/>
      <c r="N244" s="208"/>
      <c r="O244" s="208"/>
      <c r="P244" s="208"/>
      <c r="Q244" s="208"/>
      <c r="R244" s="208"/>
      <c r="S244" s="208"/>
      <c r="T244" s="209"/>
      <c r="AT244" s="203" t="s">
        <v>183</v>
      </c>
      <c r="AU244" s="203" t="s">
        <v>179</v>
      </c>
      <c r="AV244" s="16" t="s">
        <v>178</v>
      </c>
      <c r="AW244" s="16" t="s">
        <v>32</v>
      </c>
      <c r="AX244" s="16" t="s">
        <v>85</v>
      </c>
      <c r="AY244" s="203" t="s">
        <v>173</v>
      </c>
    </row>
    <row r="245" spans="1:65" s="2" customFormat="1" ht="24" customHeight="1" x14ac:dyDescent="0.2">
      <c r="A245" s="33"/>
      <c r="B245" s="162"/>
      <c r="C245" s="163" t="s">
        <v>316</v>
      </c>
      <c r="D245" s="264" t="s">
        <v>1844</v>
      </c>
      <c r="E245" s="265"/>
      <c r="F245" s="266"/>
      <c r="G245" s="164" t="s">
        <v>271</v>
      </c>
      <c r="H245" s="165">
        <v>48.704000000000001</v>
      </c>
      <c r="I245" s="166"/>
      <c r="J245" s="165">
        <f>ROUND(I245*H245,3)</f>
        <v>0</v>
      </c>
      <c r="K245" s="167"/>
      <c r="L245" s="34"/>
      <c r="M245" s="168" t="s">
        <v>1</v>
      </c>
      <c r="N245" s="169" t="s">
        <v>43</v>
      </c>
      <c r="O245" s="59"/>
      <c r="P245" s="170">
        <f>O245*H245</f>
        <v>0</v>
      </c>
      <c r="Q245" s="170">
        <v>1.5399999999999999E-3</v>
      </c>
      <c r="R245" s="170">
        <f>Q245*H245</f>
        <v>7.500416E-2</v>
      </c>
      <c r="S245" s="170">
        <v>0</v>
      </c>
      <c r="T245" s="171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2" t="s">
        <v>178</v>
      </c>
      <c r="AT245" s="172" t="s">
        <v>175</v>
      </c>
      <c r="AU245" s="172" t="s">
        <v>179</v>
      </c>
      <c r="AY245" s="18" t="s">
        <v>173</v>
      </c>
      <c r="BE245" s="173">
        <f>IF(N245="základná",J245,0)</f>
        <v>0</v>
      </c>
      <c r="BF245" s="173">
        <f>IF(N245="znížená",J245,0)</f>
        <v>0</v>
      </c>
      <c r="BG245" s="173">
        <f>IF(N245="zákl. prenesená",J245,0)</f>
        <v>0</v>
      </c>
      <c r="BH245" s="173">
        <f>IF(N245="zníž. prenesená",J245,0)</f>
        <v>0</v>
      </c>
      <c r="BI245" s="173">
        <f>IF(N245="nulová",J245,0)</f>
        <v>0</v>
      </c>
      <c r="BJ245" s="18" t="s">
        <v>179</v>
      </c>
      <c r="BK245" s="174">
        <f>ROUND(I245*H245,3)</f>
        <v>0</v>
      </c>
      <c r="BL245" s="18" t="s">
        <v>178</v>
      </c>
      <c r="BM245" s="172" t="s">
        <v>1845</v>
      </c>
    </row>
    <row r="246" spans="1:65" s="2" customFormat="1" ht="39" x14ac:dyDescent="0.2">
      <c r="A246" s="33"/>
      <c r="B246" s="34"/>
      <c r="C246" s="33"/>
      <c r="D246" s="175" t="s">
        <v>181</v>
      </c>
      <c r="E246" s="33"/>
      <c r="F246" s="176" t="s">
        <v>1846</v>
      </c>
      <c r="G246" s="33"/>
      <c r="H246" s="33"/>
      <c r="I246" s="97"/>
      <c r="J246" s="33"/>
      <c r="K246" s="33"/>
      <c r="L246" s="34"/>
      <c r="M246" s="177"/>
      <c r="N246" s="178"/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181</v>
      </c>
      <c r="AU246" s="18" t="s">
        <v>179</v>
      </c>
    </row>
    <row r="247" spans="1:65" s="14" customFormat="1" x14ac:dyDescent="0.2">
      <c r="B247" s="187"/>
      <c r="D247" s="175" t="s">
        <v>183</v>
      </c>
      <c r="E247" s="188" t="s">
        <v>1</v>
      </c>
      <c r="F247" s="189" t="s">
        <v>1758</v>
      </c>
      <c r="H247" s="188" t="s">
        <v>1</v>
      </c>
      <c r="I247" s="190"/>
      <c r="L247" s="187"/>
      <c r="M247" s="191"/>
      <c r="N247" s="192"/>
      <c r="O247" s="192"/>
      <c r="P247" s="192"/>
      <c r="Q247" s="192"/>
      <c r="R247" s="192"/>
      <c r="S247" s="192"/>
      <c r="T247" s="193"/>
      <c r="AT247" s="188" t="s">
        <v>183</v>
      </c>
      <c r="AU247" s="188" t="s">
        <v>179</v>
      </c>
      <c r="AV247" s="14" t="s">
        <v>85</v>
      </c>
      <c r="AW247" s="14" t="s">
        <v>32</v>
      </c>
      <c r="AX247" s="14" t="s">
        <v>77</v>
      </c>
      <c r="AY247" s="188" t="s">
        <v>173</v>
      </c>
    </row>
    <row r="248" spans="1:65" s="14" customFormat="1" x14ac:dyDescent="0.2">
      <c r="B248" s="187"/>
      <c r="D248" s="175" t="s">
        <v>183</v>
      </c>
      <c r="E248" s="188" t="s">
        <v>1</v>
      </c>
      <c r="F248" s="189" t="s">
        <v>1841</v>
      </c>
      <c r="H248" s="188" t="s">
        <v>1</v>
      </c>
      <c r="I248" s="190"/>
      <c r="L248" s="187"/>
      <c r="M248" s="191"/>
      <c r="N248" s="192"/>
      <c r="O248" s="192"/>
      <c r="P248" s="192"/>
      <c r="Q248" s="192"/>
      <c r="R248" s="192"/>
      <c r="S248" s="192"/>
      <c r="T248" s="193"/>
      <c r="AT248" s="188" t="s">
        <v>183</v>
      </c>
      <c r="AU248" s="188" t="s">
        <v>179</v>
      </c>
      <c r="AV248" s="14" t="s">
        <v>85</v>
      </c>
      <c r="AW248" s="14" t="s">
        <v>32</v>
      </c>
      <c r="AX248" s="14" t="s">
        <v>77</v>
      </c>
      <c r="AY248" s="188" t="s">
        <v>173</v>
      </c>
    </row>
    <row r="249" spans="1:65" s="13" customFormat="1" x14ac:dyDescent="0.2">
      <c r="B249" s="179"/>
      <c r="D249" s="175" t="s">
        <v>183</v>
      </c>
      <c r="E249" s="180" t="s">
        <v>1</v>
      </c>
      <c r="F249" s="181" t="s">
        <v>1847</v>
      </c>
      <c r="H249" s="182">
        <v>14.4</v>
      </c>
      <c r="I249" s="18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0" t="s">
        <v>183</v>
      </c>
      <c r="AU249" s="180" t="s">
        <v>179</v>
      </c>
      <c r="AV249" s="13" t="s">
        <v>179</v>
      </c>
      <c r="AW249" s="13" t="s">
        <v>32</v>
      </c>
      <c r="AX249" s="13" t="s">
        <v>77</v>
      </c>
      <c r="AY249" s="180" t="s">
        <v>173</v>
      </c>
    </row>
    <row r="250" spans="1:65" s="14" customFormat="1" x14ac:dyDescent="0.2">
      <c r="B250" s="187"/>
      <c r="D250" s="175" t="s">
        <v>183</v>
      </c>
      <c r="E250" s="188" t="s">
        <v>1</v>
      </c>
      <c r="F250" s="189" t="s">
        <v>1848</v>
      </c>
      <c r="H250" s="188" t="s">
        <v>1</v>
      </c>
      <c r="I250" s="190"/>
      <c r="L250" s="187"/>
      <c r="M250" s="191"/>
      <c r="N250" s="192"/>
      <c r="O250" s="192"/>
      <c r="P250" s="192"/>
      <c r="Q250" s="192"/>
      <c r="R250" s="192"/>
      <c r="S250" s="192"/>
      <c r="T250" s="193"/>
      <c r="AT250" s="188" t="s">
        <v>183</v>
      </c>
      <c r="AU250" s="188" t="s">
        <v>179</v>
      </c>
      <c r="AV250" s="14" t="s">
        <v>85</v>
      </c>
      <c r="AW250" s="14" t="s">
        <v>32</v>
      </c>
      <c r="AX250" s="14" t="s">
        <v>77</v>
      </c>
      <c r="AY250" s="188" t="s">
        <v>173</v>
      </c>
    </row>
    <row r="251" spans="1:65" s="13" customFormat="1" x14ac:dyDescent="0.2">
      <c r="B251" s="179"/>
      <c r="D251" s="175" t="s">
        <v>183</v>
      </c>
      <c r="E251" s="180" t="s">
        <v>1</v>
      </c>
      <c r="F251" s="181" t="s">
        <v>1849</v>
      </c>
      <c r="H251" s="182">
        <v>0.14399999999999999</v>
      </c>
      <c r="I251" s="183"/>
      <c r="L251" s="179"/>
      <c r="M251" s="184"/>
      <c r="N251" s="185"/>
      <c r="O251" s="185"/>
      <c r="P251" s="185"/>
      <c r="Q251" s="185"/>
      <c r="R251" s="185"/>
      <c r="S251" s="185"/>
      <c r="T251" s="186"/>
      <c r="AT251" s="180" t="s">
        <v>183</v>
      </c>
      <c r="AU251" s="180" t="s">
        <v>179</v>
      </c>
      <c r="AV251" s="13" t="s">
        <v>179</v>
      </c>
      <c r="AW251" s="13" t="s">
        <v>32</v>
      </c>
      <c r="AX251" s="13" t="s">
        <v>77</v>
      </c>
      <c r="AY251" s="180" t="s">
        <v>173</v>
      </c>
    </row>
    <row r="252" spans="1:65" s="13" customFormat="1" x14ac:dyDescent="0.2">
      <c r="B252" s="179"/>
      <c r="D252" s="175" t="s">
        <v>183</v>
      </c>
      <c r="E252" s="180" t="s">
        <v>1</v>
      </c>
      <c r="F252" s="181" t="s">
        <v>1850</v>
      </c>
      <c r="H252" s="182">
        <v>0.08</v>
      </c>
      <c r="I252" s="183"/>
      <c r="L252" s="179"/>
      <c r="M252" s="184"/>
      <c r="N252" s="185"/>
      <c r="O252" s="185"/>
      <c r="P252" s="185"/>
      <c r="Q252" s="185"/>
      <c r="R252" s="185"/>
      <c r="S252" s="185"/>
      <c r="T252" s="186"/>
      <c r="AT252" s="180" t="s">
        <v>183</v>
      </c>
      <c r="AU252" s="180" t="s">
        <v>179</v>
      </c>
      <c r="AV252" s="13" t="s">
        <v>179</v>
      </c>
      <c r="AW252" s="13" t="s">
        <v>32</v>
      </c>
      <c r="AX252" s="13" t="s">
        <v>77</v>
      </c>
      <c r="AY252" s="180" t="s">
        <v>173</v>
      </c>
    </row>
    <row r="253" spans="1:65" s="13" customFormat="1" x14ac:dyDescent="0.2">
      <c r="B253" s="179"/>
      <c r="D253" s="175" t="s">
        <v>183</v>
      </c>
      <c r="E253" s="180" t="s">
        <v>1</v>
      </c>
      <c r="F253" s="181" t="s">
        <v>1851</v>
      </c>
      <c r="H253" s="182">
        <v>8.5999999999999993E-2</v>
      </c>
      <c r="I253" s="183"/>
      <c r="L253" s="179"/>
      <c r="M253" s="184"/>
      <c r="N253" s="185"/>
      <c r="O253" s="185"/>
      <c r="P253" s="185"/>
      <c r="Q253" s="185"/>
      <c r="R253" s="185"/>
      <c r="S253" s="185"/>
      <c r="T253" s="186"/>
      <c r="AT253" s="180" t="s">
        <v>183</v>
      </c>
      <c r="AU253" s="180" t="s">
        <v>179</v>
      </c>
      <c r="AV253" s="13" t="s">
        <v>179</v>
      </c>
      <c r="AW253" s="13" t="s">
        <v>32</v>
      </c>
      <c r="AX253" s="13" t="s">
        <v>77</v>
      </c>
      <c r="AY253" s="180" t="s">
        <v>173</v>
      </c>
    </row>
    <row r="254" spans="1:65" s="13" customFormat="1" x14ac:dyDescent="0.2">
      <c r="B254" s="179"/>
      <c r="D254" s="175" t="s">
        <v>183</v>
      </c>
      <c r="E254" s="180" t="s">
        <v>1</v>
      </c>
      <c r="F254" s="181" t="s">
        <v>1852</v>
      </c>
      <c r="H254" s="182">
        <v>2.9000000000000001E-2</v>
      </c>
      <c r="I254" s="183"/>
      <c r="L254" s="179"/>
      <c r="M254" s="184"/>
      <c r="N254" s="185"/>
      <c r="O254" s="185"/>
      <c r="P254" s="185"/>
      <c r="Q254" s="185"/>
      <c r="R254" s="185"/>
      <c r="S254" s="185"/>
      <c r="T254" s="186"/>
      <c r="AT254" s="180" t="s">
        <v>183</v>
      </c>
      <c r="AU254" s="180" t="s">
        <v>179</v>
      </c>
      <c r="AV254" s="13" t="s">
        <v>179</v>
      </c>
      <c r="AW254" s="13" t="s">
        <v>32</v>
      </c>
      <c r="AX254" s="13" t="s">
        <v>77</v>
      </c>
      <c r="AY254" s="180" t="s">
        <v>173</v>
      </c>
    </row>
    <row r="255" spans="1:65" s="15" customFormat="1" x14ac:dyDescent="0.2">
      <c r="B255" s="194"/>
      <c r="D255" s="175" t="s">
        <v>183</v>
      </c>
      <c r="E255" s="195" t="s">
        <v>1</v>
      </c>
      <c r="F255" s="196" t="s">
        <v>190</v>
      </c>
      <c r="H255" s="197">
        <v>14.739000000000001</v>
      </c>
      <c r="I255" s="198"/>
      <c r="L255" s="194"/>
      <c r="M255" s="199"/>
      <c r="N255" s="200"/>
      <c r="O255" s="200"/>
      <c r="P255" s="200"/>
      <c r="Q255" s="200"/>
      <c r="R255" s="200"/>
      <c r="S255" s="200"/>
      <c r="T255" s="201"/>
      <c r="AT255" s="195" t="s">
        <v>183</v>
      </c>
      <c r="AU255" s="195" t="s">
        <v>179</v>
      </c>
      <c r="AV255" s="15" t="s">
        <v>191</v>
      </c>
      <c r="AW255" s="15" t="s">
        <v>32</v>
      </c>
      <c r="AX255" s="15" t="s">
        <v>77</v>
      </c>
      <c r="AY255" s="195" t="s">
        <v>173</v>
      </c>
    </row>
    <row r="256" spans="1:65" s="13" customFormat="1" x14ac:dyDescent="0.2">
      <c r="B256" s="179"/>
      <c r="D256" s="175" t="s">
        <v>183</v>
      </c>
      <c r="E256" s="180" t="s">
        <v>1</v>
      </c>
      <c r="F256" s="181" t="s">
        <v>1847</v>
      </c>
      <c r="H256" s="182">
        <v>14.4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183</v>
      </c>
      <c r="AU256" s="180" t="s">
        <v>179</v>
      </c>
      <c r="AV256" s="13" t="s">
        <v>179</v>
      </c>
      <c r="AW256" s="13" t="s">
        <v>32</v>
      </c>
      <c r="AX256" s="13" t="s">
        <v>77</v>
      </c>
      <c r="AY256" s="180" t="s">
        <v>173</v>
      </c>
    </row>
    <row r="257" spans="1:65" s="13" customFormat="1" x14ac:dyDescent="0.2">
      <c r="B257" s="179"/>
      <c r="D257" s="175" t="s">
        <v>183</v>
      </c>
      <c r="E257" s="180" t="s">
        <v>1</v>
      </c>
      <c r="F257" s="181" t="s">
        <v>1853</v>
      </c>
      <c r="H257" s="182">
        <v>14.8</v>
      </c>
      <c r="I257" s="183"/>
      <c r="L257" s="179"/>
      <c r="M257" s="184"/>
      <c r="N257" s="185"/>
      <c r="O257" s="185"/>
      <c r="P257" s="185"/>
      <c r="Q257" s="185"/>
      <c r="R257" s="185"/>
      <c r="S257" s="185"/>
      <c r="T257" s="186"/>
      <c r="AT257" s="180" t="s">
        <v>183</v>
      </c>
      <c r="AU257" s="180" t="s">
        <v>179</v>
      </c>
      <c r="AV257" s="13" t="s">
        <v>179</v>
      </c>
      <c r="AW257" s="13" t="s">
        <v>32</v>
      </c>
      <c r="AX257" s="13" t="s">
        <v>77</v>
      </c>
      <c r="AY257" s="180" t="s">
        <v>173</v>
      </c>
    </row>
    <row r="258" spans="1:65" s="13" customFormat="1" x14ac:dyDescent="0.2">
      <c r="B258" s="179"/>
      <c r="D258" s="175" t="s">
        <v>183</v>
      </c>
      <c r="E258" s="180" t="s">
        <v>1</v>
      </c>
      <c r="F258" s="181" t="s">
        <v>1854</v>
      </c>
      <c r="H258" s="182">
        <v>0.74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183</v>
      </c>
      <c r="AU258" s="180" t="s">
        <v>179</v>
      </c>
      <c r="AV258" s="13" t="s">
        <v>179</v>
      </c>
      <c r="AW258" s="13" t="s">
        <v>32</v>
      </c>
      <c r="AX258" s="13" t="s">
        <v>77</v>
      </c>
      <c r="AY258" s="180" t="s">
        <v>173</v>
      </c>
    </row>
    <row r="259" spans="1:65" s="13" customFormat="1" x14ac:dyDescent="0.2">
      <c r="B259" s="179"/>
      <c r="D259" s="175" t="s">
        <v>183</v>
      </c>
      <c r="E259" s="180" t="s">
        <v>1</v>
      </c>
      <c r="F259" s="181" t="s">
        <v>1855</v>
      </c>
      <c r="H259" s="182">
        <v>4.0250000000000004</v>
      </c>
      <c r="I259" s="183"/>
      <c r="L259" s="179"/>
      <c r="M259" s="184"/>
      <c r="N259" s="185"/>
      <c r="O259" s="185"/>
      <c r="P259" s="185"/>
      <c r="Q259" s="185"/>
      <c r="R259" s="185"/>
      <c r="S259" s="185"/>
      <c r="T259" s="186"/>
      <c r="AT259" s="180" t="s">
        <v>183</v>
      </c>
      <c r="AU259" s="180" t="s">
        <v>179</v>
      </c>
      <c r="AV259" s="13" t="s">
        <v>179</v>
      </c>
      <c r="AW259" s="13" t="s">
        <v>32</v>
      </c>
      <c r="AX259" s="13" t="s">
        <v>77</v>
      </c>
      <c r="AY259" s="180" t="s">
        <v>173</v>
      </c>
    </row>
    <row r="260" spans="1:65" s="15" customFormat="1" x14ac:dyDescent="0.2">
      <c r="B260" s="194"/>
      <c r="D260" s="175" t="s">
        <v>183</v>
      </c>
      <c r="E260" s="195" t="s">
        <v>1</v>
      </c>
      <c r="F260" s="196" t="s">
        <v>190</v>
      </c>
      <c r="H260" s="197">
        <v>33.965000000000003</v>
      </c>
      <c r="I260" s="198"/>
      <c r="L260" s="194"/>
      <c r="M260" s="199"/>
      <c r="N260" s="200"/>
      <c r="O260" s="200"/>
      <c r="P260" s="200"/>
      <c r="Q260" s="200"/>
      <c r="R260" s="200"/>
      <c r="S260" s="200"/>
      <c r="T260" s="201"/>
      <c r="AT260" s="195" t="s">
        <v>183</v>
      </c>
      <c r="AU260" s="195" t="s">
        <v>179</v>
      </c>
      <c r="AV260" s="15" t="s">
        <v>191</v>
      </c>
      <c r="AW260" s="15" t="s">
        <v>32</v>
      </c>
      <c r="AX260" s="15" t="s">
        <v>77</v>
      </c>
      <c r="AY260" s="195" t="s">
        <v>173</v>
      </c>
    </row>
    <row r="261" spans="1:65" s="16" customFormat="1" x14ac:dyDescent="0.2">
      <c r="B261" s="202"/>
      <c r="D261" s="175" t="s">
        <v>183</v>
      </c>
      <c r="E261" s="203" t="s">
        <v>1</v>
      </c>
      <c r="F261" s="204" t="s">
        <v>197</v>
      </c>
      <c r="H261" s="205">
        <v>48.704000000000008</v>
      </c>
      <c r="I261" s="206"/>
      <c r="L261" s="202"/>
      <c r="M261" s="207"/>
      <c r="N261" s="208"/>
      <c r="O261" s="208"/>
      <c r="P261" s="208"/>
      <c r="Q261" s="208"/>
      <c r="R261" s="208"/>
      <c r="S261" s="208"/>
      <c r="T261" s="209"/>
      <c r="AT261" s="203" t="s">
        <v>183</v>
      </c>
      <c r="AU261" s="203" t="s">
        <v>179</v>
      </c>
      <c r="AV261" s="16" t="s">
        <v>178</v>
      </c>
      <c r="AW261" s="16" t="s">
        <v>32</v>
      </c>
      <c r="AX261" s="16" t="s">
        <v>85</v>
      </c>
      <c r="AY261" s="203" t="s">
        <v>173</v>
      </c>
    </row>
    <row r="262" spans="1:65" s="2" customFormat="1" ht="24" customHeight="1" x14ac:dyDescent="0.2">
      <c r="A262" s="33"/>
      <c r="B262" s="162"/>
      <c r="C262" s="163" t="s">
        <v>320</v>
      </c>
      <c r="D262" s="264" t="s">
        <v>1856</v>
      </c>
      <c r="E262" s="265"/>
      <c r="F262" s="266"/>
      <c r="G262" s="164" t="s">
        <v>271</v>
      </c>
      <c r="H262" s="165">
        <v>48.704000000000001</v>
      </c>
      <c r="I262" s="166"/>
      <c r="J262" s="165">
        <f>ROUND(I262*H262,3)</f>
        <v>0</v>
      </c>
      <c r="K262" s="167"/>
      <c r="L262" s="34"/>
      <c r="M262" s="168" t="s">
        <v>1</v>
      </c>
      <c r="N262" s="169" t="s">
        <v>43</v>
      </c>
      <c r="O262" s="59"/>
      <c r="P262" s="170">
        <f>O262*H262</f>
        <v>0</v>
      </c>
      <c r="Q262" s="170">
        <v>0</v>
      </c>
      <c r="R262" s="170">
        <f>Q262*H262</f>
        <v>0</v>
      </c>
      <c r="S262" s="170">
        <v>0</v>
      </c>
      <c r="T262" s="171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2" t="s">
        <v>178</v>
      </c>
      <c r="AT262" s="172" t="s">
        <v>175</v>
      </c>
      <c r="AU262" s="172" t="s">
        <v>179</v>
      </c>
      <c r="AY262" s="18" t="s">
        <v>173</v>
      </c>
      <c r="BE262" s="173">
        <f>IF(N262="základná",J262,0)</f>
        <v>0</v>
      </c>
      <c r="BF262" s="173">
        <f>IF(N262="znížená",J262,0)</f>
        <v>0</v>
      </c>
      <c r="BG262" s="173">
        <f>IF(N262="zákl. prenesená",J262,0)</f>
        <v>0</v>
      </c>
      <c r="BH262" s="173">
        <f>IF(N262="zníž. prenesená",J262,0)</f>
        <v>0</v>
      </c>
      <c r="BI262" s="173">
        <f>IF(N262="nulová",J262,0)</f>
        <v>0</v>
      </c>
      <c r="BJ262" s="18" t="s">
        <v>179</v>
      </c>
      <c r="BK262" s="174">
        <f>ROUND(I262*H262,3)</f>
        <v>0</v>
      </c>
      <c r="BL262" s="18" t="s">
        <v>178</v>
      </c>
      <c r="BM262" s="172" t="s">
        <v>1857</v>
      </c>
    </row>
    <row r="263" spans="1:65" s="2" customFormat="1" ht="39" x14ac:dyDescent="0.2">
      <c r="A263" s="33"/>
      <c r="B263" s="34"/>
      <c r="C263" s="33"/>
      <c r="D263" s="175" t="s">
        <v>181</v>
      </c>
      <c r="E263" s="33"/>
      <c r="F263" s="176" t="s">
        <v>1858</v>
      </c>
      <c r="G263" s="33"/>
      <c r="H263" s="33"/>
      <c r="I263" s="97"/>
      <c r="J263" s="33"/>
      <c r="K263" s="33"/>
      <c r="L263" s="34"/>
      <c r="M263" s="177"/>
      <c r="N263" s="178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181</v>
      </c>
      <c r="AU263" s="18" t="s">
        <v>179</v>
      </c>
    </row>
    <row r="264" spans="1:65" s="2" customFormat="1" ht="16.5" customHeight="1" x14ac:dyDescent="0.2">
      <c r="A264" s="33"/>
      <c r="B264" s="162"/>
      <c r="C264" s="163" t="s">
        <v>326</v>
      </c>
      <c r="D264" s="264" t="s">
        <v>1859</v>
      </c>
      <c r="E264" s="265"/>
      <c r="F264" s="266"/>
      <c r="G264" s="164" t="s">
        <v>256</v>
      </c>
      <c r="H264" s="165">
        <v>0.42699999999999999</v>
      </c>
      <c r="I264" s="166"/>
      <c r="J264" s="165">
        <f>ROUND(I264*H264,3)</f>
        <v>0</v>
      </c>
      <c r="K264" s="167"/>
      <c r="L264" s="34"/>
      <c r="M264" s="168" t="s">
        <v>1</v>
      </c>
      <c r="N264" s="169" t="s">
        <v>43</v>
      </c>
      <c r="O264" s="59"/>
      <c r="P264" s="170">
        <f>O264*H264</f>
        <v>0</v>
      </c>
      <c r="Q264" s="170">
        <v>1.01555</v>
      </c>
      <c r="R264" s="170">
        <f>Q264*H264</f>
        <v>0.43363984999999999</v>
      </c>
      <c r="S264" s="170">
        <v>0</v>
      </c>
      <c r="T264" s="171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2" t="s">
        <v>178</v>
      </c>
      <c r="AT264" s="172" t="s">
        <v>175</v>
      </c>
      <c r="AU264" s="172" t="s">
        <v>179</v>
      </c>
      <c r="AY264" s="18" t="s">
        <v>173</v>
      </c>
      <c r="BE264" s="173">
        <f>IF(N264="základná",J264,0)</f>
        <v>0</v>
      </c>
      <c r="BF264" s="173">
        <f>IF(N264="znížená",J264,0)</f>
        <v>0</v>
      </c>
      <c r="BG264" s="173">
        <f>IF(N264="zákl. prenesená",J264,0)</f>
        <v>0</v>
      </c>
      <c r="BH264" s="173">
        <f>IF(N264="zníž. prenesená",J264,0)</f>
        <v>0</v>
      </c>
      <c r="BI264" s="173">
        <f>IF(N264="nulová",J264,0)</f>
        <v>0</v>
      </c>
      <c r="BJ264" s="18" t="s">
        <v>179</v>
      </c>
      <c r="BK264" s="174">
        <f>ROUND(I264*H264,3)</f>
        <v>0</v>
      </c>
      <c r="BL264" s="18" t="s">
        <v>178</v>
      </c>
      <c r="BM264" s="172" t="s">
        <v>1860</v>
      </c>
    </row>
    <row r="265" spans="1:65" s="2" customFormat="1" ht="19.5" x14ac:dyDescent="0.2">
      <c r="A265" s="33"/>
      <c r="B265" s="34"/>
      <c r="C265" s="33"/>
      <c r="D265" s="175" t="s">
        <v>181</v>
      </c>
      <c r="E265" s="33"/>
      <c r="F265" s="176" t="s">
        <v>1861</v>
      </c>
      <c r="G265" s="33"/>
      <c r="H265" s="33"/>
      <c r="I265" s="97"/>
      <c r="J265" s="33"/>
      <c r="K265" s="33"/>
      <c r="L265" s="34"/>
      <c r="M265" s="177"/>
      <c r="N265" s="178"/>
      <c r="O265" s="59"/>
      <c r="P265" s="59"/>
      <c r="Q265" s="59"/>
      <c r="R265" s="59"/>
      <c r="S265" s="59"/>
      <c r="T265" s="60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181</v>
      </c>
      <c r="AU265" s="18" t="s">
        <v>179</v>
      </c>
    </row>
    <row r="266" spans="1:65" s="13" customFormat="1" x14ac:dyDescent="0.2">
      <c r="B266" s="179"/>
      <c r="D266" s="175" t="s">
        <v>183</v>
      </c>
      <c r="E266" s="180" t="s">
        <v>1</v>
      </c>
      <c r="F266" s="181" t="s">
        <v>1862</v>
      </c>
      <c r="H266" s="182">
        <v>0.42699999999999999</v>
      </c>
      <c r="I266" s="183"/>
      <c r="L266" s="179"/>
      <c r="M266" s="184"/>
      <c r="N266" s="185"/>
      <c r="O266" s="185"/>
      <c r="P266" s="185"/>
      <c r="Q266" s="185"/>
      <c r="R266" s="185"/>
      <c r="S266" s="185"/>
      <c r="T266" s="186"/>
      <c r="AT266" s="180" t="s">
        <v>183</v>
      </c>
      <c r="AU266" s="180" t="s">
        <v>179</v>
      </c>
      <c r="AV266" s="13" t="s">
        <v>179</v>
      </c>
      <c r="AW266" s="13" t="s">
        <v>32</v>
      </c>
      <c r="AX266" s="13" t="s">
        <v>85</v>
      </c>
      <c r="AY266" s="180" t="s">
        <v>173</v>
      </c>
    </row>
    <row r="267" spans="1:65" s="2" customFormat="1" ht="16.5" customHeight="1" x14ac:dyDescent="0.2">
      <c r="A267" s="33"/>
      <c r="B267" s="162"/>
      <c r="C267" s="163" t="s">
        <v>330</v>
      </c>
      <c r="D267" s="264" t="s">
        <v>1863</v>
      </c>
      <c r="E267" s="265"/>
      <c r="F267" s="266"/>
      <c r="G267" s="164" t="s">
        <v>256</v>
      </c>
      <c r="H267" s="165">
        <v>0.28000000000000003</v>
      </c>
      <c r="I267" s="166"/>
      <c r="J267" s="165">
        <f>ROUND(I267*H267,3)</f>
        <v>0</v>
      </c>
      <c r="K267" s="167"/>
      <c r="L267" s="34"/>
      <c r="M267" s="168" t="s">
        <v>1</v>
      </c>
      <c r="N267" s="169" t="s">
        <v>43</v>
      </c>
      <c r="O267" s="59"/>
      <c r="P267" s="170">
        <f>O267*H267</f>
        <v>0</v>
      </c>
      <c r="Q267" s="170">
        <v>1.20296</v>
      </c>
      <c r="R267" s="170">
        <f>Q267*H267</f>
        <v>0.33682880000000004</v>
      </c>
      <c r="S267" s="170">
        <v>0</v>
      </c>
      <c r="T267" s="171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2" t="s">
        <v>178</v>
      </c>
      <c r="AT267" s="172" t="s">
        <v>175</v>
      </c>
      <c r="AU267" s="172" t="s">
        <v>179</v>
      </c>
      <c r="AY267" s="18" t="s">
        <v>173</v>
      </c>
      <c r="BE267" s="173">
        <f>IF(N267="základná",J267,0)</f>
        <v>0</v>
      </c>
      <c r="BF267" s="173">
        <f>IF(N267="znížená",J267,0)</f>
        <v>0</v>
      </c>
      <c r="BG267" s="173">
        <f>IF(N267="zákl. prenesená",J267,0)</f>
        <v>0</v>
      </c>
      <c r="BH267" s="173">
        <f>IF(N267="zníž. prenesená",J267,0)</f>
        <v>0</v>
      </c>
      <c r="BI267" s="173">
        <f>IF(N267="nulová",J267,0)</f>
        <v>0</v>
      </c>
      <c r="BJ267" s="18" t="s">
        <v>179</v>
      </c>
      <c r="BK267" s="174">
        <f>ROUND(I267*H267,3)</f>
        <v>0</v>
      </c>
      <c r="BL267" s="18" t="s">
        <v>178</v>
      </c>
      <c r="BM267" s="172" t="s">
        <v>1864</v>
      </c>
    </row>
    <row r="268" spans="1:65" s="2" customFormat="1" ht="19.5" x14ac:dyDescent="0.2">
      <c r="A268" s="33"/>
      <c r="B268" s="34"/>
      <c r="C268" s="33"/>
      <c r="D268" s="175" t="s">
        <v>181</v>
      </c>
      <c r="E268" s="33"/>
      <c r="F268" s="176" t="s">
        <v>1865</v>
      </c>
      <c r="G268" s="33"/>
      <c r="H268" s="33"/>
      <c r="I268" s="97"/>
      <c r="J268" s="33"/>
      <c r="K268" s="33"/>
      <c r="L268" s="34"/>
      <c r="M268" s="177"/>
      <c r="N268" s="178"/>
      <c r="O268" s="59"/>
      <c r="P268" s="59"/>
      <c r="Q268" s="59"/>
      <c r="R268" s="59"/>
      <c r="S268" s="59"/>
      <c r="T268" s="6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181</v>
      </c>
      <c r="AU268" s="18" t="s">
        <v>179</v>
      </c>
    </row>
    <row r="269" spans="1:65" s="14" customFormat="1" x14ac:dyDescent="0.2">
      <c r="B269" s="187"/>
      <c r="D269" s="175" t="s">
        <v>183</v>
      </c>
      <c r="E269" s="188" t="s">
        <v>1</v>
      </c>
      <c r="F269" s="189" t="s">
        <v>1758</v>
      </c>
      <c r="H269" s="188" t="s">
        <v>1</v>
      </c>
      <c r="I269" s="190"/>
      <c r="L269" s="187"/>
      <c r="M269" s="191"/>
      <c r="N269" s="192"/>
      <c r="O269" s="192"/>
      <c r="P269" s="192"/>
      <c r="Q269" s="192"/>
      <c r="R269" s="192"/>
      <c r="S269" s="192"/>
      <c r="T269" s="193"/>
      <c r="AT269" s="188" t="s">
        <v>183</v>
      </c>
      <c r="AU269" s="188" t="s">
        <v>179</v>
      </c>
      <c r="AV269" s="14" t="s">
        <v>85</v>
      </c>
      <c r="AW269" s="14" t="s">
        <v>32</v>
      </c>
      <c r="AX269" s="14" t="s">
        <v>77</v>
      </c>
      <c r="AY269" s="188" t="s">
        <v>173</v>
      </c>
    </row>
    <row r="270" spans="1:65" s="13" customFormat="1" x14ac:dyDescent="0.2">
      <c r="B270" s="179"/>
      <c r="D270" s="175" t="s">
        <v>183</v>
      </c>
      <c r="E270" s="180" t="s">
        <v>1</v>
      </c>
      <c r="F270" s="181" t="s">
        <v>1866</v>
      </c>
      <c r="H270" s="182">
        <v>0.28000000000000003</v>
      </c>
      <c r="I270" s="18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0" t="s">
        <v>183</v>
      </c>
      <c r="AU270" s="180" t="s">
        <v>179</v>
      </c>
      <c r="AV270" s="13" t="s">
        <v>179</v>
      </c>
      <c r="AW270" s="13" t="s">
        <v>32</v>
      </c>
      <c r="AX270" s="13" t="s">
        <v>85</v>
      </c>
      <c r="AY270" s="180" t="s">
        <v>173</v>
      </c>
    </row>
    <row r="271" spans="1:65" s="12" customFormat="1" ht="22.9" customHeight="1" x14ac:dyDescent="0.2">
      <c r="B271" s="149"/>
      <c r="D271" s="150" t="s">
        <v>76</v>
      </c>
      <c r="E271" s="160" t="s">
        <v>178</v>
      </c>
      <c r="F271" s="160" t="s">
        <v>398</v>
      </c>
      <c r="I271" s="152"/>
      <c r="J271" s="161">
        <f>BK271</f>
        <v>0</v>
      </c>
      <c r="L271" s="149"/>
      <c r="M271" s="154"/>
      <c r="N271" s="155"/>
      <c r="O271" s="155"/>
      <c r="P271" s="156">
        <f>SUM(P272:P274)</f>
        <v>0</v>
      </c>
      <c r="Q271" s="155"/>
      <c r="R271" s="156">
        <f>SUM(R272:R274)</f>
        <v>4.6843456000000003</v>
      </c>
      <c r="S271" s="155"/>
      <c r="T271" s="157">
        <f>SUM(T272:T274)</f>
        <v>0</v>
      </c>
      <c r="AR271" s="150" t="s">
        <v>85</v>
      </c>
      <c r="AT271" s="158" t="s">
        <v>76</v>
      </c>
      <c r="AU271" s="158" t="s">
        <v>85</v>
      </c>
      <c r="AY271" s="150" t="s">
        <v>173</v>
      </c>
      <c r="BK271" s="159">
        <f>SUM(BK272:BK274)</f>
        <v>0</v>
      </c>
    </row>
    <row r="272" spans="1:65" s="2" customFormat="1" ht="24" customHeight="1" x14ac:dyDescent="0.2">
      <c r="A272" s="33"/>
      <c r="B272" s="162"/>
      <c r="C272" s="163" t="s">
        <v>334</v>
      </c>
      <c r="D272" s="264" t="s">
        <v>1867</v>
      </c>
      <c r="E272" s="265"/>
      <c r="F272" s="266"/>
      <c r="G272" s="164" t="s">
        <v>271</v>
      </c>
      <c r="H272" s="165">
        <v>28.93</v>
      </c>
      <c r="I272" s="166"/>
      <c r="J272" s="165">
        <f>ROUND(I272*H272,3)</f>
        <v>0</v>
      </c>
      <c r="K272" s="167"/>
      <c r="L272" s="34"/>
      <c r="M272" s="168" t="s">
        <v>1</v>
      </c>
      <c r="N272" s="169" t="s">
        <v>43</v>
      </c>
      <c r="O272" s="59"/>
      <c r="P272" s="170">
        <f>O272*H272</f>
        <v>0</v>
      </c>
      <c r="Q272" s="170">
        <v>0.16192000000000001</v>
      </c>
      <c r="R272" s="170">
        <f>Q272*H272</f>
        <v>4.6843456000000003</v>
      </c>
      <c r="S272" s="170">
        <v>0</v>
      </c>
      <c r="T272" s="171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2" t="s">
        <v>178</v>
      </c>
      <c r="AT272" s="172" t="s">
        <v>175</v>
      </c>
      <c r="AU272" s="172" t="s">
        <v>179</v>
      </c>
      <c r="AY272" s="18" t="s">
        <v>173</v>
      </c>
      <c r="BE272" s="173">
        <f>IF(N272="základná",J272,0)</f>
        <v>0</v>
      </c>
      <c r="BF272" s="173">
        <f>IF(N272="znížená",J272,0)</f>
        <v>0</v>
      </c>
      <c r="BG272" s="173">
        <f>IF(N272="zákl. prenesená",J272,0)</f>
        <v>0</v>
      </c>
      <c r="BH272" s="173">
        <f>IF(N272="zníž. prenesená",J272,0)</f>
        <v>0</v>
      </c>
      <c r="BI272" s="173">
        <f>IF(N272="nulová",J272,0)</f>
        <v>0</v>
      </c>
      <c r="BJ272" s="18" t="s">
        <v>179</v>
      </c>
      <c r="BK272" s="174">
        <f>ROUND(I272*H272,3)</f>
        <v>0</v>
      </c>
      <c r="BL272" s="18" t="s">
        <v>178</v>
      </c>
      <c r="BM272" s="172" t="s">
        <v>1868</v>
      </c>
    </row>
    <row r="273" spans="1:65" s="2" customFormat="1" ht="19.5" x14ac:dyDescent="0.2">
      <c r="A273" s="33"/>
      <c r="B273" s="34"/>
      <c r="C273" s="33"/>
      <c r="D273" s="175" t="s">
        <v>181</v>
      </c>
      <c r="E273" s="33"/>
      <c r="F273" s="176" t="s">
        <v>1869</v>
      </c>
      <c r="G273" s="33"/>
      <c r="H273" s="33"/>
      <c r="I273" s="97"/>
      <c r="J273" s="33"/>
      <c r="K273" s="33"/>
      <c r="L273" s="34"/>
      <c r="M273" s="177"/>
      <c r="N273" s="178"/>
      <c r="O273" s="59"/>
      <c r="P273" s="59"/>
      <c r="Q273" s="59"/>
      <c r="R273" s="59"/>
      <c r="S273" s="59"/>
      <c r="T273" s="60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181</v>
      </c>
      <c r="AU273" s="18" t="s">
        <v>179</v>
      </c>
    </row>
    <row r="274" spans="1:65" s="13" customFormat="1" x14ac:dyDescent="0.2">
      <c r="B274" s="179"/>
      <c r="D274" s="175" t="s">
        <v>183</v>
      </c>
      <c r="E274" s="180" t="s">
        <v>1</v>
      </c>
      <c r="F274" s="181" t="s">
        <v>1783</v>
      </c>
      <c r="H274" s="182">
        <v>28.93</v>
      </c>
      <c r="I274" s="183"/>
      <c r="L274" s="179"/>
      <c r="M274" s="184"/>
      <c r="N274" s="185"/>
      <c r="O274" s="185"/>
      <c r="P274" s="185"/>
      <c r="Q274" s="185"/>
      <c r="R274" s="185"/>
      <c r="S274" s="185"/>
      <c r="T274" s="186"/>
      <c r="AT274" s="180" t="s">
        <v>183</v>
      </c>
      <c r="AU274" s="180" t="s">
        <v>179</v>
      </c>
      <c r="AV274" s="13" t="s">
        <v>179</v>
      </c>
      <c r="AW274" s="13" t="s">
        <v>32</v>
      </c>
      <c r="AX274" s="13" t="s">
        <v>85</v>
      </c>
      <c r="AY274" s="180" t="s">
        <v>173</v>
      </c>
    </row>
    <row r="275" spans="1:65" s="12" customFormat="1" ht="22.9" customHeight="1" x14ac:dyDescent="0.2">
      <c r="B275" s="149"/>
      <c r="D275" s="150" t="s">
        <v>76</v>
      </c>
      <c r="E275" s="160" t="s">
        <v>208</v>
      </c>
      <c r="F275" s="160" t="s">
        <v>513</v>
      </c>
      <c r="I275" s="152"/>
      <c r="J275" s="161">
        <f>BK275</f>
        <v>0</v>
      </c>
      <c r="L275" s="149"/>
      <c r="M275" s="154"/>
      <c r="N275" s="155"/>
      <c r="O275" s="155"/>
      <c r="P275" s="156">
        <f>SUM(P276:P279)</f>
        <v>0</v>
      </c>
      <c r="Q275" s="155"/>
      <c r="R275" s="156">
        <f>SUM(R276:R279)</f>
        <v>8.0986642</v>
      </c>
      <c r="S275" s="155"/>
      <c r="T275" s="157">
        <f>SUM(T276:T279)</f>
        <v>0</v>
      </c>
      <c r="AR275" s="150" t="s">
        <v>85</v>
      </c>
      <c r="AT275" s="158" t="s">
        <v>76</v>
      </c>
      <c r="AU275" s="158" t="s">
        <v>85</v>
      </c>
      <c r="AY275" s="150" t="s">
        <v>173</v>
      </c>
      <c r="BK275" s="159">
        <f>SUM(BK276:BK279)</f>
        <v>0</v>
      </c>
    </row>
    <row r="276" spans="1:65" s="2" customFormat="1" ht="24" customHeight="1" x14ac:dyDescent="0.2">
      <c r="A276" s="33"/>
      <c r="B276" s="162"/>
      <c r="C276" s="163" t="s">
        <v>340</v>
      </c>
      <c r="D276" s="264" t="s">
        <v>1870</v>
      </c>
      <c r="E276" s="265"/>
      <c r="F276" s="266"/>
      <c r="G276" s="164" t="s">
        <v>271</v>
      </c>
      <c r="H276" s="165">
        <v>28.93</v>
      </c>
      <c r="I276" s="166"/>
      <c r="J276" s="165">
        <f>ROUND(I276*H276,3)</f>
        <v>0</v>
      </c>
      <c r="K276" s="167"/>
      <c r="L276" s="34"/>
      <c r="M276" s="168" t="s">
        <v>1</v>
      </c>
      <c r="N276" s="169" t="s">
        <v>43</v>
      </c>
      <c r="O276" s="59"/>
      <c r="P276" s="170">
        <f>O276*H276</f>
        <v>0</v>
      </c>
      <c r="Q276" s="170">
        <v>0.27994000000000002</v>
      </c>
      <c r="R276" s="170">
        <f>Q276*H276</f>
        <v>8.0986642</v>
      </c>
      <c r="S276" s="170">
        <v>0</v>
      </c>
      <c r="T276" s="171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2" t="s">
        <v>178</v>
      </c>
      <c r="AT276" s="172" t="s">
        <v>175</v>
      </c>
      <c r="AU276" s="172" t="s">
        <v>179</v>
      </c>
      <c r="AY276" s="18" t="s">
        <v>173</v>
      </c>
      <c r="BE276" s="173">
        <f>IF(N276="základná",J276,0)</f>
        <v>0</v>
      </c>
      <c r="BF276" s="173">
        <f>IF(N276="znížená",J276,0)</f>
        <v>0</v>
      </c>
      <c r="BG276" s="173">
        <f>IF(N276="zákl. prenesená",J276,0)</f>
        <v>0</v>
      </c>
      <c r="BH276" s="173">
        <f>IF(N276="zníž. prenesená",J276,0)</f>
        <v>0</v>
      </c>
      <c r="BI276" s="173">
        <f>IF(N276="nulová",J276,0)</f>
        <v>0</v>
      </c>
      <c r="BJ276" s="18" t="s">
        <v>179</v>
      </c>
      <c r="BK276" s="174">
        <f>ROUND(I276*H276,3)</f>
        <v>0</v>
      </c>
      <c r="BL276" s="18" t="s">
        <v>178</v>
      </c>
      <c r="BM276" s="172" t="s">
        <v>1871</v>
      </c>
    </row>
    <row r="277" spans="1:65" s="2" customFormat="1" ht="19.5" x14ac:dyDescent="0.2">
      <c r="A277" s="33"/>
      <c r="B277" s="34"/>
      <c r="C277" s="33"/>
      <c r="D277" s="175" t="s">
        <v>181</v>
      </c>
      <c r="E277" s="33"/>
      <c r="F277" s="176" t="s">
        <v>1872</v>
      </c>
      <c r="G277" s="33"/>
      <c r="H277" s="33"/>
      <c r="I277" s="97"/>
      <c r="J277" s="33"/>
      <c r="K277" s="33"/>
      <c r="L277" s="34"/>
      <c r="M277" s="177"/>
      <c r="N277" s="178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181</v>
      </c>
      <c r="AU277" s="18" t="s">
        <v>179</v>
      </c>
    </row>
    <row r="278" spans="1:65" s="14" customFormat="1" x14ac:dyDescent="0.2">
      <c r="B278" s="187"/>
      <c r="D278" s="175" t="s">
        <v>183</v>
      </c>
      <c r="E278" s="188" t="s">
        <v>1</v>
      </c>
      <c r="F278" s="189" t="s">
        <v>1873</v>
      </c>
      <c r="H278" s="188" t="s">
        <v>1</v>
      </c>
      <c r="I278" s="190"/>
      <c r="L278" s="187"/>
      <c r="M278" s="191"/>
      <c r="N278" s="192"/>
      <c r="O278" s="192"/>
      <c r="P278" s="192"/>
      <c r="Q278" s="192"/>
      <c r="R278" s="192"/>
      <c r="S278" s="192"/>
      <c r="T278" s="193"/>
      <c r="AT278" s="188" t="s">
        <v>183</v>
      </c>
      <c r="AU278" s="188" t="s">
        <v>179</v>
      </c>
      <c r="AV278" s="14" t="s">
        <v>85</v>
      </c>
      <c r="AW278" s="14" t="s">
        <v>32</v>
      </c>
      <c r="AX278" s="14" t="s">
        <v>77</v>
      </c>
      <c r="AY278" s="188" t="s">
        <v>173</v>
      </c>
    </row>
    <row r="279" spans="1:65" s="13" customFormat="1" x14ac:dyDescent="0.2">
      <c r="B279" s="179"/>
      <c r="D279" s="175" t="s">
        <v>183</v>
      </c>
      <c r="E279" s="180" t="s">
        <v>1</v>
      </c>
      <c r="F279" s="181" t="s">
        <v>1783</v>
      </c>
      <c r="H279" s="182">
        <v>28.93</v>
      </c>
      <c r="I279" s="183"/>
      <c r="L279" s="179"/>
      <c r="M279" s="184"/>
      <c r="N279" s="185"/>
      <c r="O279" s="185"/>
      <c r="P279" s="185"/>
      <c r="Q279" s="185"/>
      <c r="R279" s="185"/>
      <c r="S279" s="185"/>
      <c r="T279" s="186"/>
      <c r="AT279" s="180" t="s">
        <v>183</v>
      </c>
      <c r="AU279" s="180" t="s">
        <v>179</v>
      </c>
      <c r="AV279" s="13" t="s">
        <v>179</v>
      </c>
      <c r="AW279" s="13" t="s">
        <v>32</v>
      </c>
      <c r="AX279" s="13" t="s">
        <v>85</v>
      </c>
      <c r="AY279" s="180" t="s">
        <v>173</v>
      </c>
    </row>
    <row r="280" spans="1:65" s="12" customFormat="1" ht="22.9" customHeight="1" x14ac:dyDescent="0.2">
      <c r="B280" s="149"/>
      <c r="D280" s="150" t="s">
        <v>76</v>
      </c>
      <c r="E280" s="160" t="s">
        <v>221</v>
      </c>
      <c r="F280" s="160" t="s">
        <v>537</v>
      </c>
      <c r="I280" s="152"/>
      <c r="J280" s="161">
        <f>BK280</f>
        <v>0</v>
      </c>
      <c r="L280" s="149"/>
      <c r="M280" s="154"/>
      <c r="N280" s="155"/>
      <c r="O280" s="155"/>
      <c r="P280" s="156">
        <f>SUM(P281:P284)</f>
        <v>0</v>
      </c>
      <c r="Q280" s="155"/>
      <c r="R280" s="156">
        <f>SUM(R281:R284)</f>
        <v>5.7756299999999996</v>
      </c>
      <c r="S280" s="155"/>
      <c r="T280" s="157">
        <f>SUM(T281:T284)</f>
        <v>0</v>
      </c>
      <c r="AR280" s="150" t="s">
        <v>85</v>
      </c>
      <c r="AT280" s="158" t="s">
        <v>76</v>
      </c>
      <c r="AU280" s="158" t="s">
        <v>85</v>
      </c>
      <c r="AY280" s="150" t="s">
        <v>173</v>
      </c>
      <c r="BK280" s="159">
        <f>SUM(BK281:BK284)</f>
        <v>0</v>
      </c>
    </row>
    <row r="281" spans="1:65" s="2" customFormat="1" ht="16.5" customHeight="1" x14ac:dyDescent="0.2">
      <c r="A281" s="33"/>
      <c r="B281" s="162"/>
      <c r="C281" s="163" t="s">
        <v>345</v>
      </c>
      <c r="D281" s="264" t="s">
        <v>1874</v>
      </c>
      <c r="E281" s="265"/>
      <c r="F281" s="266"/>
      <c r="G281" s="164" t="s">
        <v>271</v>
      </c>
      <c r="H281" s="165">
        <v>21</v>
      </c>
      <c r="I281" s="166"/>
      <c r="J281" s="165">
        <f>ROUND(I281*H281,3)</f>
        <v>0</v>
      </c>
      <c r="K281" s="167"/>
      <c r="L281" s="34"/>
      <c r="M281" s="168" t="s">
        <v>1</v>
      </c>
      <c r="N281" s="169" t="s">
        <v>43</v>
      </c>
      <c r="O281" s="59"/>
      <c r="P281" s="170">
        <f>O281*H281</f>
        <v>0</v>
      </c>
      <c r="Q281" s="170">
        <v>0.27503</v>
      </c>
      <c r="R281" s="170">
        <f>Q281*H281</f>
        <v>5.7756299999999996</v>
      </c>
      <c r="S281" s="170">
        <v>0</v>
      </c>
      <c r="T281" s="171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2" t="s">
        <v>178</v>
      </c>
      <c r="AT281" s="172" t="s">
        <v>175</v>
      </c>
      <c r="AU281" s="172" t="s">
        <v>179</v>
      </c>
      <c r="AY281" s="18" t="s">
        <v>173</v>
      </c>
      <c r="BE281" s="173">
        <f>IF(N281="základná",J281,0)</f>
        <v>0</v>
      </c>
      <c r="BF281" s="173">
        <f>IF(N281="znížená",J281,0)</f>
        <v>0</v>
      </c>
      <c r="BG281" s="173">
        <f>IF(N281="zákl. prenesená",J281,0)</f>
        <v>0</v>
      </c>
      <c r="BH281" s="173">
        <f>IF(N281="zníž. prenesená",J281,0)</f>
        <v>0</v>
      </c>
      <c r="BI281" s="173">
        <f>IF(N281="nulová",J281,0)</f>
        <v>0</v>
      </c>
      <c r="BJ281" s="18" t="s">
        <v>179</v>
      </c>
      <c r="BK281" s="174">
        <f>ROUND(I281*H281,3)</f>
        <v>0</v>
      </c>
      <c r="BL281" s="18" t="s">
        <v>178</v>
      </c>
      <c r="BM281" s="172" t="s">
        <v>1875</v>
      </c>
    </row>
    <row r="282" spans="1:65" s="2" customFormat="1" ht="39" x14ac:dyDescent="0.2">
      <c r="A282" s="33"/>
      <c r="B282" s="34"/>
      <c r="C282" s="33"/>
      <c r="D282" s="175" t="s">
        <v>181</v>
      </c>
      <c r="E282" s="33"/>
      <c r="F282" s="176" t="s">
        <v>1876</v>
      </c>
      <c r="G282" s="33"/>
      <c r="H282" s="33"/>
      <c r="I282" s="97"/>
      <c r="J282" s="33"/>
      <c r="K282" s="33"/>
      <c r="L282" s="34"/>
      <c r="M282" s="177"/>
      <c r="N282" s="178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181</v>
      </c>
      <c r="AU282" s="18" t="s">
        <v>179</v>
      </c>
    </row>
    <row r="283" spans="1:65" s="14" customFormat="1" x14ac:dyDescent="0.2">
      <c r="B283" s="187"/>
      <c r="D283" s="175" t="s">
        <v>183</v>
      </c>
      <c r="E283" s="188" t="s">
        <v>1</v>
      </c>
      <c r="F283" s="189" t="s">
        <v>1877</v>
      </c>
      <c r="H283" s="188" t="s">
        <v>1</v>
      </c>
      <c r="I283" s="190"/>
      <c r="L283" s="187"/>
      <c r="M283" s="191"/>
      <c r="N283" s="192"/>
      <c r="O283" s="192"/>
      <c r="P283" s="192"/>
      <c r="Q283" s="192"/>
      <c r="R283" s="192"/>
      <c r="S283" s="192"/>
      <c r="T283" s="193"/>
      <c r="AT283" s="188" t="s">
        <v>183</v>
      </c>
      <c r="AU283" s="188" t="s">
        <v>179</v>
      </c>
      <c r="AV283" s="14" t="s">
        <v>85</v>
      </c>
      <c r="AW283" s="14" t="s">
        <v>32</v>
      </c>
      <c r="AX283" s="14" t="s">
        <v>77</v>
      </c>
      <c r="AY283" s="188" t="s">
        <v>173</v>
      </c>
    </row>
    <row r="284" spans="1:65" s="13" customFormat="1" x14ac:dyDescent="0.2">
      <c r="B284" s="179"/>
      <c r="D284" s="175" t="s">
        <v>183</v>
      </c>
      <c r="E284" s="180" t="s">
        <v>1</v>
      </c>
      <c r="F284" s="181" t="s">
        <v>1878</v>
      </c>
      <c r="H284" s="182">
        <v>21</v>
      </c>
      <c r="I284" s="183"/>
      <c r="L284" s="179"/>
      <c r="M284" s="184"/>
      <c r="N284" s="185"/>
      <c r="O284" s="185"/>
      <c r="P284" s="185"/>
      <c r="Q284" s="185"/>
      <c r="R284" s="185"/>
      <c r="S284" s="185"/>
      <c r="T284" s="186"/>
      <c r="AT284" s="180" t="s">
        <v>183</v>
      </c>
      <c r="AU284" s="180" t="s">
        <v>179</v>
      </c>
      <c r="AV284" s="13" t="s">
        <v>179</v>
      </c>
      <c r="AW284" s="13" t="s">
        <v>32</v>
      </c>
      <c r="AX284" s="13" t="s">
        <v>85</v>
      </c>
      <c r="AY284" s="180" t="s">
        <v>173</v>
      </c>
    </row>
    <row r="285" spans="1:65" s="12" customFormat="1" ht="22.9" customHeight="1" x14ac:dyDescent="0.2">
      <c r="B285" s="149"/>
      <c r="D285" s="150" t="s">
        <v>76</v>
      </c>
      <c r="E285" s="160" t="s">
        <v>239</v>
      </c>
      <c r="F285" s="160" t="s">
        <v>654</v>
      </c>
      <c r="I285" s="152"/>
      <c r="J285" s="161">
        <f>BK285</f>
        <v>0</v>
      </c>
      <c r="L285" s="149"/>
      <c r="M285" s="154"/>
      <c r="N285" s="155"/>
      <c r="O285" s="155"/>
      <c r="P285" s="156">
        <f>SUM(P286:P293)</f>
        <v>0</v>
      </c>
      <c r="Q285" s="155"/>
      <c r="R285" s="156">
        <f>SUM(R286:R293)</f>
        <v>0.20874339999999997</v>
      </c>
      <c r="S285" s="155"/>
      <c r="T285" s="157">
        <f>SUM(T286:T293)</f>
        <v>0</v>
      </c>
      <c r="AR285" s="150" t="s">
        <v>85</v>
      </c>
      <c r="AT285" s="158" t="s">
        <v>76</v>
      </c>
      <c r="AU285" s="158" t="s">
        <v>85</v>
      </c>
      <c r="AY285" s="150" t="s">
        <v>173</v>
      </c>
      <c r="BK285" s="159">
        <f>SUM(BK286:BK293)</f>
        <v>0</v>
      </c>
    </row>
    <row r="286" spans="1:65" s="2" customFormat="1" ht="24" customHeight="1" x14ac:dyDescent="0.2">
      <c r="A286" s="33"/>
      <c r="B286" s="162"/>
      <c r="C286" s="163" t="s">
        <v>355</v>
      </c>
      <c r="D286" s="264" t="s">
        <v>1879</v>
      </c>
      <c r="E286" s="265"/>
      <c r="F286" s="266"/>
      <c r="G286" s="164" t="s">
        <v>271</v>
      </c>
      <c r="H286" s="165">
        <v>0.91</v>
      </c>
      <c r="I286" s="166"/>
      <c r="J286" s="165">
        <f>ROUND(I286*H286,3)</f>
        <v>0</v>
      </c>
      <c r="K286" s="167"/>
      <c r="L286" s="34"/>
      <c r="M286" s="168" t="s">
        <v>1</v>
      </c>
      <c r="N286" s="169" t="s">
        <v>43</v>
      </c>
      <c r="O286" s="59"/>
      <c r="P286" s="170">
        <f>O286*H286</f>
        <v>0</v>
      </c>
      <c r="Q286" s="170">
        <v>4.6000000000000001E-4</v>
      </c>
      <c r="R286" s="170">
        <f>Q286*H286</f>
        <v>4.1860000000000004E-4</v>
      </c>
      <c r="S286" s="170">
        <v>0</v>
      </c>
      <c r="T286" s="171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2" t="s">
        <v>178</v>
      </c>
      <c r="AT286" s="172" t="s">
        <v>175</v>
      </c>
      <c r="AU286" s="172" t="s">
        <v>179</v>
      </c>
      <c r="AY286" s="18" t="s">
        <v>173</v>
      </c>
      <c r="BE286" s="173">
        <f>IF(N286="základná",J286,0)</f>
        <v>0</v>
      </c>
      <c r="BF286" s="173">
        <f>IF(N286="znížená",J286,0)</f>
        <v>0</v>
      </c>
      <c r="BG286" s="173">
        <f>IF(N286="zákl. prenesená",J286,0)</f>
        <v>0</v>
      </c>
      <c r="BH286" s="173">
        <f>IF(N286="zníž. prenesená",J286,0)</f>
        <v>0</v>
      </c>
      <c r="BI286" s="173">
        <f>IF(N286="nulová",J286,0)</f>
        <v>0</v>
      </c>
      <c r="BJ286" s="18" t="s">
        <v>179</v>
      </c>
      <c r="BK286" s="174">
        <f>ROUND(I286*H286,3)</f>
        <v>0</v>
      </c>
      <c r="BL286" s="18" t="s">
        <v>178</v>
      </c>
      <c r="BM286" s="172" t="s">
        <v>1880</v>
      </c>
    </row>
    <row r="287" spans="1:65" s="2" customFormat="1" ht="19.5" x14ac:dyDescent="0.2">
      <c r="A287" s="33"/>
      <c r="B287" s="34"/>
      <c r="C287" s="33"/>
      <c r="D287" s="175" t="s">
        <v>181</v>
      </c>
      <c r="E287" s="33"/>
      <c r="F287" s="176" t="s">
        <v>1881</v>
      </c>
      <c r="G287" s="33"/>
      <c r="H287" s="33"/>
      <c r="I287" s="97"/>
      <c r="J287" s="33"/>
      <c r="K287" s="33"/>
      <c r="L287" s="34"/>
      <c r="M287" s="177"/>
      <c r="N287" s="178"/>
      <c r="O287" s="59"/>
      <c r="P287" s="59"/>
      <c r="Q287" s="59"/>
      <c r="R287" s="59"/>
      <c r="S287" s="59"/>
      <c r="T287" s="60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8" t="s">
        <v>181</v>
      </c>
      <c r="AU287" s="18" t="s">
        <v>179</v>
      </c>
    </row>
    <row r="288" spans="1:65" s="14" customFormat="1" x14ac:dyDescent="0.2">
      <c r="B288" s="187"/>
      <c r="D288" s="175" t="s">
        <v>183</v>
      </c>
      <c r="E288" s="188" t="s">
        <v>1</v>
      </c>
      <c r="F288" s="189" t="s">
        <v>1758</v>
      </c>
      <c r="H288" s="188" t="s">
        <v>1</v>
      </c>
      <c r="I288" s="190"/>
      <c r="L288" s="187"/>
      <c r="M288" s="191"/>
      <c r="N288" s="192"/>
      <c r="O288" s="192"/>
      <c r="P288" s="192"/>
      <c r="Q288" s="192"/>
      <c r="R288" s="192"/>
      <c r="S288" s="192"/>
      <c r="T288" s="193"/>
      <c r="AT288" s="188" t="s">
        <v>183</v>
      </c>
      <c r="AU288" s="188" t="s">
        <v>179</v>
      </c>
      <c r="AV288" s="14" t="s">
        <v>85</v>
      </c>
      <c r="AW288" s="14" t="s">
        <v>32</v>
      </c>
      <c r="AX288" s="14" t="s">
        <v>77</v>
      </c>
      <c r="AY288" s="188" t="s">
        <v>173</v>
      </c>
    </row>
    <row r="289" spans="1:65" s="14" customFormat="1" x14ac:dyDescent="0.2">
      <c r="B289" s="187"/>
      <c r="D289" s="175" t="s">
        <v>183</v>
      </c>
      <c r="E289" s="188" t="s">
        <v>1</v>
      </c>
      <c r="F289" s="189" t="s">
        <v>1800</v>
      </c>
      <c r="H289" s="188" t="s">
        <v>1</v>
      </c>
      <c r="I289" s="190"/>
      <c r="L289" s="187"/>
      <c r="M289" s="191"/>
      <c r="N289" s="192"/>
      <c r="O289" s="192"/>
      <c r="P289" s="192"/>
      <c r="Q289" s="192"/>
      <c r="R289" s="192"/>
      <c r="S289" s="192"/>
      <c r="T289" s="193"/>
      <c r="AT289" s="188" t="s">
        <v>183</v>
      </c>
      <c r="AU289" s="188" t="s">
        <v>179</v>
      </c>
      <c r="AV289" s="14" t="s">
        <v>85</v>
      </c>
      <c r="AW289" s="14" t="s">
        <v>32</v>
      </c>
      <c r="AX289" s="14" t="s">
        <v>77</v>
      </c>
      <c r="AY289" s="188" t="s">
        <v>173</v>
      </c>
    </row>
    <row r="290" spans="1:65" s="13" customFormat="1" x14ac:dyDescent="0.2">
      <c r="B290" s="179"/>
      <c r="D290" s="175" t="s">
        <v>183</v>
      </c>
      <c r="E290" s="180" t="s">
        <v>1</v>
      </c>
      <c r="F290" s="181" t="s">
        <v>1882</v>
      </c>
      <c r="H290" s="182">
        <v>0.91</v>
      </c>
      <c r="I290" s="183"/>
      <c r="L290" s="179"/>
      <c r="M290" s="184"/>
      <c r="N290" s="185"/>
      <c r="O290" s="185"/>
      <c r="P290" s="185"/>
      <c r="Q290" s="185"/>
      <c r="R290" s="185"/>
      <c r="S290" s="185"/>
      <c r="T290" s="186"/>
      <c r="AT290" s="180" t="s">
        <v>183</v>
      </c>
      <c r="AU290" s="180" t="s">
        <v>179</v>
      </c>
      <c r="AV290" s="13" t="s">
        <v>179</v>
      </c>
      <c r="AW290" s="13" t="s">
        <v>32</v>
      </c>
      <c r="AX290" s="13" t="s">
        <v>85</v>
      </c>
      <c r="AY290" s="180" t="s">
        <v>173</v>
      </c>
    </row>
    <row r="291" spans="1:65" s="2" customFormat="1" ht="24" customHeight="1" x14ac:dyDescent="0.2">
      <c r="A291" s="33"/>
      <c r="B291" s="162"/>
      <c r="C291" s="163" t="s">
        <v>360</v>
      </c>
      <c r="D291" s="264" t="s">
        <v>1883</v>
      </c>
      <c r="E291" s="265"/>
      <c r="F291" s="266"/>
      <c r="G291" s="164" t="s">
        <v>271</v>
      </c>
      <c r="H291" s="165">
        <v>136.16</v>
      </c>
      <c r="I291" s="166"/>
      <c r="J291" s="165">
        <f>ROUND(I291*H291,3)</f>
        <v>0</v>
      </c>
      <c r="K291" s="167"/>
      <c r="L291" s="34"/>
      <c r="M291" s="168" t="s">
        <v>1</v>
      </c>
      <c r="N291" s="169" t="s">
        <v>43</v>
      </c>
      <c r="O291" s="59"/>
      <c r="P291" s="170">
        <f>O291*H291</f>
        <v>0</v>
      </c>
      <c r="Q291" s="170">
        <v>1.5299999999999999E-3</v>
      </c>
      <c r="R291" s="170">
        <f>Q291*H291</f>
        <v>0.20832479999999998</v>
      </c>
      <c r="S291" s="170">
        <v>0</v>
      </c>
      <c r="T291" s="171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72" t="s">
        <v>178</v>
      </c>
      <c r="AT291" s="172" t="s">
        <v>175</v>
      </c>
      <c r="AU291" s="172" t="s">
        <v>179</v>
      </c>
      <c r="AY291" s="18" t="s">
        <v>173</v>
      </c>
      <c r="BE291" s="173">
        <f>IF(N291="základná",J291,0)</f>
        <v>0</v>
      </c>
      <c r="BF291" s="173">
        <f>IF(N291="znížená",J291,0)</f>
        <v>0</v>
      </c>
      <c r="BG291" s="173">
        <f>IF(N291="zákl. prenesená",J291,0)</f>
        <v>0</v>
      </c>
      <c r="BH291" s="173">
        <f>IF(N291="zníž. prenesená",J291,0)</f>
        <v>0</v>
      </c>
      <c r="BI291" s="173">
        <f>IF(N291="nulová",J291,0)</f>
        <v>0</v>
      </c>
      <c r="BJ291" s="18" t="s">
        <v>179</v>
      </c>
      <c r="BK291" s="174">
        <f>ROUND(I291*H291,3)</f>
        <v>0</v>
      </c>
      <c r="BL291" s="18" t="s">
        <v>178</v>
      </c>
      <c r="BM291" s="172" t="s">
        <v>1884</v>
      </c>
    </row>
    <row r="292" spans="1:65" s="2" customFormat="1" ht="19.5" x14ac:dyDescent="0.2">
      <c r="A292" s="33"/>
      <c r="B292" s="34"/>
      <c r="C292" s="33"/>
      <c r="D292" s="175" t="s">
        <v>181</v>
      </c>
      <c r="E292" s="33"/>
      <c r="F292" s="176" t="s">
        <v>1883</v>
      </c>
      <c r="G292" s="33"/>
      <c r="H292" s="33"/>
      <c r="I292" s="97"/>
      <c r="J292" s="33"/>
      <c r="K292" s="33"/>
      <c r="L292" s="34"/>
      <c r="M292" s="177"/>
      <c r="N292" s="178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181</v>
      </c>
      <c r="AU292" s="18" t="s">
        <v>179</v>
      </c>
    </row>
    <row r="293" spans="1:65" s="13" customFormat="1" x14ac:dyDescent="0.2">
      <c r="B293" s="179"/>
      <c r="D293" s="175" t="s">
        <v>183</v>
      </c>
      <c r="E293" s="180" t="s">
        <v>1</v>
      </c>
      <c r="F293" s="181" t="s">
        <v>1885</v>
      </c>
      <c r="H293" s="182">
        <v>136.16</v>
      </c>
      <c r="I293" s="183"/>
      <c r="L293" s="179"/>
      <c r="M293" s="184"/>
      <c r="N293" s="185"/>
      <c r="O293" s="185"/>
      <c r="P293" s="185"/>
      <c r="Q293" s="185"/>
      <c r="R293" s="185"/>
      <c r="S293" s="185"/>
      <c r="T293" s="186"/>
      <c r="AT293" s="180" t="s">
        <v>183</v>
      </c>
      <c r="AU293" s="180" t="s">
        <v>179</v>
      </c>
      <c r="AV293" s="13" t="s">
        <v>179</v>
      </c>
      <c r="AW293" s="13" t="s">
        <v>32</v>
      </c>
      <c r="AX293" s="13" t="s">
        <v>85</v>
      </c>
      <c r="AY293" s="180" t="s">
        <v>173</v>
      </c>
    </row>
    <row r="294" spans="1:65" s="12" customFormat="1" ht="22.9" customHeight="1" x14ac:dyDescent="0.2">
      <c r="B294" s="149"/>
      <c r="D294" s="150" t="s">
        <v>76</v>
      </c>
      <c r="E294" s="160" t="s">
        <v>764</v>
      </c>
      <c r="F294" s="160" t="s">
        <v>765</v>
      </c>
      <c r="I294" s="152"/>
      <c r="J294" s="161">
        <f>BK294</f>
        <v>0</v>
      </c>
      <c r="L294" s="149"/>
      <c r="M294" s="154"/>
      <c r="N294" s="155"/>
      <c r="O294" s="155"/>
      <c r="P294" s="156">
        <f>SUM(P295:P296)</f>
        <v>0</v>
      </c>
      <c r="Q294" s="155"/>
      <c r="R294" s="156">
        <f>SUM(R295:R296)</f>
        <v>0</v>
      </c>
      <c r="S294" s="155"/>
      <c r="T294" s="157">
        <f>SUM(T295:T296)</f>
        <v>0</v>
      </c>
      <c r="AR294" s="150" t="s">
        <v>85</v>
      </c>
      <c r="AT294" s="158" t="s">
        <v>76</v>
      </c>
      <c r="AU294" s="158" t="s">
        <v>85</v>
      </c>
      <c r="AY294" s="150" t="s">
        <v>173</v>
      </c>
      <c r="BK294" s="159">
        <f>SUM(BK295:BK296)</f>
        <v>0</v>
      </c>
    </row>
    <row r="295" spans="1:65" s="2" customFormat="1" ht="24" customHeight="1" x14ac:dyDescent="0.2">
      <c r="A295" s="33"/>
      <c r="B295" s="162"/>
      <c r="C295" s="163" t="s">
        <v>368</v>
      </c>
      <c r="D295" s="264" t="s">
        <v>767</v>
      </c>
      <c r="E295" s="265"/>
      <c r="F295" s="266"/>
      <c r="G295" s="164" t="s">
        <v>256</v>
      </c>
      <c r="H295" s="165">
        <v>63.412999999999997</v>
      </c>
      <c r="I295" s="166"/>
      <c r="J295" s="165">
        <f>ROUND(I295*H295,3)</f>
        <v>0</v>
      </c>
      <c r="K295" s="167"/>
      <c r="L295" s="34"/>
      <c r="M295" s="168" t="s">
        <v>1</v>
      </c>
      <c r="N295" s="169" t="s">
        <v>43</v>
      </c>
      <c r="O295" s="59"/>
      <c r="P295" s="170">
        <f>O295*H295</f>
        <v>0</v>
      </c>
      <c r="Q295" s="170">
        <v>0</v>
      </c>
      <c r="R295" s="170">
        <f>Q295*H295</f>
        <v>0</v>
      </c>
      <c r="S295" s="170">
        <v>0</v>
      </c>
      <c r="T295" s="171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2" t="s">
        <v>178</v>
      </c>
      <c r="AT295" s="172" t="s">
        <v>175</v>
      </c>
      <c r="AU295" s="172" t="s">
        <v>179</v>
      </c>
      <c r="AY295" s="18" t="s">
        <v>173</v>
      </c>
      <c r="BE295" s="173">
        <f>IF(N295="základná",J295,0)</f>
        <v>0</v>
      </c>
      <c r="BF295" s="173">
        <f>IF(N295="znížená",J295,0)</f>
        <v>0</v>
      </c>
      <c r="BG295" s="173">
        <f>IF(N295="zákl. prenesená",J295,0)</f>
        <v>0</v>
      </c>
      <c r="BH295" s="173">
        <f>IF(N295="zníž. prenesená",J295,0)</f>
        <v>0</v>
      </c>
      <c r="BI295" s="173">
        <f>IF(N295="nulová",J295,0)</f>
        <v>0</v>
      </c>
      <c r="BJ295" s="18" t="s">
        <v>179</v>
      </c>
      <c r="BK295" s="174">
        <f>ROUND(I295*H295,3)</f>
        <v>0</v>
      </c>
      <c r="BL295" s="18" t="s">
        <v>178</v>
      </c>
      <c r="BM295" s="172" t="s">
        <v>1886</v>
      </c>
    </row>
    <row r="296" spans="1:65" s="2" customFormat="1" ht="39" x14ac:dyDescent="0.2">
      <c r="A296" s="33"/>
      <c r="B296" s="34"/>
      <c r="C296" s="33"/>
      <c r="D296" s="175" t="s">
        <v>181</v>
      </c>
      <c r="E296" s="33"/>
      <c r="F296" s="176" t="s">
        <v>769</v>
      </c>
      <c r="G296" s="33"/>
      <c r="H296" s="33"/>
      <c r="I296" s="97"/>
      <c r="J296" s="33"/>
      <c r="K296" s="33"/>
      <c r="L296" s="34"/>
      <c r="M296" s="177"/>
      <c r="N296" s="178"/>
      <c r="O296" s="59"/>
      <c r="P296" s="59"/>
      <c r="Q296" s="59"/>
      <c r="R296" s="59"/>
      <c r="S296" s="59"/>
      <c r="T296" s="60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181</v>
      </c>
      <c r="AU296" s="18" t="s">
        <v>179</v>
      </c>
    </row>
    <row r="297" spans="1:65" s="12" customFormat="1" ht="25.9" customHeight="1" x14ac:dyDescent="0.2">
      <c r="B297" s="149"/>
      <c r="D297" s="150" t="s">
        <v>76</v>
      </c>
      <c r="E297" s="151" t="s">
        <v>770</v>
      </c>
      <c r="F297" s="151" t="s">
        <v>771</v>
      </c>
      <c r="I297" s="152"/>
      <c r="J297" s="153">
        <f>BK297</f>
        <v>0</v>
      </c>
      <c r="L297" s="149"/>
      <c r="M297" s="154"/>
      <c r="N297" s="155"/>
      <c r="O297" s="155"/>
      <c r="P297" s="156">
        <f>P298+P306+P314+P329</f>
        <v>0</v>
      </c>
      <c r="Q297" s="155"/>
      <c r="R297" s="156">
        <f>R298+R306+R314+R329</f>
        <v>4.08E-4</v>
      </c>
      <c r="S297" s="155"/>
      <c r="T297" s="157">
        <f>T298+T306+T314+T329</f>
        <v>0</v>
      </c>
      <c r="AR297" s="150" t="s">
        <v>179</v>
      </c>
      <c r="AT297" s="158" t="s">
        <v>76</v>
      </c>
      <c r="AU297" s="158" t="s">
        <v>77</v>
      </c>
      <c r="AY297" s="150" t="s">
        <v>173</v>
      </c>
      <c r="BK297" s="159">
        <f>BK298+BK306+BK314+BK329</f>
        <v>0</v>
      </c>
    </row>
    <row r="298" spans="1:65" s="12" customFormat="1" ht="22.9" customHeight="1" x14ac:dyDescent="0.2">
      <c r="B298" s="149"/>
      <c r="D298" s="150" t="s">
        <v>76</v>
      </c>
      <c r="E298" s="160" t="s">
        <v>1887</v>
      </c>
      <c r="F298" s="160" t="s">
        <v>1888</v>
      </c>
      <c r="I298" s="152"/>
      <c r="J298" s="161">
        <f>BK298</f>
        <v>0</v>
      </c>
      <c r="L298" s="149"/>
      <c r="M298" s="154"/>
      <c r="N298" s="155"/>
      <c r="O298" s="155"/>
      <c r="P298" s="156">
        <f>SUM(P299:P305)</f>
        <v>0</v>
      </c>
      <c r="Q298" s="155"/>
      <c r="R298" s="156">
        <f>SUM(R299:R305)</f>
        <v>0</v>
      </c>
      <c r="S298" s="155"/>
      <c r="T298" s="157">
        <f>SUM(T299:T305)</f>
        <v>0</v>
      </c>
      <c r="AR298" s="150" t="s">
        <v>179</v>
      </c>
      <c r="AT298" s="158" t="s">
        <v>76</v>
      </c>
      <c r="AU298" s="158" t="s">
        <v>85</v>
      </c>
      <c r="AY298" s="150" t="s">
        <v>173</v>
      </c>
      <c r="BK298" s="159">
        <f>SUM(BK299:BK305)</f>
        <v>0</v>
      </c>
    </row>
    <row r="299" spans="1:65" s="2" customFormat="1" ht="24" customHeight="1" x14ac:dyDescent="0.2">
      <c r="A299" s="33"/>
      <c r="B299" s="162"/>
      <c r="C299" s="163" t="s">
        <v>372</v>
      </c>
      <c r="D299" s="264" t="s">
        <v>1889</v>
      </c>
      <c r="E299" s="265"/>
      <c r="F299" s="266"/>
      <c r="G299" s="164" t="s">
        <v>271</v>
      </c>
      <c r="H299" s="165">
        <v>28.93</v>
      </c>
      <c r="I299" s="166"/>
      <c r="J299" s="165">
        <f>ROUND(I299*H299,3)</f>
        <v>0</v>
      </c>
      <c r="K299" s="167"/>
      <c r="L299" s="34"/>
      <c r="M299" s="168" t="s">
        <v>1</v>
      </c>
      <c r="N299" s="169" t="s">
        <v>43</v>
      </c>
      <c r="O299" s="59"/>
      <c r="P299" s="170">
        <f>O299*H299</f>
        <v>0</v>
      </c>
      <c r="Q299" s="170">
        <v>0</v>
      </c>
      <c r="R299" s="170">
        <f>Q299*H299</f>
        <v>0</v>
      </c>
      <c r="S299" s="170">
        <v>0</v>
      </c>
      <c r="T299" s="171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72" t="s">
        <v>283</v>
      </c>
      <c r="AT299" s="172" t="s">
        <v>175</v>
      </c>
      <c r="AU299" s="172" t="s">
        <v>179</v>
      </c>
      <c r="AY299" s="18" t="s">
        <v>173</v>
      </c>
      <c r="BE299" s="173">
        <f>IF(N299="základná",J299,0)</f>
        <v>0</v>
      </c>
      <c r="BF299" s="173">
        <f>IF(N299="znížená",J299,0)</f>
        <v>0</v>
      </c>
      <c r="BG299" s="173">
        <f>IF(N299="zákl. prenesená",J299,0)</f>
        <v>0</v>
      </c>
      <c r="BH299" s="173">
        <f>IF(N299="zníž. prenesená",J299,0)</f>
        <v>0</v>
      </c>
      <c r="BI299" s="173">
        <f>IF(N299="nulová",J299,0)</f>
        <v>0</v>
      </c>
      <c r="BJ299" s="18" t="s">
        <v>179</v>
      </c>
      <c r="BK299" s="174">
        <f>ROUND(I299*H299,3)</f>
        <v>0</v>
      </c>
      <c r="BL299" s="18" t="s">
        <v>283</v>
      </c>
      <c r="BM299" s="172" t="s">
        <v>1890</v>
      </c>
    </row>
    <row r="300" spans="1:65" s="2" customFormat="1" ht="19.5" x14ac:dyDescent="0.2">
      <c r="A300" s="33"/>
      <c r="B300" s="34"/>
      <c r="C300" s="33"/>
      <c r="D300" s="175" t="s">
        <v>181</v>
      </c>
      <c r="E300" s="33"/>
      <c r="F300" s="176" t="s">
        <v>3240</v>
      </c>
      <c r="G300" s="33"/>
      <c r="H300" s="33"/>
      <c r="I300" s="97"/>
      <c r="J300" s="33"/>
      <c r="K300" s="33"/>
      <c r="L300" s="34"/>
      <c r="M300" s="177"/>
      <c r="N300" s="178"/>
      <c r="O300" s="59"/>
      <c r="P300" s="59"/>
      <c r="Q300" s="59"/>
      <c r="R300" s="59"/>
      <c r="S300" s="59"/>
      <c r="T300" s="60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181</v>
      </c>
      <c r="AU300" s="18" t="s">
        <v>179</v>
      </c>
    </row>
    <row r="301" spans="1:65" s="13" customFormat="1" x14ac:dyDescent="0.2">
      <c r="B301" s="179"/>
      <c r="D301" s="175" t="s">
        <v>183</v>
      </c>
      <c r="E301" s="180" t="s">
        <v>1</v>
      </c>
      <c r="F301" s="181" t="s">
        <v>1891</v>
      </c>
      <c r="H301" s="182">
        <v>28.93</v>
      </c>
      <c r="I301" s="183"/>
      <c r="L301" s="179"/>
      <c r="M301" s="184"/>
      <c r="N301" s="185"/>
      <c r="O301" s="185"/>
      <c r="P301" s="185"/>
      <c r="Q301" s="185"/>
      <c r="R301" s="185"/>
      <c r="S301" s="185"/>
      <c r="T301" s="186"/>
      <c r="AT301" s="180" t="s">
        <v>183</v>
      </c>
      <c r="AU301" s="180" t="s">
        <v>179</v>
      </c>
      <c r="AV301" s="13" t="s">
        <v>179</v>
      </c>
      <c r="AW301" s="13" t="s">
        <v>32</v>
      </c>
      <c r="AX301" s="13" t="s">
        <v>85</v>
      </c>
      <c r="AY301" s="180" t="s">
        <v>173</v>
      </c>
    </row>
    <row r="302" spans="1:65" s="2" customFormat="1" ht="24" customHeight="1" x14ac:dyDescent="0.2">
      <c r="A302" s="33"/>
      <c r="B302" s="162"/>
      <c r="C302" s="163" t="s">
        <v>375</v>
      </c>
      <c r="D302" s="264" t="s">
        <v>1892</v>
      </c>
      <c r="E302" s="265"/>
      <c r="F302" s="266"/>
      <c r="G302" s="164" t="s">
        <v>271</v>
      </c>
      <c r="H302" s="165">
        <v>28.93</v>
      </c>
      <c r="I302" s="166"/>
      <c r="J302" s="165">
        <f>ROUND(I302*H302,3)</f>
        <v>0</v>
      </c>
      <c r="K302" s="167"/>
      <c r="L302" s="34"/>
      <c r="M302" s="168" t="s">
        <v>1</v>
      </c>
      <c r="N302" s="169" t="s">
        <v>43</v>
      </c>
      <c r="O302" s="59"/>
      <c r="P302" s="170">
        <f>O302*H302</f>
        <v>0</v>
      </c>
      <c r="Q302" s="170">
        <v>0</v>
      </c>
      <c r="R302" s="170">
        <f>Q302*H302</f>
        <v>0</v>
      </c>
      <c r="S302" s="170">
        <v>0</v>
      </c>
      <c r="T302" s="171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2" t="s">
        <v>283</v>
      </c>
      <c r="AT302" s="172" t="s">
        <v>175</v>
      </c>
      <c r="AU302" s="172" t="s">
        <v>179</v>
      </c>
      <c r="AY302" s="18" t="s">
        <v>173</v>
      </c>
      <c r="BE302" s="173">
        <f>IF(N302="základná",J302,0)</f>
        <v>0</v>
      </c>
      <c r="BF302" s="173">
        <f>IF(N302="znížená",J302,0)</f>
        <v>0</v>
      </c>
      <c r="BG302" s="173">
        <f>IF(N302="zákl. prenesená",J302,0)</f>
        <v>0</v>
      </c>
      <c r="BH302" s="173">
        <f>IF(N302="zníž. prenesená",J302,0)</f>
        <v>0</v>
      </c>
      <c r="BI302" s="173">
        <f>IF(N302="nulová",J302,0)</f>
        <v>0</v>
      </c>
      <c r="BJ302" s="18" t="s">
        <v>179</v>
      </c>
      <c r="BK302" s="174">
        <f>ROUND(I302*H302,3)</f>
        <v>0</v>
      </c>
      <c r="BL302" s="18" t="s">
        <v>283</v>
      </c>
      <c r="BM302" s="172" t="s">
        <v>1893</v>
      </c>
    </row>
    <row r="303" spans="1:65" s="2" customFormat="1" x14ac:dyDescent="0.2">
      <c r="A303" s="33"/>
      <c r="B303" s="34"/>
      <c r="C303" s="33"/>
      <c r="D303" s="175" t="s">
        <v>181</v>
      </c>
      <c r="E303" s="33"/>
      <c r="F303" s="176" t="s">
        <v>3241</v>
      </c>
      <c r="G303" s="33"/>
      <c r="H303" s="33"/>
      <c r="I303" s="97"/>
      <c r="J303" s="33"/>
      <c r="K303" s="33"/>
      <c r="L303" s="34"/>
      <c r="M303" s="177"/>
      <c r="N303" s="178"/>
      <c r="O303" s="59"/>
      <c r="P303" s="59"/>
      <c r="Q303" s="59"/>
      <c r="R303" s="59"/>
      <c r="S303" s="59"/>
      <c r="T303" s="60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181</v>
      </c>
      <c r="AU303" s="18" t="s">
        <v>179</v>
      </c>
    </row>
    <row r="304" spans="1:65" s="2" customFormat="1" ht="24" customHeight="1" x14ac:dyDescent="0.2">
      <c r="A304" s="33"/>
      <c r="B304" s="162"/>
      <c r="C304" s="163" t="s">
        <v>378</v>
      </c>
      <c r="D304" s="264" t="s">
        <v>1894</v>
      </c>
      <c r="E304" s="265"/>
      <c r="F304" s="266"/>
      <c r="G304" s="164" t="s">
        <v>780</v>
      </c>
      <c r="H304" s="166"/>
      <c r="I304" s="166"/>
      <c r="J304" s="165">
        <f>ROUND(I304*H304,3)</f>
        <v>0</v>
      </c>
      <c r="K304" s="167"/>
      <c r="L304" s="34"/>
      <c r="M304" s="168" t="s">
        <v>1</v>
      </c>
      <c r="N304" s="169" t="s">
        <v>43</v>
      </c>
      <c r="O304" s="59"/>
      <c r="P304" s="170">
        <f>O304*H304</f>
        <v>0</v>
      </c>
      <c r="Q304" s="170">
        <v>0</v>
      </c>
      <c r="R304" s="170">
        <f>Q304*H304</f>
        <v>0</v>
      </c>
      <c r="S304" s="170">
        <v>0</v>
      </c>
      <c r="T304" s="171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2" t="s">
        <v>283</v>
      </c>
      <c r="AT304" s="172" t="s">
        <v>175</v>
      </c>
      <c r="AU304" s="172" t="s">
        <v>179</v>
      </c>
      <c r="AY304" s="18" t="s">
        <v>173</v>
      </c>
      <c r="BE304" s="173">
        <f>IF(N304="základná",J304,0)</f>
        <v>0</v>
      </c>
      <c r="BF304" s="173">
        <f>IF(N304="znížená",J304,0)</f>
        <v>0</v>
      </c>
      <c r="BG304" s="173">
        <f>IF(N304="zákl. prenesená",J304,0)</f>
        <v>0</v>
      </c>
      <c r="BH304" s="173">
        <f>IF(N304="zníž. prenesená",J304,0)</f>
        <v>0</v>
      </c>
      <c r="BI304" s="173">
        <f>IF(N304="nulová",J304,0)</f>
        <v>0</v>
      </c>
      <c r="BJ304" s="18" t="s">
        <v>179</v>
      </c>
      <c r="BK304" s="174">
        <f>ROUND(I304*H304,3)</f>
        <v>0</v>
      </c>
      <c r="BL304" s="18" t="s">
        <v>283</v>
      </c>
      <c r="BM304" s="172" t="s">
        <v>1895</v>
      </c>
    </row>
    <row r="305" spans="1:65" s="2" customFormat="1" x14ac:dyDescent="0.2">
      <c r="A305" s="33"/>
      <c r="B305" s="34"/>
      <c r="C305" s="33"/>
      <c r="D305" s="175" t="s">
        <v>181</v>
      </c>
      <c r="E305" s="33"/>
      <c r="F305" s="176" t="s">
        <v>1894</v>
      </c>
      <c r="G305" s="33"/>
      <c r="H305" s="33"/>
      <c r="I305" s="97"/>
      <c r="J305" s="33"/>
      <c r="K305" s="33"/>
      <c r="L305" s="34"/>
      <c r="M305" s="177"/>
      <c r="N305" s="178"/>
      <c r="O305" s="59"/>
      <c r="P305" s="59"/>
      <c r="Q305" s="59"/>
      <c r="R305" s="59"/>
      <c r="S305" s="59"/>
      <c r="T305" s="60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181</v>
      </c>
      <c r="AU305" s="18" t="s">
        <v>179</v>
      </c>
    </row>
    <row r="306" spans="1:65" s="12" customFormat="1" ht="22.9" customHeight="1" x14ac:dyDescent="0.2">
      <c r="B306" s="149"/>
      <c r="D306" s="150" t="s">
        <v>76</v>
      </c>
      <c r="E306" s="160" t="s">
        <v>1077</v>
      </c>
      <c r="F306" s="160" t="s">
        <v>1078</v>
      </c>
      <c r="I306" s="152"/>
      <c r="J306" s="161">
        <f>BK306</f>
        <v>0</v>
      </c>
      <c r="L306" s="149"/>
      <c r="M306" s="154"/>
      <c r="N306" s="155"/>
      <c r="O306" s="155"/>
      <c r="P306" s="156">
        <f>SUM(P307:P313)</f>
        <v>0</v>
      </c>
      <c r="Q306" s="155"/>
      <c r="R306" s="156">
        <f>SUM(R307:R313)</f>
        <v>0</v>
      </c>
      <c r="S306" s="155"/>
      <c r="T306" s="157">
        <f>SUM(T307:T313)</f>
        <v>0</v>
      </c>
      <c r="AR306" s="150" t="s">
        <v>179</v>
      </c>
      <c r="AT306" s="158" t="s">
        <v>76</v>
      </c>
      <c r="AU306" s="158" t="s">
        <v>85</v>
      </c>
      <c r="AY306" s="150" t="s">
        <v>173</v>
      </c>
      <c r="BK306" s="159">
        <f>SUM(BK307:BK313)</f>
        <v>0</v>
      </c>
    </row>
    <row r="307" spans="1:65" s="2" customFormat="1" ht="48" customHeight="1" x14ac:dyDescent="0.2">
      <c r="A307" s="33"/>
      <c r="B307" s="162"/>
      <c r="C307" s="163" t="s">
        <v>381</v>
      </c>
      <c r="D307" s="264" t="s">
        <v>1896</v>
      </c>
      <c r="E307" s="265"/>
      <c r="F307" s="266"/>
      <c r="G307" s="164" t="s">
        <v>271</v>
      </c>
      <c r="H307" s="165">
        <v>136.16</v>
      </c>
      <c r="I307" s="166"/>
      <c r="J307" s="165">
        <f>ROUND(I307*H307,3)</f>
        <v>0</v>
      </c>
      <c r="K307" s="167"/>
      <c r="L307" s="34"/>
      <c r="M307" s="168" t="s">
        <v>1</v>
      </c>
      <c r="N307" s="169" t="s">
        <v>43</v>
      </c>
      <c r="O307" s="59"/>
      <c r="P307" s="170">
        <f>O307*H307</f>
        <v>0</v>
      </c>
      <c r="Q307" s="170">
        <v>0</v>
      </c>
      <c r="R307" s="170">
        <f>Q307*H307</f>
        <v>0</v>
      </c>
      <c r="S307" s="170">
        <v>0</v>
      </c>
      <c r="T307" s="171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2" t="s">
        <v>283</v>
      </c>
      <c r="AT307" s="172" t="s">
        <v>175</v>
      </c>
      <c r="AU307" s="172" t="s">
        <v>179</v>
      </c>
      <c r="AY307" s="18" t="s">
        <v>173</v>
      </c>
      <c r="BE307" s="173">
        <f>IF(N307="základná",J307,0)</f>
        <v>0</v>
      </c>
      <c r="BF307" s="173">
        <f>IF(N307="znížená",J307,0)</f>
        <v>0</v>
      </c>
      <c r="BG307" s="173">
        <f>IF(N307="zákl. prenesená",J307,0)</f>
        <v>0</v>
      </c>
      <c r="BH307" s="173">
        <f>IF(N307="zníž. prenesená",J307,0)</f>
        <v>0</v>
      </c>
      <c r="BI307" s="173">
        <f>IF(N307="nulová",J307,0)</f>
        <v>0</v>
      </c>
      <c r="BJ307" s="18" t="s">
        <v>179</v>
      </c>
      <c r="BK307" s="174">
        <f>ROUND(I307*H307,3)</f>
        <v>0</v>
      </c>
      <c r="BL307" s="18" t="s">
        <v>283</v>
      </c>
      <c r="BM307" s="172" t="s">
        <v>1897</v>
      </c>
    </row>
    <row r="308" spans="1:65" s="2" customFormat="1" ht="39" x14ac:dyDescent="0.2">
      <c r="A308" s="33"/>
      <c r="B308" s="34"/>
      <c r="C308" s="33"/>
      <c r="D308" s="175" t="s">
        <v>181</v>
      </c>
      <c r="E308" s="33"/>
      <c r="F308" s="176" t="s">
        <v>1898</v>
      </c>
      <c r="G308" s="33"/>
      <c r="H308" s="33"/>
      <c r="I308" s="97"/>
      <c r="J308" s="33"/>
      <c r="K308" s="33"/>
      <c r="L308" s="34"/>
      <c r="M308" s="177"/>
      <c r="N308" s="178"/>
      <c r="O308" s="59"/>
      <c r="P308" s="59"/>
      <c r="Q308" s="59"/>
      <c r="R308" s="59"/>
      <c r="S308" s="59"/>
      <c r="T308" s="60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181</v>
      </c>
      <c r="AU308" s="18" t="s">
        <v>179</v>
      </c>
    </row>
    <row r="309" spans="1:65" s="13" customFormat="1" x14ac:dyDescent="0.2">
      <c r="B309" s="179"/>
      <c r="D309" s="175" t="s">
        <v>183</v>
      </c>
      <c r="E309" s="180" t="s">
        <v>1</v>
      </c>
      <c r="F309" s="181" t="s">
        <v>1899</v>
      </c>
      <c r="H309" s="182">
        <v>27.3</v>
      </c>
      <c r="I309" s="183"/>
      <c r="L309" s="179"/>
      <c r="M309" s="184"/>
      <c r="N309" s="185"/>
      <c r="O309" s="185"/>
      <c r="P309" s="185"/>
      <c r="Q309" s="185"/>
      <c r="R309" s="185"/>
      <c r="S309" s="185"/>
      <c r="T309" s="186"/>
      <c r="AT309" s="180" t="s">
        <v>183</v>
      </c>
      <c r="AU309" s="180" t="s">
        <v>179</v>
      </c>
      <c r="AV309" s="13" t="s">
        <v>179</v>
      </c>
      <c r="AW309" s="13" t="s">
        <v>32</v>
      </c>
      <c r="AX309" s="13" t="s">
        <v>77</v>
      </c>
      <c r="AY309" s="180" t="s">
        <v>173</v>
      </c>
    </row>
    <row r="310" spans="1:65" s="13" customFormat="1" ht="22.5" x14ac:dyDescent="0.2">
      <c r="B310" s="179"/>
      <c r="D310" s="175" t="s">
        <v>183</v>
      </c>
      <c r="E310" s="180" t="s">
        <v>1</v>
      </c>
      <c r="F310" s="181" t="s">
        <v>1900</v>
      </c>
      <c r="H310" s="182">
        <v>108.86</v>
      </c>
      <c r="I310" s="183"/>
      <c r="L310" s="179"/>
      <c r="M310" s="184"/>
      <c r="N310" s="185"/>
      <c r="O310" s="185"/>
      <c r="P310" s="185"/>
      <c r="Q310" s="185"/>
      <c r="R310" s="185"/>
      <c r="S310" s="185"/>
      <c r="T310" s="186"/>
      <c r="AT310" s="180" t="s">
        <v>183</v>
      </c>
      <c r="AU310" s="180" t="s">
        <v>179</v>
      </c>
      <c r="AV310" s="13" t="s">
        <v>179</v>
      </c>
      <c r="AW310" s="13" t="s">
        <v>32</v>
      </c>
      <c r="AX310" s="13" t="s">
        <v>77</v>
      </c>
      <c r="AY310" s="180" t="s">
        <v>173</v>
      </c>
    </row>
    <row r="311" spans="1:65" s="16" customFormat="1" x14ac:dyDescent="0.2">
      <c r="B311" s="202"/>
      <c r="D311" s="175" t="s">
        <v>183</v>
      </c>
      <c r="E311" s="203" t="s">
        <v>1</v>
      </c>
      <c r="F311" s="204" t="s">
        <v>197</v>
      </c>
      <c r="H311" s="205">
        <v>136.16</v>
      </c>
      <c r="I311" s="206"/>
      <c r="L311" s="202"/>
      <c r="M311" s="207"/>
      <c r="N311" s="208"/>
      <c r="O311" s="208"/>
      <c r="P311" s="208"/>
      <c r="Q311" s="208"/>
      <c r="R311" s="208"/>
      <c r="S311" s="208"/>
      <c r="T311" s="209"/>
      <c r="AT311" s="203" t="s">
        <v>183</v>
      </c>
      <c r="AU311" s="203" t="s">
        <v>179</v>
      </c>
      <c r="AV311" s="16" t="s">
        <v>178</v>
      </c>
      <c r="AW311" s="16" t="s">
        <v>32</v>
      </c>
      <c r="AX311" s="16" t="s">
        <v>85</v>
      </c>
      <c r="AY311" s="203" t="s">
        <v>173</v>
      </c>
    </row>
    <row r="312" spans="1:65" s="2" customFormat="1" ht="24" customHeight="1" x14ac:dyDescent="0.2">
      <c r="A312" s="33"/>
      <c r="B312" s="162"/>
      <c r="C312" s="163" t="s">
        <v>389</v>
      </c>
      <c r="D312" s="264" t="s">
        <v>1144</v>
      </c>
      <c r="E312" s="265"/>
      <c r="F312" s="266"/>
      <c r="G312" s="164" t="s">
        <v>780</v>
      </c>
      <c r="H312" s="166"/>
      <c r="I312" s="166"/>
      <c r="J312" s="165">
        <f>ROUND(I312*H312,3)</f>
        <v>0</v>
      </c>
      <c r="K312" s="167"/>
      <c r="L312" s="34"/>
      <c r="M312" s="168" t="s">
        <v>1</v>
      </c>
      <c r="N312" s="169" t="s">
        <v>43</v>
      </c>
      <c r="O312" s="59"/>
      <c r="P312" s="170">
        <f>O312*H312</f>
        <v>0</v>
      </c>
      <c r="Q312" s="170">
        <v>0</v>
      </c>
      <c r="R312" s="170">
        <f>Q312*H312</f>
        <v>0</v>
      </c>
      <c r="S312" s="170">
        <v>0</v>
      </c>
      <c r="T312" s="171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2" t="s">
        <v>283</v>
      </c>
      <c r="AT312" s="172" t="s">
        <v>175</v>
      </c>
      <c r="AU312" s="172" t="s">
        <v>179</v>
      </c>
      <c r="AY312" s="18" t="s">
        <v>173</v>
      </c>
      <c r="BE312" s="173">
        <f>IF(N312="základná",J312,0)</f>
        <v>0</v>
      </c>
      <c r="BF312" s="173">
        <f>IF(N312="znížená",J312,0)</f>
        <v>0</v>
      </c>
      <c r="BG312" s="173">
        <f>IF(N312="zákl. prenesená",J312,0)</f>
        <v>0</v>
      </c>
      <c r="BH312" s="173">
        <f>IF(N312="zníž. prenesená",J312,0)</f>
        <v>0</v>
      </c>
      <c r="BI312" s="173">
        <f>IF(N312="nulová",J312,0)</f>
        <v>0</v>
      </c>
      <c r="BJ312" s="18" t="s">
        <v>179</v>
      </c>
      <c r="BK312" s="174">
        <f>ROUND(I312*H312,3)</f>
        <v>0</v>
      </c>
      <c r="BL312" s="18" t="s">
        <v>283</v>
      </c>
      <c r="BM312" s="172" t="s">
        <v>1901</v>
      </c>
    </row>
    <row r="313" spans="1:65" s="2" customFormat="1" x14ac:dyDescent="0.2">
      <c r="A313" s="33"/>
      <c r="B313" s="34"/>
      <c r="C313" s="33"/>
      <c r="D313" s="175" t="s">
        <v>181</v>
      </c>
      <c r="E313" s="33"/>
      <c r="F313" s="176" t="s">
        <v>1902</v>
      </c>
      <c r="G313" s="33"/>
      <c r="H313" s="33"/>
      <c r="I313" s="97"/>
      <c r="J313" s="33"/>
      <c r="K313" s="33"/>
      <c r="L313" s="34"/>
      <c r="M313" s="177"/>
      <c r="N313" s="178"/>
      <c r="O313" s="59"/>
      <c r="P313" s="59"/>
      <c r="Q313" s="59"/>
      <c r="R313" s="59"/>
      <c r="S313" s="59"/>
      <c r="T313" s="60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8" t="s">
        <v>181</v>
      </c>
      <c r="AU313" s="18" t="s">
        <v>179</v>
      </c>
    </row>
    <row r="314" spans="1:65" s="12" customFormat="1" ht="22.9" customHeight="1" x14ac:dyDescent="0.2">
      <c r="B314" s="149"/>
      <c r="D314" s="150" t="s">
        <v>76</v>
      </c>
      <c r="E314" s="160" t="s">
        <v>1146</v>
      </c>
      <c r="F314" s="160" t="s">
        <v>1147</v>
      </c>
      <c r="I314" s="152"/>
      <c r="J314" s="161">
        <f>BK314</f>
        <v>0</v>
      </c>
      <c r="L314" s="149"/>
      <c r="M314" s="154"/>
      <c r="N314" s="155"/>
      <c r="O314" s="155"/>
      <c r="P314" s="156">
        <f>SUM(P315:P328)</f>
        <v>0</v>
      </c>
      <c r="Q314" s="155"/>
      <c r="R314" s="156">
        <f>SUM(R315:R328)</f>
        <v>0</v>
      </c>
      <c r="S314" s="155"/>
      <c r="T314" s="157">
        <f>SUM(T315:T328)</f>
        <v>0</v>
      </c>
      <c r="AR314" s="150" t="s">
        <v>179</v>
      </c>
      <c r="AT314" s="158" t="s">
        <v>76</v>
      </c>
      <c r="AU314" s="158" t="s">
        <v>85</v>
      </c>
      <c r="AY314" s="150" t="s">
        <v>173</v>
      </c>
      <c r="BK314" s="159">
        <f>SUM(BK315:BK328)</f>
        <v>0</v>
      </c>
    </row>
    <row r="315" spans="1:65" s="2" customFormat="1" ht="36" customHeight="1" x14ac:dyDescent="0.2">
      <c r="A315" s="33"/>
      <c r="B315" s="162"/>
      <c r="C315" s="163" t="s">
        <v>394</v>
      </c>
      <c r="D315" s="264" t="s">
        <v>1903</v>
      </c>
      <c r="E315" s="265"/>
      <c r="F315" s="266"/>
      <c r="G315" s="164" t="s">
        <v>271</v>
      </c>
      <c r="H315" s="165">
        <v>148.21899999999999</v>
      </c>
      <c r="I315" s="166"/>
      <c r="J315" s="165">
        <f>ROUND(I315*H315,3)</f>
        <v>0</v>
      </c>
      <c r="K315" s="167"/>
      <c r="L315" s="34"/>
      <c r="M315" s="168" t="s">
        <v>1</v>
      </c>
      <c r="N315" s="169" t="s">
        <v>43</v>
      </c>
      <c r="O315" s="59"/>
      <c r="P315" s="170">
        <f>O315*H315</f>
        <v>0</v>
      </c>
      <c r="Q315" s="170">
        <v>0</v>
      </c>
      <c r="R315" s="170">
        <f>Q315*H315</f>
        <v>0</v>
      </c>
      <c r="S315" s="170">
        <v>0</v>
      </c>
      <c r="T315" s="171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2" t="s">
        <v>283</v>
      </c>
      <c r="AT315" s="172" t="s">
        <v>175</v>
      </c>
      <c r="AU315" s="172" t="s">
        <v>179</v>
      </c>
      <c r="AY315" s="18" t="s">
        <v>173</v>
      </c>
      <c r="BE315" s="173">
        <f>IF(N315="základná",J315,0)</f>
        <v>0</v>
      </c>
      <c r="BF315" s="173">
        <f>IF(N315="znížená",J315,0)</f>
        <v>0</v>
      </c>
      <c r="BG315" s="173">
        <f>IF(N315="zákl. prenesená",J315,0)</f>
        <v>0</v>
      </c>
      <c r="BH315" s="173">
        <f>IF(N315="zníž. prenesená",J315,0)</f>
        <v>0</v>
      </c>
      <c r="BI315" s="173">
        <f>IF(N315="nulová",J315,0)</f>
        <v>0</v>
      </c>
      <c r="BJ315" s="18" t="s">
        <v>179</v>
      </c>
      <c r="BK315" s="174">
        <f>ROUND(I315*H315,3)</f>
        <v>0</v>
      </c>
      <c r="BL315" s="18" t="s">
        <v>283</v>
      </c>
      <c r="BM315" s="172" t="s">
        <v>1904</v>
      </c>
    </row>
    <row r="316" spans="1:65" s="2" customFormat="1" ht="29.25" x14ac:dyDescent="0.2">
      <c r="A316" s="33"/>
      <c r="B316" s="34"/>
      <c r="C316" s="33"/>
      <c r="D316" s="175" t="s">
        <v>181</v>
      </c>
      <c r="E316" s="33"/>
      <c r="F316" s="176" t="s">
        <v>1905</v>
      </c>
      <c r="G316" s="33"/>
      <c r="H316" s="33"/>
      <c r="I316" s="97"/>
      <c r="J316" s="33"/>
      <c r="K316" s="33"/>
      <c r="L316" s="34"/>
      <c r="M316" s="177"/>
      <c r="N316" s="178"/>
      <c r="O316" s="59"/>
      <c r="P316" s="59"/>
      <c r="Q316" s="59"/>
      <c r="R316" s="59"/>
      <c r="S316" s="59"/>
      <c r="T316" s="60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8" t="s">
        <v>181</v>
      </c>
      <c r="AU316" s="18" t="s">
        <v>179</v>
      </c>
    </row>
    <row r="317" spans="1:65" s="14" customFormat="1" x14ac:dyDescent="0.2">
      <c r="B317" s="187"/>
      <c r="D317" s="175" t="s">
        <v>183</v>
      </c>
      <c r="E317" s="188" t="s">
        <v>1</v>
      </c>
      <c r="F317" s="189" t="s">
        <v>1906</v>
      </c>
      <c r="H317" s="188" t="s">
        <v>1</v>
      </c>
      <c r="I317" s="190"/>
      <c r="L317" s="187"/>
      <c r="M317" s="191"/>
      <c r="N317" s="192"/>
      <c r="O317" s="192"/>
      <c r="P317" s="192"/>
      <c r="Q317" s="192"/>
      <c r="R317" s="192"/>
      <c r="S317" s="192"/>
      <c r="T317" s="193"/>
      <c r="AT317" s="188" t="s">
        <v>183</v>
      </c>
      <c r="AU317" s="188" t="s">
        <v>179</v>
      </c>
      <c r="AV317" s="14" t="s">
        <v>85</v>
      </c>
      <c r="AW317" s="14" t="s">
        <v>32</v>
      </c>
      <c r="AX317" s="14" t="s">
        <v>77</v>
      </c>
      <c r="AY317" s="188" t="s">
        <v>173</v>
      </c>
    </row>
    <row r="318" spans="1:65" s="13" customFormat="1" x14ac:dyDescent="0.2">
      <c r="B318" s="179"/>
      <c r="D318" s="175" t="s">
        <v>183</v>
      </c>
      <c r="E318" s="180" t="s">
        <v>1</v>
      </c>
      <c r="F318" s="181" t="s">
        <v>1907</v>
      </c>
      <c r="H318" s="182">
        <v>32.917999999999999</v>
      </c>
      <c r="I318" s="183"/>
      <c r="L318" s="179"/>
      <c r="M318" s="184"/>
      <c r="N318" s="185"/>
      <c r="O318" s="185"/>
      <c r="P318" s="185"/>
      <c r="Q318" s="185"/>
      <c r="R318" s="185"/>
      <c r="S318" s="185"/>
      <c r="T318" s="186"/>
      <c r="AT318" s="180" t="s">
        <v>183</v>
      </c>
      <c r="AU318" s="180" t="s">
        <v>179</v>
      </c>
      <c r="AV318" s="13" t="s">
        <v>179</v>
      </c>
      <c r="AW318" s="13" t="s">
        <v>32</v>
      </c>
      <c r="AX318" s="13" t="s">
        <v>77</v>
      </c>
      <c r="AY318" s="180" t="s">
        <v>173</v>
      </c>
    </row>
    <row r="319" spans="1:65" s="13" customFormat="1" x14ac:dyDescent="0.2">
      <c r="B319" s="179"/>
      <c r="D319" s="175" t="s">
        <v>183</v>
      </c>
      <c r="E319" s="180" t="s">
        <v>1</v>
      </c>
      <c r="F319" s="181" t="s">
        <v>1908</v>
      </c>
      <c r="H319" s="182">
        <v>115.301</v>
      </c>
      <c r="I319" s="183"/>
      <c r="L319" s="179"/>
      <c r="M319" s="184"/>
      <c r="N319" s="185"/>
      <c r="O319" s="185"/>
      <c r="P319" s="185"/>
      <c r="Q319" s="185"/>
      <c r="R319" s="185"/>
      <c r="S319" s="185"/>
      <c r="T319" s="186"/>
      <c r="AT319" s="180" t="s">
        <v>183</v>
      </c>
      <c r="AU319" s="180" t="s">
        <v>179</v>
      </c>
      <c r="AV319" s="13" t="s">
        <v>179</v>
      </c>
      <c r="AW319" s="13" t="s">
        <v>32</v>
      </c>
      <c r="AX319" s="13" t="s">
        <v>77</v>
      </c>
      <c r="AY319" s="180" t="s">
        <v>173</v>
      </c>
    </row>
    <row r="320" spans="1:65" s="16" customFormat="1" x14ac:dyDescent="0.2">
      <c r="B320" s="202"/>
      <c r="D320" s="175" t="s">
        <v>183</v>
      </c>
      <c r="E320" s="203" t="s">
        <v>1</v>
      </c>
      <c r="F320" s="204" t="s">
        <v>197</v>
      </c>
      <c r="H320" s="205">
        <v>148.21899999999999</v>
      </c>
      <c r="I320" s="206"/>
      <c r="L320" s="202"/>
      <c r="M320" s="207"/>
      <c r="N320" s="208"/>
      <c r="O320" s="208"/>
      <c r="P320" s="208"/>
      <c r="Q320" s="208"/>
      <c r="R320" s="208"/>
      <c r="S320" s="208"/>
      <c r="T320" s="209"/>
      <c r="AT320" s="203" t="s">
        <v>183</v>
      </c>
      <c r="AU320" s="203" t="s">
        <v>179</v>
      </c>
      <c r="AV320" s="16" t="s">
        <v>178</v>
      </c>
      <c r="AW320" s="16" t="s">
        <v>32</v>
      </c>
      <c r="AX320" s="16" t="s">
        <v>85</v>
      </c>
      <c r="AY320" s="203" t="s">
        <v>173</v>
      </c>
    </row>
    <row r="321" spans="1:65" s="2" customFormat="1" ht="48" customHeight="1" x14ac:dyDescent="0.2">
      <c r="A321" s="33"/>
      <c r="B321" s="162"/>
      <c r="C321" s="163" t="s">
        <v>399</v>
      </c>
      <c r="D321" s="264" t="s">
        <v>3242</v>
      </c>
      <c r="E321" s="265"/>
      <c r="F321" s="266"/>
      <c r="G321" s="164" t="s">
        <v>370</v>
      </c>
      <c r="H321" s="165">
        <v>4</v>
      </c>
      <c r="I321" s="166"/>
      <c r="J321" s="165">
        <f>ROUND(I321*H321,3)</f>
        <v>0</v>
      </c>
      <c r="K321" s="167"/>
      <c r="L321" s="34"/>
      <c r="M321" s="168" t="s">
        <v>1</v>
      </c>
      <c r="N321" s="169" t="s">
        <v>43</v>
      </c>
      <c r="O321" s="59"/>
      <c r="P321" s="170">
        <f>O321*H321</f>
        <v>0</v>
      </c>
      <c r="Q321" s="170">
        <v>0</v>
      </c>
      <c r="R321" s="170">
        <f>Q321*H321</f>
        <v>0</v>
      </c>
      <c r="S321" s="170">
        <v>0</v>
      </c>
      <c r="T321" s="171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2" t="s">
        <v>283</v>
      </c>
      <c r="AT321" s="172" t="s">
        <v>175</v>
      </c>
      <c r="AU321" s="172" t="s">
        <v>179</v>
      </c>
      <c r="AY321" s="18" t="s">
        <v>173</v>
      </c>
      <c r="BE321" s="173">
        <f>IF(N321="základná",J321,0)</f>
        <v>0</v>
      </c>
      <c r="BF321" s="173">
        <f>IF(N321="znížená",J321,0)</f>
        <v>0</v>
      </c>
      <c r="BG321" s="173">
        <f>IF(N321="zákl. prenesená",J321,0)</f>
        <v>0</v>
      </c>
      <c r="BH321" s="173">
        <f>IF(N321="zníž. prenesená",J321,0)</f>
        <v>0</v>
      </c>
      <c r="BI321" s="173">
        <f>IF(N321="nulová",J321,0)</f>
        <v>0</v>
      </c>
      <c r="BJ321" s="18" t="s">
        <v>179</v>
      </c>
      <c r="BK321" s="174">
        <f>ROUND(I321*H321,3)</f>
        <v>0</v>
      </c>
      <c r="BL321" s="18" t="s">
        <v>283</v>
      </c>
      <c r="BM321" s="172" t="s">
        <v>1909</v>
      </c>
    </row>
    <row r="322" spans="1:65" s="2" customFormat="1" ht="29.25" x14ac:dyDescent="0.2">
      <c r="A322" s="33"/>
      <c r="B322" s="34"/>
      <c r="C322" s="33"/>
      <c r="D322" s="175" t="s">
        <v>181</v>
      </c>
      <c r="E322" s="33"/>
      <c r="F322" s="176" t="s">
        <v>3243</v>
      </c>
      <c r="G322" s="33"/>
      <c r="H322" s="33"/>
      <c r="I322" s="97"/>
      <c r="J322" s="33"/>
      <c r="K322" s="33"/>
      <c r="L322" s="34"/>
      <c r="M322" s="177"/>
      <c r="N322" s="178"/>
      <c r="O322" s="59"/>
      <c r="P322" s="59"/>
      <c r="Q322" s="59"/>
      <c r="R322" s="59"/>
      <c r="S322" s="59"/>
      <c r="T322" s="6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T322" s="18" t="s">
        <v>181</v>
      </c>
      <c r="AU322" s="18" t="s">
        <v>179</v>
      </c>
    </row>
    <row r="323" spans="1:65" s="2" customFormat="1" ht="48" customHeight="1" x14ac:dyDescent="0.2">
      <c r="A323" s="33"/>
      <c r="B323" s="162"/>
      <c r="C323" s="163" t="s">
        <v>404</v>
      </c>
      <c r="D323" s="264" t="s">
        <v>3244</v>
      </c>
      <c r="E323" s="265"/>
      <c r="F323" s="266"/>
      <c r="G323" s="164" t="s">
        <v>370</v>
      </c>
      <c r="H323" s="165">
        <v>1</v>
      </c>
      <c r="I323" s="166"/>
      <c r="J323" s="165">
        <f>ROUND(I323*H323,3)</f>
        <v>0</v>
      </c>
      <c r="K323" s="167"/>
      <c r="L323" s="34"/>
      <c r="M323" s="168" t="s">
        <v>1</v>
      </c>
      <c r="N323" s="169" t="s">
        <v>43</v>
      </c>
      <c r="O323" s="59"/>
      <c r="P323" s="170">
        <f>O323*H323</f>
        <v>0</v>
      </c>
      <c r="Q323" s="170">
        <v>0</v>
      </c>
      <c r="R323" s="170">
        <f>Q323*H323</f>
        <v>0</v>
      </c>
      <c r="S323" s="170">
        <v>0</v>
      </c>
      <c r="T323" s="171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72" t="s">
        <v>283</v>
      </c>
      <c r="AT323" s="172" t="s">
        <v>175</v>
      </c>
      <c r="AU323" s="172" t="s">
        <v>179</v>
      </c>
      <c r="AY323" s="18" t="s">
        <v>173</v>
      </c>
      <c r="BE323" s="173">
        <f>IF(N323="základná",J323,0)</f>
        <v>0</v>
      </c>
      <c r="BF323" s="173">
        <f>IF(N323="znížená",J323,0)</f>
        <v>0</v>
      </c>
      <c r="BG323" s="173">
        <f>IF(N323="zákl. prenesená",J323,0)</f>
        <v>0</v>
      </c>
      <c r="BH323" s="173">
        <f>IF(N323="zníž. prenesená",J323,0)</f>
        <v>0</v>
      </c>
      <c r="BI323" s="173">
        <f>IF(N323="nulová",J323,0)</f>
        <v>0</v>
      </c>
      <c r="BJ323" s="18" t="s">
        <v>179</v>
      </c>
      <c r="BK323" s="174">
        <f>ROUND(I323*H323,3)</f>
        <v>0</v>
      </c>
      <c r="BL323" s="18" t="s">
        <v>283</v>
      </c>
      <c r="BM323" s="172" t="s">
        <v>1910</v>
      </c>
    </row>
    <row r="324" spans="1:65" s="2" customFormat="1" ht="29.25" x14ac:dyDescent="0.2">
      <c r="A324" s="33"/>
      <c r="B324" s="34"/>
      <c r="C324" s="33"/>
      <c r="D324" s="175" t="s">
        <v>181</v>
      </c>
      <c r="E324" s="33"/>
      <c r="F324" s="176" t="s">
        <v>3243</v>
      </c>
      <c r="G324" s="33"/>
      <c r="H324" s="33"/>
      <c r="I324" s="97"/>
      <c r="J324" s="33"/>
      <c r="K324" s="33"/>
      <c r="L324" s="34"/>
      <c r="M324" s="177"/>
      <c r="N324" s="178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181</v>
      </c>
      <c r="AU324" s="18" t="s">
        <v>179</v>
      </c>
    </row>
    <row r="325" spans="1:65" s="2" customFormat="1" ht="48" customHeight="1" x14ac:dyDescent="0.2">
      <c r="A325" s="33"/>
      <c r="B325" s="162"/>
      <c r="C325" s="163" t="s">
        <v>409</v>
      </c>
      <c r="D325" s="264" t="s">
        <v>3245</v>
      </c>
      <c r="E325" s="265"/>
      <c r="F325" s="266"/>
      <c r="G325" s="164" t="s">
        <v>370</v>
      </c>
      <c r="H325" s="165">
        <v>1</v>
      </c>
      <c r="I325" s="166"/>
      <c r="J325" s="165">
        <f>ROUND(I325*H325,3)</f>
        <v>0</v>
      </c>
      <c r="K325" s="167"/>
      <c r="L325" s="34"/>
      <c r="M325" s="168" t="s">
        <v>1</v>
      </c>
      <c r="N325" s="169" t="s">
        <v>43</v>
      </c>
      <c r="O325" s="59"/>
      <c r="P325" s="170">
        <f>O325*H325</f>
        <v>0</v>
      </c>
      <c r="Q325" s="170">
        <v>0</v>
      </c>
      <c r="R325" s="170">
        <f>Q325*H325</f>
        <v>0</v>
      </c>
      <c r="S325" s="170">
        <v>0</v>
      </c>
      <c r="T325" s="171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72" t="s">
        <v>283</v>
      </c>
      <c r="AT325" s="172" t="s">
        <v>175</v>
      </c>
      <c r="AU325" s="172" t="s">
        <v>179</v>
      </c>
      <c r="AY325" s="18" t="s">
        <v>173</v>
      </c>
      <c r="BE325" s="173">
        <f>IF(N325="základná",J325,0)</f>
        <v>0</v>
      </c>
      <c r="BF325" s="173">
        <f>IF(N325="znížená",J325,0)</f>
        <v>0</v>
      </c>
      <c r="BG325" s="173">
        <f>IF(N325="zákl. prenesená",J325,0)</f>
        <v>0</v>
      </c>
      <c r="BH325" s="173">
        <f>IF(N325="zníž. prenesená",J325,0)</f>
        <v>0</v>
      </c>
      <c r="BI325" s="173">
        <f>IF(N325="nulová",J325,0)</f>
        <v>0</v>
      </c>
      <c r="BJ325" s="18" t="s">
        <v>179</v>
      </c>
      <c r="BK325" s="174">
        <f>ROUND(I325*H325,3)</f>
        <v>0</v>
      </c>
      <c r="BL325" s="18" t="s">
        <v>283</v>
      </c>
      <c r="BM325" s="172" t="s">
        <v>1911</v>
      </c>
    </row>
    <row r="326" spans="1:65" s="2" customFormat="1" ht="29.25" x14ac:dyDescent="0.2">
      <c r="A326" s="33"/>
      <c r="B326" s="34"/>
      <c r="C326" s="33"/>
      <c r="D326" s="175" t="s">
        <v>181</v>
      </c>
      <c r="E326" s="33"/>
      <c r="F326" s="176" t="s">
        <v>3243</v>
      </c>
      <c r="G326" s="33"/>
      <c r="H326" s="33"/>
      <c r="I326" s="97"/>
      <c r="J326" s="33"/>
      <c r="K326" s="33"/>
      <c r="L326" s="34"/>
      <c r="M326" s="177"/>
      <c r="N326" s="178"/>
      <c r="O326" s="59"/>
      <c r="P326" s="59"/>
      <c r="Q326" s="59"/>
      <c r="R326" s="59"/>
      <c r="S326" s="59"/>
      <c r="T326" s="60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181</v>
      </c>
      <c r="AU326" s="18" t="s">
        <v>179</v>
      </c>
    </row>
    <row r="327" spans="1:65" s="2" customFormat="1" ht="24" customHeight="1" x14ac:dyDescent="0.2">
      <c r="A327" s="33"/>
      <c r="B327" s="162"/>
      <c r="C327" s="163" t="s">
        <v>415</v>
      </c>
      <c r="D327" s="264" t="s">
        <v>1236</v>
      </c>
      <c r="E327" s="265"/>
      <c r="F327" s="266"/>
      <c r="G327" s="164" t="s">
        <v>780</v>
      </c>
      <c r="H327" s="166"/>
      <c r="I327" s="166"/>
      <c r="J327" s="165">
        <f>ROUND(I327*H327,3)</f>
        <v>0</v>
      </c>
      <c r="K327" s="167"/>
      <c r="L327" s="34"/>
      <c r="M327" s="168" t="s">
        <v>1</v>
      </c>
      <c r="N327" s="169" t="s">
        <v>43</v>
      </c>
      <c r="O327" s="59"/>
      <c r="P327" s="170">
        <f>O327*H327</f>
        <v>0</v>
      </c>
      <c r="Q327" s="170">
        <v>0</v>
      </c>
      <c r="R327" s="170">
        <f>Q327*H327</f>
        <v>0</v>
      </c>
      <c r="S327" s="170">
        <v>0</v>
      </c>
      <c r="T327" s="171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72" t="s">
        <v>283</v>
      </c>
      <c r="AT327" s="172" t="s">
        <v>175</v>
      </c>
      <c r="AU327" s="172" t="s">
        <v>179</v>
      </c>
      <c r="AY327" s="18" t="s">
        <v>173</v>
      </c>
      <c r="BE327" s="173">
        <f>IF(N327="základná",J327,0)</f>
        <v>0</v>
      </c>
      <c r="BF327" s="173">
        <f>IF(N327="znížená",J327,0)</f>
        <v>0</v>
      </c>
      <c r="BG327" s="173">
        <f>IF(N327="zákl. prenesená",J327,0)</f>
        <v>0</v>
      </c>
      <c r="BH327" s="173">
        <f>IF(N327="zníž. prenesená",J327,0)</f>
        <v>0</v>
      </c>
      <c r="BI327" s="173">
        <f>IF(N327="nulová",J327,0)</f>
        <v>0</v>
      </c>
      <c r="BJ327" s="18" t="s">
        <v>179</v>
      </c>
      <c r="BK327" s="174">
        <f>ROUND(I327*H327,3)</f>
        <v>0</v>
      </c>
      <c r="BL327" s="18" t="s">
        <v>283</v>
      </c>
      <c r="BM327" s="172" t="s">
        <v>1912</v>
      </c>
    </row>
    <row r="328" spans="1:65" s="2" customFormat="1" x14ac:dyDescent="0.2">
      <c r="A328" s="33"/>
      <c r="B328" s="34"/>
      <c r="C328" s="33"/>
      <c r="D328" s="175" t="s">
        <v>181</v>
      </c>
      <c r="E328" s="33"/>
      <c r="F328" s="176" t="s">
        <v>1238</v>
      </c>
      <c r="G328" s="33"/>
      <c r="H328" s="33"/>
      <c r="I328" s="97"/>
      <c r="J328" s="33"/>
      <c r="K328" s="33"/>
      <c r="L328" s="34"/>
      <c r="M328" s="177"/>
      <c r="N328" s="178"/>
      <c r="O328" s="59"/>
      <c r="P328" s="59"/>
      <c r="Q328" s="59"/>
      <c r="R328" s="59"/>
      <c r="S328" s="59"/>
      <c r="T328" s="60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181</v>
      </c>
      <c r="AU328" s="18" t="s">
        <v>179</v>
      </c>
    </row>
    <row r="329" spans="1:65" s="12" customFormat="1" ht="22.9" customHeight="1" x14ac:dyDescent="0.2">
      <c r="B329" s="149"/>
      <c r="D329" s="150" t="s">
        <v>76</v>
      </c>
      <c r="E329" s="160" t="s">
        <v>1913</v>
      </c>
      <c r="F329" s="160" t="s">
        <v>1914</v>
      </c>
      <c r="I329" s="152"/>
      <c r="J329" s="161">
        <f>BK329</f>
        <v>0</v>
      </c>
      <c r="L329" s="149"/>
      <c r="M329" s="154"/>
      <c r="N329" s="155"/>
      <c r="O329" s="155"/>
      <c r="P329" s="156">
        <f>SUM(P330:P335)</f>
        <v>0</v>
      </c>
      <c r="Q329" s="155"/>
      <c r="R329" s="156">
        <f>SUM(R330:R335)</f>
        <v>4.08E-4</v>
      </c>
      <c r="S329" s="155"/>
      <c r="T329" s="157">
        <f>SUM(T330:T335)</f>
        <v>0</v>
      </c>
      <c r="AR329" s="150" t="s">
        <v>179</v>
      </c>
      <c r="AT329" s="158" t="s">
        <v>76</v>
      </c>
      <c r="AU329" s="158" t="s">
        <v>85</v>
      </c>
      <c r="AY329" s="150" t="s">
        <v>173</v>
      </c>
      <c r="BK329" s="159">
        <f>SUM(BK330:BK335)</f>
        <v>0</v>
      </c>
    </row>
    <row r="330" spans="1:65" s="2" customFormat="1" ht="24" customHeight="1" x14ac:dyDescent="0.2">
      <c r="A330" s="33"/>
      <c r="B330" s="162"/>
      <c r="C330" s="163" t="s">
        <v>425</v>
      </c>
      <c r="D330" s="264" t="s">
        <v>3246</v>
      </c>
      <c r="E330" s="265"/>
      <c r="F330" s="266"/>
      <c r="G330" s="164" t="s">
        <v>643</v>
      </c>
      <c r="H330" s="165">
        <v>2.4</v>
      </c>
      <c r="I330" s="166"/>
      <c r="J330" s="165">
        <f>ROUND(I330*H330,3)</f>
        <v>0</v>
      </c>
      <c r="K330" s="167"/>
      <c r="L330" s="34"/>
      <c r="M330" s="168" t="s">
        <v>1</v>
      </c>
      <c r="N330" s="169" t="s">
        <v>43</v>
      </c>
      <c r="O330" s="59"/>
      <c r="P330" s="170">
        <f>O330*H330</f>
        <v>0</v>
      </c>
      <c r="Q330" s="170">
        <v>1.7000000000000001E-4</v>
      </c>
      <c r="R330" s="170">
        <f>Q330*H330</f>
        <v>4.08E-4</v>
      </c>
      <c r="S330" s="170">
        <v>0</v>
      </c>
      <c r="T330" s="171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72" t="s">
        <v>283</v>
      </c>
      <c r="AT330" s="172" t="s">
        <v>175</v>
      </c>
      <c r="AU330" s="172" t="s">
        <v>179</v>
      </c>
      <c r="AY330" s="18" t="s">
        <v>173</v>
      </c>
      <c r="BE330" s="173">
        <f>IF(N330="základná",J330,0)</f>
        <v>0</v>
      </c>
      <c r="BF330" s="173">
        <f>IF(N330="znížená",J330,0)</f>
        <v>0</v>
      </c>
      <c r="BG330" s="173">
        <f>IF(N330="zákl. prenesená",J330,0)</f>
        <v>0</v>
      </c>
      <c r="BH330" s="173">
        <f>IF(N330="zníž. prenesená",J330,0)</f>
        <v>0</v>
      </c>
      <c r="BI330" s="173">
        <f>IF(N330="nulová",J330,0)</f>
        <v>0</v>
      </c>
      <c r="BJ330" s="18" t="s">
        <v>179</v>
      </c>
      <c r="BK330" s="174">
        <f>ROUND(I330*H330,3)</f>
        <v>0</v>
      </c>
      <c r="BL330" s="18" t="s">
        <v>283</v>
      </c>
      <c r="BM330" s="172" t="s">
        <v>1915</v>
      </c>
    </row>
    <row r="331" spans="1:65" s="2" customFormat="1" ht="19.5" x14ac:dyDescent="0.2">
      <c r="A331" s="33"/>
      <c r="B331" s="34"/>
      <c r="C331" s="33"/>
      <c r="D331" s="175" t="s">
        <v>181</v>
      </c>
      <c r="E331" s="33"/>
      <c r="F331" s="176" t="s">
        <v>3247</v>
      </c>
      <c r="G331" s="33"/>
      <c r="H331" s="33"/>
      <c r="I331" s="97"/>
      <c r="J331" s="33"/>
      <c r="K331" s="33"/>
      <c r="L331" s="34"/>
      <c r="M331" s="177"/>
      <c r="N331" s="178"/>
      <c r="O331" s="59"/>
      <c r="P331" s="59"/>
      <c r="Q331" s="59"/>
      <c r="R331" s="59"/>
      <c r="S331" s="59"/>
      <c r="T331" s="60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8" t="s">
        <v>181</v>
      </c>
      <c r="AU331" s="18" t="s">
        <v>179</v>
      </c>
    </row>
    <row r="332" spans="1:65" s="14" customFormat="1" x14ac:dyDescent="0.2">
      <c r="B332" s="187"/>
      <c r="D332" s="175" t="s">
        <v>183</v>
      </c>
      <c r="E332" s="188" t="s">
        <v>1</v>
      </c>
      <c r="F332" s="189" t="s">
        <v>1758</v>
      </c>
      <c r="H332" s="188" t="s">
        <v>1</v>
      </c>
      <c r="I332" s="190"/>
      <c r="L332" s="187"/>
      <c r="M332" s="191"/>
      <c r="N332" s="192"/>
      <c r="O332" s="192"/>
      <c r="P332" s="192"/>
      <c r="Q332" s="192"/>
      <c r="R332" s="192"/>
      <c r="S332" s="192"/>
      <c r="T332" s="193"/>
      <c r="AT332" s="188" t="s">
        <v>183</v>
      </c>
      <c r="AU332" s="188" t="s">
        <v>179</v>
      </c>
      <c r="AV332" s="14" t="s">
        <v>85</v>
      </c>
      <c r="AW332" s="14" t="s">
        <v>32</v>
      </c>
      <c r="AX332" s="14" t="s">
        <v>77</v>
      </c>
      <c r="AY332" s="188" t="s">
        <v>173</v>
      </c>
    </row>
    <row r="333" spans="1:65" s="13" customFormat="1" x14ac:dyDescent="0.2">
      <c r="B333" s="179"/>
      <c r="D333" s="175" t="s">
        <v>183</v>
      </c>
      <c r="E333" s="180" t="s">
        <v>1</v>
      </c>
      <c r="F333" s="181" t="s">
        <v>1916</v>
      </c>
      <c r="H333" s="182">
        <v>2.4</v>
      </c>
      <c r="I333" s="183"/>
      <c r="L333" s="179"/>
      <c r="M333" s="184"/>
      <c r="N333" s="185"/>
      <c r="O333" s="185"/>
      <c r="P333" s="185"/>
      <c r="Q333" s="185"/>
      <c r="R333" s="185"/>
      <c r="S333" s="185"/>
      <c r="T333" s="186"/>
      <c r="AT333" s="180" t="s">
        <v>183</v>
      </c>
      <c r="AU333" s="180" t="s">
        <v>179</v>
      </c>
      <c r="AV333" s="13" t="s">
        <v>179</v>
      </c>
      <c r="AW333" s="13" t="s">
        <v>32</v>
      </c>
      <c r="AX333" s="13" t="s">
        <v>85</v>
      </c>
      <c r="AY333" s="180" t="s">
        <v>173</v>
      </c>
    </row>
    <row r="334" spans="1:65" s="2" customFormat="1" ht="24" customHeight="1" x14ac:dyDescent="0.2">
      <c r="A334" s="33"/>
      <c r="B334" s="162"/>
      <c r="C334" s="163" t="s">
        <v>430</v>
      </c>
      <c r="D334" s="264" t="s">
        <v>1917</v>
      </c>
      <c r="E334" s="265"/>
      <c r="F334" s="266"/>
      <c r="G334" s="164" t="s">
        <v>780</v>
      </c>
      <c r="H334" s="166"/>
      <c r="I334" s="166"/>
      <c r="J334" s="165">
        <f>ROUND(I334*H334,3)</f>
        <v>0</v>
      </c>
      <c r="K334" s="167"/>
      <c r="L334" s="34"/>
      <c r="M334" s="168" t="s">
        <v>1</v>
      </c>
      <c r="N334" s="169" t="s">
        <v>43</v>
      </c>
      <c r="O334" s="59"/>
      <c r="P334" s="170">
        <f>O334*H334</f>
        <v>0</v>
      </c>
      <c r="Q334" s="170">
        <v>0</v>
      </c>
      <c r="R334" s="170">
        <f>Q334*H334</f>
        <v>0</v>
      </c>
      <c r="S334" s="170">
        <v>0</v>
      </c>
      <c r="T334" s="171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72" t="s">
        <v>283</v>
      </c>
      <c r="AT334" s="172" t="s">
        <v>175</v>
      </c>
      <c r="AU334" s="172" t="s">
        <v>179</v>
      </c>
      <c r="AY334" s="18" t="s">
        <v>173</v>
      </c>
      <c r="BE334" s="173">
        <f>IF(N334="základná",J334,0)</f>
        <v>0</v>
      </c>
      <c r="BF334" s="173">
        <f>IF(N334="znížená",J334,0)</f>
        <v>0</v>
      </c>
      <c r="BG334" s="173">
        <f>IF(N334="zákl. prenesená",J334,0)</f>
        <v>0</v>
      </c>
      <c r="BH334" s="173">
        <f>IF(N334="zníž. prenesená",J334,0)</f>
        <v>0</v>
      </c>
      <c r="BI334" s="173">
        <f>IF(N334="nulová",J334,0)</f>
        <v>0</v>
      </c>
      <c r="BJ334" s="18" t="s">
        <v>179</v>
      </c>
      <c r="BK334" s="174">
        <f>ROUND(I334*H334,3)</f>
        <v>0</v>
      </c>
      <c r="BL334" s="18" t="s">
        <v>283</v>
      </c>
      <c r="BM334" s="172" t="s">
        <v>1918</v>
      </c>
    </row>
    <row r="335" spans="1:65" s="2" customFormat="1" x14ac:dyDescent="0.2">
      <c r="A335" s="33"/>
      <c r="B335" s="34"/>
      <c r="C335" s="33"/>
      <c r="D335" s="175" t="s">
        <v>181</v>
      </c>
      <c r="E335" s="33"/>
      <c r="F335" s="176" t="s">
        <v>1917</v>
      </c>
      <c r="G335" s="33"/>
      <c r="H335" s="33"/>
      <c r="I335" s="97"/>
      <c r="J335" s="33"/>
      <c r="K335" s="33"/>
      <c r="L335" s="34"/>
      <c r="M335" s="177"/>
      <c r="N335" s="178"/>
      <c r="O335" s="59"/>
      <c r="P335" s="59"/>
      <c r="Q335" s="59"/>
      <c r="R335" s="59"/>
      <c r="S335" s="59"/>
      <c r="T335" s="60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181</v>
      </c>
      <c r="AU335" s="18" t="s">
        <v>179</v>
      </c>
    </row>
    <row r="336" spans="1:65" s="12" customFormat="1" ht="25.9" customHeight="1" x14ac:dyDescent="0.2">
      <c r="B336" s="149"/>
      <c r="D336" s="150" t="s">
        <v>76</v>
      </c>
      <c r="E336" s="151" t="s">
        <v>335</v>
      </c>
      <c r="F336" s="151" t="s">
        <v>1394</v>
      </c>
      <c r="I336" s="152"/>
      <c r="J336" s="153">
        <f>BK336</f>
        <v>0</v>
      </c>
      <c r="L336" s="149"/>
      <c r="M336" s="154"/>
      <c r="N336" s="155"/>
      <c r="O336" s="155"/>
      <c r="P336" s="156">
        <f>P337</f>
        <v>0</v>
      </c>
      <c r="Q336" s="155"/>
      <c r="R336" s="156">
        <f>R337</f>
        <v>0</v>
      </c>
      <c r="S336" s="155"/>
      <c r="T336" s="157">
        <f>T337</f>
        <v>0</v>
      </c>
      <c r="AR336" s="150" t="s">
        <v>191</v>
      </c>
      <c r="AT336" s="158" t="s">
        <v>76</v>
      </c>
      <c r="AU336" s="158" t="s">
        <v>77</v>
      </c>
      <c r="AY336" s="150" t="s">
        <v>173</v>
      </c>
      <c r="BK336" s="159">
        <f>BK337</f>
        <v>0</v>
      </c>
    </row>
    <row r="337" spans="1:65" s="12" customFormat="1" ht="22.9" customHeight="1" x14ac:dyDescent="0.2">
      <c r="B337" s="149"/>
      <c r="D337" s="150" t="s">
        <v>76</v>
      </c>
      <c r="E337" s="160" t="s">
        <v>1919</v>
      </c>
      <c r="F337" s="160" t="s">
        <v>1920</v>
      </c>
      <c r="I337" s="152"/>
      <c r="J337" s="161">
        <f>BK337</f>
        <v>0</v>
      </c>
      <c r="L337" s="149"/>
      <c r="M337" s="154"/>
      <c r="N337" s="155"/>
      <c r="O337" s="155"/>
      <c r="P337" s="156">
        <f>SUM(P338:P345)</f>
        <v>0</v>
      </c>
      <c r="Q337" s="155"/>
      <c r="R337" s="156">
        <f>SUM(R338:R345)</f>
        <v>0</v>
      </c>
      <c r="S337" s="155"/>
      <c r="T337" s="157">
        <f>SUM(T338:T345)</f>
        <v>0</v>
      </c>
      <c r="AR337" s="150" t="s">
        <v>191</v>
      </c>
      <c r="AT337" s="158" t="s">
        <v>76</v>
      </c>
      <c r="AU337" s="158" t="s">
        <v>85</v>
      </c>
      <c r="AY337" s="150" t="s">
        <v>173</v>
      </c>
      <c r="BK337" s="159">
        <f>SUM(BK338:BK345)</f>
        <v>0</v>
      </c>
    </row>
    <row r="338" spans="1:65" s="2" customFormat="1" ht="24" customHeight="1" x14ac:dyDescent="0.2">
      <c r="A338" s="33"/>
      <c r="B338" s="162"/>
      <c r="C338" s="163" t="s">
        <v>443</v>
      </c>
      <c r="D338" s="264" t="s">
        <v>3248</v>
      </c>
      <c r="E338" s="265"/>
      <c r="F338" s="266"/>
      <c r="G338" s="164" t="s">
        <v>1648</v>
      </c>
      <c r="H338" s="165">
        <v>4693.8100000000004</v>
      </c>
      <c r="I338" s="166"/>
      <c r="J338" s="165">
        <f>ROUND(I338*H338,3)</f>
        <v>0</v>
      </c>
      <c r="K338" s="167"/>
      <c r="L338" s="34"/>
      <c r="M338" s="168" t="s">
        <v>1</v>
      </c>
      <c r="N338" s="169" t="s">
        <v>43</v>
      </c>
      <c r="O338" s="59"/>
      <c r="P338" s="170">
        <f>O338*H338</f>
        <v>0</v>
      </c>
      <c r="Q338" s="170">
        <v>0</v>
      </c>
      <c r="R338" s="170">
        <f>Q338*H338</f>
        <v>0</v>
      </c>
      <c r="S338" s="170">
        <v>0</v>
      </c>
      <c r="T338" s="171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72" t="s">
        <v>572</v>
      </c>
      <c r="AT338" s="172" t="s">
        <v>175</v>
      </c>
      <c r="AU338" s="172" t="s">
        <v>179</v>
      </c>
      <c r="AY338" s="18" t="s">
        <v>173</v>
      </c>
      <c r="BE338" s="173">
        <f>IF(N338="základná",J338,0)</f>
        <v>0</v>
      </c>
      <c r="BF338" s="173">
        <f>IF(N338="znížená",J338,0)</f>
        <v>0</v>
      </c>
      <c r="BG338" s="173">
        <f>IF(N338="zákl. prenesená",J338,0)</f>
        <v>0</v>
      </c>
      <c r="BH338" s="173">
        <f>IF(N338="zníž. prenesená",J338,0)</f>
        <v>0</v>
      </c>
      <c r="BI338" s="173">
        <f>IF(N338="nulová",J338,0)</f>
        <v>0</v>
      </c>
      <c r="BJ338" s="18" t="s">
        <v>179</v>
      </c>
      <c r="BK338" s="174">
        <f>ROUND(I338*H338,3)</f>
        <v>0</v>
      </c>
      <c r="BL338" s="18" t="s">
        <v>572</v>
      </c>
      <c r="BM338" s="172" t="s">
        <v>1921</v>
      </c>
    </row>
    <row r="339" spans="1:65" s="2" customFormat="1" ht="48.75" x14ac:dyDescent="0.2">
      <c r="A339" s="33"/>
      <c r="B339" s="34"/>
      <c r="C339" s="33"/>
      <c r="D339" s="175" t="s">
        <v>181</v>
      </c>
      <c r="E339" s="33"/>
      <c r="F339" s="176" t="s">
        <v>1922</v>
      </c>
      <c r="G339" s="33"/>
      <c r="H339" s="33"/>
      <c r="I339" s="97"/>
      <c r="J339" s="33"/>
      <c r="K339" s="33"/>
      <c r="L339" s="34"/>
      <c r="M339" s="177"/>
      <c r="N339" s="178"/>
      <c r="O339" s="59"/>
      <c r="P339" s="59"/>
      <c r="Q339" s="59"/>
      <c r="R339" s="59"/>
      <c r="S339" s="59"/>
      <c r="T339" s="60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T339" s="18" t="s">
        <v>181</v>
      </c>
      <c r="AU339" s="18" t="s">
        <v>179</v>
      </c>
    </row>
    <row r="340" spans="1:65" s="14" customFormat="1" x14ac:dyDescent="0.2">
      <c r="B340" s="187"/>
      <c r="D340" s="175" t="s">
        <v>183</v>
      </c>
      <c r="E340" s="188" t="s">
        <v>1</v>
      </c>
      <c r="F340" s="189" t="s">
        <v>1923</v>
      </c>
      <c r="H340" s="188" t="s">
        <v>1</v>
      </c>
      <c r="I340" s="190"/>
      <c r="L340" s="187"/>
      <c r="M340" s="191"/>
      <c r="N340" s="192"/>
      <c r="O340" s="192"/>
      <c r="P340" s="192"/>
      <c r="Q340" s="192"/>
      <c r="R340" s="192"/>
      <c r="S340" s="192"/>
      <c r="T340" s="193"/>
      <c r="AT340" s="188" t="s">
        <v>183</v>
      </c>
      <c r="AU340" s="188" t="s">
        <v>179</v>
      </c>
      <c r="AV340" s="14" t="s">
        <v>85</v>
      </c>
      <c r="AW340" s="14" t="s">
        <v>32</v>
      </c>
      <c r="AX340" s="14" t="s">
        <v>77</v>
      </c>
      <c r="AY340" s="188" t="s">
        <v>173</v>
      </c>
    </row>
    <row r="341" spans="1:65" s="14" customFormat="1" x14ac:dyDescent="0.2">
      <c r="B341" s="187"/>
      <c r="D341" s="175" t="s">
        <v>183</v>
      </c>
      <c r="E341" s="188" t="s">
        <v>1</v>
      </c>
      <c r="F341" s="189" t="s">
        <v>1924</v>
      </c>
      <c r="H341" s="188" t="s">
        <v>1</v>
      </c>
      <c r="I341" s="190"/>
      <c r="L341" s="187"/>
      <c r="M341" s="191"/>
      <c r="N341" s="192"/>
      <c r="O341" s="192"/>
      <c r="P341" s="192"/>
      <c r="Q341" s="192"/>
      <c r="R341" s="192"/>
      <c r="S341" s="192"/>
      <c r="T341" s="193"/>
      <c r="AT341" s="188" t="s">
        <v>183</v>
      </c>
      <c r="AU341" s="188" t="s">
        <v>179</v>
      </c>
      <c r="AV341" s="14" t="s">
        <v>85</v>
      </c>
      <c r="AW341" s="14" t="s">
        <v>32</v>
      </c>
      <c r="AX341" s="14" t="s">
        <v>77</v>
      </c>
      <c r="AY341" s="188" t="s">
        <v>173</v>
      </c>
    </row>
    <row r="342" spans="1:65" s="13" customFormat="1" x14ac:dyDescent="0.2">
      <c r="B342" s="179"/>
      <c r="D342" s="175" t="s">
        <v>183</v>
      </c>
      <c r="E342" s="180" t="s">
        <v>1</v>
      </c>
      <c r="F342" s="181" t="s">
        <v>1925</v>
      </c>
      <c r="H342" s="182">
        <v>3760.39</v>
      </c>
      <c r="I342" s="183"/>
      <c r="L342" s="179"/>
      <c r="M342" s="184"/>
      <c r="N342" s="185"/>
      <c r="O342" s="185"/>
      <c r="P342" s="185"/>
      <c r="Q342" s="185"/>
      <c r="R342" s="185"/>
      <c r="S342" s="185"/>
      <c r="T342" s="186"/>
      <c r="AT342" s="180" t="s">
        <v>183</v>
      </c>
      <c r="AU342" s="180" t="s">
        <v>179</v>
      </c>
      <c r="AV342" s="13" t="s">
        <v>179</v>
      </c>
      <c r="AW342" s="13" t="s">
        <v>32</v>
      </c>
      <c r="AX342" s="13" t="s">
        <v>77</v>
      </c>
      <c r="AY342" s="180" t="s">
        <v>173</v>
      </c>
    </row>
    <row r="343" spans="1:65" s="14" customFormat="1" x14ac:dyDescent="0.2">
      <c r="B343" s="187"/>
      <c r="D343" s="175" t="s">
        <v>183</v>
      </c>
      <c r="E343" s="188" t="s">
        <v>1</v>
      </c>
      <c r="F343" s="189" t="s">
        <v>1826</v>
      </c>
      <c r="H343" s="188" t="s">
        <v>1</v>
      </c>
      <c r="I343" s="190"/>
      <c r="L343" s="187"/>
      <c r="M343" s="191"/>
      <c r="N343" s="192"/>
      <c r="O343" s="192"/>
      <c r="P343" s="192"/>
      <c r="Q343" s="192"/>
      <c r="R343" s="192"/>
      <c r="S343" s="192"/>
      <c r="T343" s="193"/>
      <c r="AT343" s="188" t="s">
        <v>183</v>
      </c>
      <c r="AU343" s="188" t="s">
        <v>179</v>
      </c>
      <c r="AV343" s="14" t="s">
        <v>85</v>
      </c>
      <c r="AW343" s="14" t="s">
        <v>32</v>
      </c>
      <c r="AX343" s="14" t="s">
        <v>77</v>
      </c>
      <c r="AY343" s="188" t="s">
        <v>173</v>
      </c>
    </row>
    <row r="344" spans="1:65" s="13" customFormat="1" x14ac:dyDescent="0.2">
      <c r="B344" s="179"/>
      <c r="D344" s="175" t="s">
        <v>183</v>
      </c>
      <c r="E344" s="180" t="s">
        <v>1</v>
      </c>
      <c r="F344" s="181" t="s">
        <v>1926</v>
      </c>
      <c r="H344" s="182">
        <v>933.42</v>
      </c>
      <c r="I344" s="18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0" t="s">
        <v>183</v>
      </c>
      <c r="AU344" s="180" t="s">
        <v>179</v>
      </c>
      <c r="AV344" s="13" t="s">
        <v>179</v>
      </c>
      <c r="AW344" s="13" t="s">
        <v>32</v>
      </c>
      <c r="AX344" s="13" t="s">
        <v>77</v>
      </c>
      <c r="AY344" s="180" t="s">
        <v>173</v>
      </c>
    </row>
    <row r="345" spans="1:65" s="16" customFormat="1" x14ac:dyDescent="0.2">
      <c r="B345" s="202"/>
      <c r="D345" s="175" t="s">
        <v>183</v>
      </c>
      <c r="E345" s="203" t="s">
        <v>1</v>
      </c>
      <c r="F345" s="204" t="s">
        <v>197</v>
      </c>
      <c r="H345" s="205">
        <v>4693.8099999999995</v>
      </c>
      <c r="I345" s="206"/>
      <c r="L345" s="202"/>
      <c r="M345" s="222"/>
      <c r="N345" s="223"/>
      <c r="O345" s="223"/>
      <c r="P345" s="223"/>
      <c r="Q345" s="223"/>
      <c r="R345" s="223"/>
      <c r="S345" s="223"/>
      <c r="T345" s="224"/>
      <c r="AT345" s="203" t="s">
        <v>183</v>
      </c>
      <c r="AU345" s="203" t="s">
        <v>179</v>
      </c>
      <c r="AV345" s="16" t="s">
        <v>178</v>
      </c>
      <c r="AW345" s="16" t="s">
        <v>32</v>
      </c>
      <c r="AX345" s="16" t="s">
        <v>85</v>
      </c>
      <c r="AY345" s="203" t="s">
        <v>173</v>
      </c>
    </row>
    <row r="346" spans="1:65" s="2" customFormat="1" ht="6.95" customHeight="1" x14ac:dyDescent="0.2">
      <c r="A346" s="33"/>
      <c r="B346" s="48"/>
      <c r="C346" s="49"/>
      <c r="D346" s="49"/>
      <c r="E346" s="49"/>
      <c r="F346" s="49"/>
      <c r="G346" s="49"/>
      <c r="H346" s="49"/>
      <c r="I346" s="121"/>
      <c r="J346" s="49"/>
      <c r="K346" s="49"/>
      <c r="L346" s="34"/>
      <c r="M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</row>
  </sheetData>
  <mergeCells count="55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  <mergeCell ref="D131:F131"/>
    <mergeCell ref="D135:F135"/>
    <mergeCell ref="D138:F138"/>
    <mergeCell ref="D144:F144"/>
    <mergeCell ref="D142:F142"/>
    <mergeCell ref="D152:F152"/>
    <mergeCell ref="D154:F154"/>
    <mergeCell ref="D157:F157"/>
    <mergeCell ref="D159:F159"/>
    <mergeCell ref="D166:F166"/>
    <mergeCell ref="D170:F170"/>
    <mergeCell ref="D173:F173"/>
    <mergeCell ref="D177:F177"/>
    <mergeCell ref="D180:F180"/>
    <mergeCell ref="D191:F191"/>
    <mergeCell ref="D198:F198"/>
    <mergeCell ref="D205:F205"/>
    <mergeCell ref="D207:F207"/>
    <mergeCell ref="D210:F210"/>
    <mergeCell ref="D229:F229"/>
    <mergeCell ref="D232:F232"/>
    <mergeCell ref="D236:F236"/>
    <mergeCell ref="D238:F238"/>
    <mergeCell ref="D245:F245"/>
    <mergeCell ref="D262:F262"/>
    <mergeCell ref="D264:F264"/>
    <mergeCell ref="D267:F267"/>
    <mergeCell ref="D272:F272"/>
    <mergeCell ref="D276:F276"/>
    <mergeCell ref="D281:F281"/>
    <mergeCell ref="D304:F304"/>
    <mergeCell ref="D307:F307"/>
    <mergeCell ref="D312:F312"/>
    <mergeCell ref="D315:F315"/>
    <mergeCell ref="D286:F286"/>
    <mergeCell ref="D291:F291"/>
    <mergeCell ref="D295:F295"/>
    <mergeCell ref="D299:F299"/>
    <mergeCell ref="D302:F302"/>
    <mergeCell ref="D334:F334"/>
    <mergeCell ref="D338:F338"/>
    <mergeCell ref="D321:F321"/>
    <mergeCell ref="D323:F323"/>
    <mergeCell ref="D325:F325"/>
    <mergeCell ref="D327:F327"/>
    <mergeCell ref="D330:F33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1"/>
  <sheetViews>
    <sheetView showGridLines="0" workbookViewId="0">
      <selection activeCell="I1119" sqref="I1119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4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8" t="s">
        <v>92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77</v>
      </c>
    </row>
    <row r="4" spans="1:46" s="1" customFormat="1" ht="24.95" customHeight="1" x14ac:dyDescent="0.2">
      <c r="B4" s="21"/>
      <c r="D4" s="22" t="s">
        <v>114</v>
      </c>
      <c r="I4" s="94"/>
      <c r="L4" s="21"/>
      <c r="M4" s="96" t="s">
        <v>9</v>
      </c>
      <c r="AT4" s="18" t="s">
        <v>3</v>
      </c>
    </row>
    <row r="5" spans="1:46" s="1" customFormat="1" ht="6.95" customHeight="1" x14ac:dyDescent="0.2">
      <c r="B5" s="21"/>
      <c r="I5" s="94"/>
      <c r="L5" s="21"/>
    </row>
    <row r="6" spans="1:46" s="1" customFormat="1" ht="12" customHeight="1" x14ac:dyDescent="0.2">
      <c r="B6" s="21"/>
      <c r="D6" s="28" t="s">
        <v>14</v>
      </c>
      <c r="I6" s="94"/>
      <c r="L6" s="21"/>
    </row>
    <row r="7" spans="1:46" s="1" customFormat="1" ht="16.5" customHeight="1" x14ac:dyDescent="0.2">
      <c r="B7" s="21"/>
      <c r="E7" s="271" t="str">
        <f>'Rekapitulácia stavby'!K6</f>
        <v>Rodinný dom s 2 b.j. Adamovské Kochanovce</v>
      </c>
      <c r="F7" s="272"/>
      <c r="G7" s="272"/>
      <c r="H7" s="272"/>
      <c r="I7" s="94"/>
      <c r="L7" s="21"/>
    </row>
    <row r="8" spans="1:46" s="2" customFormat="1" ht="12" customHeight="1" x14ac:dyDescent="0.2">
      <c r="A8" s="33"/>
      <c r="B8" s="34"/>
      <c r="C8" s="33"/>
      <c r="D8" s="28" t="s">
        <v>115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37" t="s">
        <v>1927</v>
      </c>
      <c r="F9" s="270"/>
      <c r="G9" s="270"/>
      <c r="H9" s="270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x14ac:dyDescent="0.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>
        <f>'Rekapitulácia stavby'!AN8</f>
        <v>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21</v>
      </c>
      <c r="E14" s="33"/>
      <c r="F14" s="33"/>
      <c r="G14" s="33"/>
      <c r="H14" s="33"/>
      <c r="I14" s="98" t="s">
        <v>22</v>
      </c>
      <c r="J14" s="26" t="s">
        <v>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24</v>
      </c>
      <c r="F15" s="33"/>
      <c r="G15" s="33"/>
      <c r="H15" s="33"/>
      <c r="I15" s="9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22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4" t="str">
        <f>'Rekapitulácia stavby'!E14</f>
        <v>Vyplň údaj</v>
      </c>
      <c r="F18" s="240"/>
      <c r="G18" s="240"/>
      <c r="H18" s="240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22</v>
      </c>
      <c r="J20" s="26" t="s">
        <v>29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98" t="s">
        <v>25</v>
      </c>
      <c r="J21" s="26" t="s">
        <v>31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22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35</v>
      </c>
      <c r="F24" s="33"/>
      <c r="G24" s="33"/>
      <c r="H24" s="33"/>
      <c r="I24" s="9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44" t="s">
        <v>1</v>
      </c>
      <c r="F27" s="244"/>
      <c r="G27" s="244"/>
      <c r="H27" s="24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ROUND(J154,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106" t="s">
        <v>41</v>
      </c>
      <c r="E33" s="28" t="s">
        <v>42</v>
      </c>
      <c r="F33" s="107">
        <f>ROUND((SUM(BE154:BE1580)),  2)</f>
        <v>0</v>
      </c>
      <c r="G33" s="33"/>
      <c r="H33" s="33"/>
      <c r="I33" s="108">
        <v>0.2</v>
      </c>
      <c r="J33" s="107">
        <f>ROUND(((SUM(BE154:BE1580))*I33),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43</v>
      </c>
      <c r="F34" s="107">
        <f>ROUND((SUM(BF154:BF1580)),  2)</f>
        <v>0</v>
      </c>
      <c r="G34" s="33"/>
      <c r="H34" s="33"/>
      <c r="I34" s="108">
        <v>0.2</v>
      </c>
      <c r="J34" s="107">
        <f>ROUND(((SUM(BF154:BF1580))*I34),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44</v>
      </c>
      <c r="F35" s="107">
        <f>ROUND((SUM(BG154:BG1580)),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45</v>
      </c>
      <c r="F36" s="107">
        <f>ROUND((SUM(BH154:BH1580)),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46</v>
      </c>
      <c r="F37" s="107">
        <f>ROUND((SUM(BI154:BI1580)),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I41" s="94"/>
      <c r="L41" s="21"/>
    </row>
    <row r="42" spans="1:31" s="1" customFormat="1" ht="14.45" customHeight="1" x14ac:dyDescent="0.2">
      <c r="B42" s="21"/>
      <c r="I42" s="94"/>
      <c r="L42" s="21"/>
    </row>
    <row r="43" spans="1:31" s="1" customFormat="1" ht="14.45" customHeight="1" x14ac:dyDescent="0.2">
      <c r="B43" s="21"/>
      <c r="I43" s="94"/>
      <c r="L43" s="21"/>
    </row>
    <row r="44" spans="1:31" s="1" customFormat="1" ht="14.45" customHeight="1" x14ac:dyDescent="0.2">
      <c r="B44" s="21"/>
      <c r="I44" s="94"/>
      <c r="L44" s="21"/>
    </row>
    <row r="45" spans="1:31" s="1" customFormat="1" ht="14.45" customHeight="1" x14ac:dyDescent="0.2">
      <c r="B45" s="21"/>
      <c r="I45" s="94"/>
      <c r="L45" s="21"/>
    </row>
    <row r="46" spans="1:31" s="1" customFormat="1" ht="14.45" customHeight="1" x14ac:dyDescent="0.2">
      <c r="B46" s="21"/>
      <c r="I46" s="94"/>
      <c r="L46" s="21"/>
    </row>
    <row r="47" spans="1:31" s="1" customFormat="1" ht="14.45" customHeight="1" x14ac:dyDescent="0.2">
      <c r="B47" s="21"/>
      <c r="I47" s="94"/>
      <c r="L47" s="21"/>
    </row>
    <row r="48" spans="1:31" s="1" customFormat="1" ht="14.45" customHeight="1" x14ac:dyDescent="0.2">
      <c r="B48" s="21"/>
      <c r="I48" s="94"/>
      <c r="L48" s="21"/>
    </row>
    <row r="49" spans="1:31" s="1" customFormat="1" ht="14.45" customHeight="1" x14ac:dyDescent="0.2">
      <c r="B49" s="21"/>
      <c r="I49" s="94"/>
      <c r="L49" s="21"/>
    </row>
    <row r="50" spans="1:31" s="2" customFormat="1" ht="14.45" customHeight="1" x14ac:dyDescent="0.2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117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Rodinný dom s 2 b.j. Adamovské Kochanovce</v>
      </c>
      <c r="F85" s="272"/>
      <c r="G85" s="272"/>
      <c r="H85" s="272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115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37" t="str">
        <f>E9</f>
        <v>SO 02 - SO 02 Rodinný dom</v>
      </c>
      <c r="F87" s="270"/>
      <c r="G87" s="270"/>
      <c r="H87" s="270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18</v>
      </c>
      <c r="D89" s="33"/>
      <c r="E89" s="33"/>
      <c r="F89" s="26" t="str">
        <f>F12</f>
        <v>parc.č. 342/5, Adamovské Kochanovce</v>
      </c>
      <c r="G89" s="33"/>
      <c r="H89" s="33"/>
      <c r="I89" s="98" t="s">
        <v>20</v>
      </c>
      <c r="J89" s="56">
        <f>IF(J12="","",J12)</f>
        <v>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 x14ac:dyDescent="0.2">
      <c r="A91" s="33"/>
      <c r="B91" s="34"/>
      <c r="C91" s="28" t="s">
        <v>21</v>
      </c>
      <c r="D91" s="33"/>
      <c r="E91" s="33"/>
      <c r="F91" s="26" t="str">
        <f>E15</f>
        <v>Trenčiansky samosprávny kraj</v>
      </c>
      <c r="G91" s="33"/>
      <c r="H91" s="33"/>
      <c r="I91" s="98" t="s">
        <v>28</v>
      </c>
      <c r="J91" s="31" t="str">
        <f>E21</f>
        <v>A.DOM, spol. s 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>Viera Masnicová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23" t="s">
        <v>118</v>
      </c>
      <c r="D94" s="109"/>
      <c r="E94" s="109"/>
      <c r="F94" s="109"/>
      <c r="G94" s="109"/>
      <c r="H94" s="109"/>
      <c r="I94" s="124"/>
      <c r="J94" s="125" t="s">
        <v>119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26" t="s">
        <v>120</v>
      </c>
      <c r="D96" s="33"/>
      <c r="E96" s="33"/>
      <c r="F96" s="33"/>
      <c r="G96" s="33"/>
      <c r="H96" s="33"/>
      <c r="I96" s="97"/>
      <c r="J96" s="72">
        <f>J154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121</v>
      </c>
    </row>
    <row r="97" spans="2:12" s="9" customFormat="1" ht="24.95" customHeight="1" x14ac:dyDescent="0.2">
      <c r="B97" s="127"/>
      <c r="D97" s="128" t="s">
        <v>122</v>
      </c>
      <c r="E97" s="129"/>
      <c r="F97" s="129"/>
      <c r="G97" s="129"/>
      <c r="H97" s="129"/>
      <c r="I97" s="130"/>
      <c r="J97" s="131">
        <f>J155</f>
        <v>0</v>
      </c>
      <c r="L97" s="127"/>
    </row>
    <row r="98" spans="2:12" s="10" customFormat="1" ht="19.899999999999999" customHeight="1" x14ac:dyDescent="0.2">
      <c r="B98" s="132"/>
      <c r="D98" s="133" t="s">
        <v>123</v>
      </c>
      <c r="E98" s="134"/>
      <c r="F98" s="134"/>
      <c r="G98" s="134"/>
      <c r="H98" s="134"/>
      <c r="I98" s="135"/>
      <c r="J98" s="136">
        <f>J156</f>
        <v>0</v>
      </c>
      <c r="L98" s="132"/>
    </row>
    <row r="99" spans="2:12" s="10" customFormat="1" ht="19.899999999999999" customHeight="1" x14ac:dyDescent="0.2">
      <c r="B99" s="132"/>
      <c r="D99" s="133" t="s">
        <v>124</v>
      </c>
      <c r="E99" s="134"/>
      <c r="F99" s="134"/>
      <c r="G99" s="134"/>
      <c r="H99" s="134"/>
      <c r="I99" s="135"/>
      <c r="J99" s="136">
        <f>J245</f>
        <v>0</v>
      </c>
      <c r="L99" s="132"/>
    </row>
    <row r="100" spans="2:12" s="10" customFormat="1" ht="19.899999999999999" customHeight="1" x14ac:dyDescent="0.2">
      <c r="B100" s="132"/>
      <c r="D100" s="133" t="s">
        <v>125</v>
      </c>
      <c r="E100" s="134"/>
      <c r="F100" s="134"/>
      <c r="G100" s="134"/>
      <c r="H100" s="134"/>
      <c r="I100" s="135"/>
      <c r="J100" s="136">
        <f>J285</f>
        <v>0</v>
      </c>
      <c r="L100" s="132"/>
    </row>
    <row r="101" spans="2:12" s="10" customFormat="1" ht="19.899999999999999" customHeight="1" x14ac:dyDescent="0.2">
      <c r="B101" s="132"/>
      <c r="D101" s="133" t="s">
        <v>126</v>
      </c>
      <c r="E101" s="134"/>
      <c r="F101" s="134"/>
      <c r="G101" s="134"/>
      <c r="H101" s="134"/>
      <c r="I101" s="135"/>
      <c r="J101" s="136">
        <f>J345</f>
        <v>0</v>
      </c>
      <c r="L101" s="132"/>
    </row>
    <row r="102" spans="2:12" s="10" customFormat="1" ht="19.899999999999999" customHeight="1" x14ac:dyDescent="0.2">
      <c r="B102" s="132"/>
      <c r="D102" s="133" t="s">
        <v>127</v>
      </c>
      <c r="E102" s="134"/>
      <c r="F102" s="134"/>
      <c r="G102" s="134"/>
      <c r="H102" s="134"/>
      <c r="I102" s="135"/>
      <c r="J102" s="136">
        <f>J459</f>
        <v>0</v>
      </c>
      <c r="L102" s="132"/>
    </row>
    <row r="103" spans="2:12" s="10" customFormat="1" ht="19.899999999999999" customHeight="1" x14ac:dyDescent="0.2">
      <c r="B103" s="132"/>
      <c r="D103" s="133" t="s">
        <v>128</v>
      </c>
      <c r="E103" s="134"/>
      <c r="F103" s="134"/>
      <c r="G103" s="134"/>
      <c r="H103" s="134"/>
      <c r="I103" s="135"/>
      <c r="J103" s="136">
        <f>J481</f>
        <v>0</v>
      </c>
      <c r="L103" s="132"/>
    </row>
    <row r="104" spans="2:12" s="10" customFormat="1" ht="19.899999999999999" customHeight="1" x14ac:dyDescent="0.2">
      <c r="B104" s="132"/>
      <c r="D104" s="133" t="s">
        <v>129</v>
      </c>
      <c r="E104" s="134"/>
      <c r="F104" s="134"/>
      <c r="G104" s="134"/>
      <c r="H104" s="134"/>
      <c r="I104" s="135"/>
      <c r="J104" s="136">
        <f>J593</f>
        <v>0</v>
      </c>
      <c r="L104" s="132"/>
    </row>
    <row r="105" spans="2:12" s="10" customFormat="1" ht="19.899999999999999" customHeight="1" x14ac:dyDescent="0.2">
      <c r="B105" s="132"/>
      <c r="D105" s="133" t="s">
        <v>130</v>
      </c>
      <c r="E105" s="134"/>
      <c r="F105" s="134"/>
      <c r="G105" s="134"/>
      <c r="H105" s="134"/>
      <c r="I105" s="135"/>
      <c r="J105" s="136">
        <f>J689</f>
        <v>0</v>
      </c>
      <c r="L105" s="132"/>
    </row>
    <row r="106" spans="2:12" s="9" customFormat="1" ht="24.95" customHeight="1" x14ac:dyDescent="0.2">
      <c r="B106" s="127"/>
      <c r="D106" s="128" t="s">
        <v>131</v>
      </c>
      <c r="E106" s="129"/>
      <c r="F106" s="129"/>
      <c r="G106" s="129"/>
      <c r="H106" s="129"/>
      <c r="I106" s="130"/>
      <c r="J106" s="131">
        <f>J692</f>
        <v>0</v>
      </c>
      <c r="L106" s="127"/>
    </row>
    <row r="107" spans="2:12" s="10" customFormat="1" ht="19.899999999999999" customHeight="1" x14ac:dyDescent="0.2">
      <c r="B107" s="132"/>
      <c r="D107" s="133" t="s">
        <v>132</v>
      </c>
      <c r="E107" s="134"/>
      <c r="F107" s="134"/>
      <c r="G107" s="134"/>
      <c r="H107" s="134"/>
      <c r="I107" s="135"/>
      <c r="J107" s="136">
        <f>J693</f>
        <v>0</v>
      </c>
      <c r="L107" s="132"/>
    </row>
    <row r="108" spans="2:12" s="10" customFormat="1" ht="19.899999999999999" customHeight="1" x14ac:dyDescent="0.2">
      <c r="B108" s="132"/>
      <c r="D108" s="133" t="s">
        <v>133</v>
      </c>
      <c r="E108" s="134"/>
      <c r="F108" s="134"/>
      <c r="G108" s="134"/>
      <c r="H108" s="134"/>
      <c r="I108" s="135"/>
      <c r="J108" s="136">
        <f>J709</f>
        <v>0</v>
      </c>
      <c r="L108" s="132"/>
    </row>
    <row r="109" spans="2:12" s="10" customFormat="1" ht="19.899999999999999" customHeight="1" x14ac:dyDescent="0.2">
      <c r="B109" s="132"/>
      <c r="D109" s="133" t="s">
        <v>134</v>
      </c>
      <c r="E109" s="134"/>
      <c r="F109" s="134"/>
      <c r="G109" s="134"/>
      <c r="H109" s="134"/>
      <c r="I109" s="135"/>
      <c r="J109" s="136">
        <f>J767</f>
        <v>0</v>
      </c>
      <c r="L109" s="132"/>
    </row>
    <row r="110" spans="2:12" s="10" customFormat="1" ht="19.899999999999999" customHeight="1" x14ac:dyDescent="0.2">
      <c r="B110" s="132"/>
      <c r="D110" s="133" t="s">
        <v>135</v>
      </c>
      <c r="E110" s="134"/>
      <c r="F110" s="134"/>
      <c r="G110" s="134"/>
      <c r="H110" s="134"/>
      <c r="I110" s="135"/>
      <c r="J110" s="136">
        <f>J847</f>
        <v>0</v>
      </c>
      <c r="L110" s="132"/>
    </row>
    <row r="111" spans="2:12" s="10" customFormat="1" ht="19.899999999999999" customHeight="1" x14ac:dyDescent="0.2">
      <c r="B111" s="132"/>
      <c r="D111" s="133" t="s">
        <v>136</v>
      </c>
      <c r="E111" s="134"/>
      <c r="F111" s="134"/>
      <c r="G111" s="134"/>
      <c r="H111" s="134"/>
      <c r="I111" s="135"/>
      <c r="J111" s="136">
        <f>J849</f>
        <v>0</v>
      </c>
      <c r="L111" s="132"/>
    </row>
    <row r="112" spans="2:12" s="10" customFormat="1" ht="19.899999999999999" customHeight="1" x14ac:dyDescent="0.2">
      <c r="B112" s="132"/>
      <c r="D112" s="133" t="s">
        <v>137</v>
      </c>
      <c r="E112" s="134"/>
      <c r="F112" s="134"/>
      <c r="G112" s="134"/>
      <c r="H112" s="134"/>
      <c r="I112" s="135"/>
      <c r="J112" s="136">
        <f>J867</f>
        <v>0</v>
      </c>
      <c r="L112" s="132"/>
    </row>
    <row r="113" spans="2:12" s="10" customFormat="1" ht="19.899999999999999" customHeight="1" x14ac:dyDescent="0.2">
      <c r="B113" s="132"/>
      <c r="D113" s="133" t="s">
        <v>138</v>
      </c>
      <c r="E113" s="134"/>
      <c r="F113" s="134"/>
      <c r="G113" s="134"/>
      <c r="H113" s="134"/>
      <c r="I113" s="135"/>
      <c r="J113" s="136">
        <f>J869</f>
        <v>0</v>
      </c>
      <c r="L113" s="132"/>
    </row>
    <row r="114" spans="2:12" s="10" customFormat="1" ht="19.899999999999999" customHeight="1" x14ac:dyDescent="0.2">
      <c r="B114" s="132"/>
      <c r="D114" s="133" t="s">
        <v>139</v>
      </c>
      <c r="E114" s="134"/>
      <c r="F114" s="134"/>
      <c r="G114" s="134"/>
      <c r="H114" s="134"/>
      <c r="I114" s="135"/>
      <c r="J114" s="136">
        <f>J940</f>
        <v>0</v>
      </c>
      <c r="L114" s="132"/>
    </row>
    <row r="115" spans="2:12" s="10" customFormat="1" ht="19.899999999999999" customHeight="1" x14ac:dyDescent="0.2">
      <c r="B115" s="132"/>
      <c r="D115" s="133" t="s">
        <v>140</v>
      </c>
      <c r="E115" s="134"/>
      <c r="F115" s="134"/>
      <c r="G115" s="134"/>
      <c r="H115" s="134"/>
      <c r="I115" s="135"/>
      <c r="J115" s="136">
        <f>J972</f>
        <v>0</v>
      </c>
      <c r="L115" s="132"/>
    </row>
    <row r="116" spans="2:12" s="10" customFormat="1" ht="19.899999999999999" customHeight="1" x14ac:dyDescent="0.2">
      <c r="B116" s="132"/>
      <c r="D116" s="133" t="s">
        <v>141</v>
      </c>
      <c r="E116" s="134"/>
      <c r="F116" s="134"/>
      <c r="G116" s="134"/>
      <c r="H116" s="134"/>
      <c r="I116" s="135"/>
      <c r="J116" s="136">
        <f>J1050</f>
        <v>0</v>
      </c>
      <c r="L116" s="132"/>
    </row>
    <row r="117" spans="2:12" s="10" customFormat="1" ht="19.899999999999999" customHeight="1" x14ac:dyDescent="0.2">
      <c r="B117" s="132"/>
      <c r="D117" s="133" t="s">
        <v>142</v>
      </c>
      <c r="E117" s="134"/>
      <c r="F117" s="134"/>
      <c r="G117" s="134"/>
      <c r="H117" s="134"/>
      <c r="I117" s="135"/>
      <c r="J117" s="136">
        <f>J1108</f>
        <v>0</v>
      </c>
      <c r="L117" s="132"/>
    </row>
    <row r="118" spans="2:12" s="10" customFormat="1" ht="19.899999999999999" customHeight="1" x14ac:dyDescent="0.2">
      <c r="B118" s="132"/>
      <c r="D118" s="133" t="s">
        <v>1928</v>
      </c>
      <c r="E118" s="134"/>
      <c r="F118" s="134"/>
      <c r="G118" s="134"/>
      <c r="H118" s="134"/>
      <c r="I118" s="135"/>
      <c r="J118" s="136">
        <f>J1115</f>
        <v>0</v>
      </c>
      <c r="L118" s="132"/>
    </row>
    <row r="119" spans="2:12" s="10" customFormat="1" ht="19.899999999999999" customHeight="1" x14ac:dyDescent="0.2">
      <c r="B119" s="132"/>
      <c r="D119" s="133" t="s">
        <v>143</v>
      </c>
      <c r="E119" s="134"/>
      <c r="F119" s="134"/>
      <c r="G119" s="134"/>
      <c r="H119" s="134"/>
      <c r="I119" s="135"/>
      <c r="J119" s="136">
        <f>J1132</f>
        <v>0</v>
      </c>
      <c r="L119" s="132"/>
    </row>
    <row r="120" spans="2:12" s="10" customFormat="1" ht="19.899999999999999" customHeight="1" x14ac:dyDescent="0.2">
      <c r="B120" s="132"/>
      <c r="D120" s="133" t="s">
        <v>144</v>
      </c>
      <c r="E120" s="134"/>
      <c r="F120" s="134"/>
      <c r="G120" s="134"/>
      <c r="H120" s="134"/>
      <c r="I120" s="135"/>
      <c r="J120" s="136">
        <f>J1250</f>
        <v>0</v>
      </c>
      <c r="L120" s="132"/>
    </row>
    <row r="121" spans="2:12" s="9" customFormat="1" ht="24.95" customHeight="1" x14ac:dyDescent="0.2">
      <c r="B121" s="127"/>
      <c r="D121" s="128" t="s">
        <v>145</v>
      </c>
      <c r="E121" s="129"/>
      <c r="F121" s="129"/>
      <c r="G121" s="129"/>
      <c r="H121" s="129"/>
      <c r="I121" s="130"/>
      <c r="J121" s="131">
        <f>J1313</f>
        <v>0</v>
      </c>
      <c r="L121" s="127"/>
    </row>
    <row r="122" spans="2:12" s="10" customFormat="1" ht="19.899999999999999" customHeight="1" x14ac:dyDescent="0.2">
      <c r="B122" s="132"/>
      <c r="D122" s="133" t="s">
        <v>146</v>
      </c>
      <c r="E122" s="134"/>
      <c r="F122" s="134"/>
      <c r="G122" s="134"/>
      <c r="H122" s="134"/>
      <c r="I122" s="135"/>
      <c r="J122" s="136">
        <f>J1314</f>
        <v>0</v>
      </c>
      <c r="L122" s="132"/>
    </row>
    <row r="123" spans="2:12" s="10" customFormat="1" ht="14.85" customHeight="1" x14ac:dyDescent="0.2">
      <c r="B123" s="132"/>
      <c r="D123" s="133" t="s">
        <v>147</v>
      </c>
      <c r="E123" s="134"/>
      <c r="F123" s="134"/>
      <c r="G123" s="134"/>
      <c r="H123" s="134"/>
      <c r="I123" s="135"/>
      <c r="J123" s="136">
        <f>J1315</f>
        <v>0</v>
      </c>
      <c r="L123" s="132"/>
    </row>
    <row r="124" spans="2:12" s="10" customFormat="1" ht="14.85" customHeight="1" x14ac:dyDescent="0.2">
      <c r="B124" s="132"/>
      <c r="D124" s="133" t="s">
        <v>148</v>
      </c>
      <c r="E124" s="134"/>
      <c r="F124" s="134"/>
      <c r="G124" s="134"/>
      <c r="H124" s="134"/>
      <c r="I124" s="135"/>
      <c r="J124" s="136">
        <f>J1364</f>
        <v>0</v>
      </c>
      <c r="L124" s="132"/>
    </row>
    <row r="125" spans="2:12" s="10" customFormat="1" ht="14.85" customHeight="1" x14ac:dyDescent="0.2">
      <c r="B125" s="132"/>
      <c r="D125" s="133" t="s">
        <v>149</v>
      </c>
      <c r="E125" s="134"/>
      <c r="F125" s="134"/>
      <c r="G125" s="134"/>
      <c r="H125" s="134"/>
      <c r="I125" s="135"/>
      <c r="J125" s="136">
        <f>J1411</f>
        <v>0</v>
      </c>
      <c r="L125" s="132"/>
    </row>
    <row r="126" spans="2:12" s="10" customFormat="1" ht="14.85" customHeight="1" x14ac:dyDescent="0.2">
      <c r="B126" s="132"/>
      <c r="D126" s="133" t="s">
        <v>150</v>
      </c>
      <c r="E126" s="134"/>
      <c r="F126" s="134"/>
      <c r="G126" s="134"/>
      <c r="H126" s="134"/>
      <c r="I126" s="135"/>
      <c r="J126" s="136">
        <f>J1438</f>
        <v>0</v>
      </c>
      <c r="L126" s="132"/>
    </row>
    <row r="127" spans="2:12" s="10" customFormat="1" ht="14.85" customHeight="1" x14ac:dyDescent="0.2">
      <c r="B127" s="132"/>
      <c r="D127" s="133" t="s">
        <v>151</v>
      </c>
      <c r="E127" s="134"/>
      <c r="F127" s="134"/>
      <c r="G127" s="134"/>
      <c r="H127" s="134"/>
      <c r="I127" s="135"/>
      <c r="J127" s="136">
        <f>J1465</f>
        <v>0</v>
      </c>
      <c r="L127" s="132"/>
    </row>
    <row r="128" spans="2:12" s="10" customFormat="1" ht="14.85" customHeight="1" x14ac:dyDescent="0.2">
      <c r="B128" s="132"/>
      <c r="D128" s="133" t="s">
        <v>152</v>
      </c>
      <c r="E128" s="134"/>
      <c r="F128" s="134"/>
      <c r="G128" s="134"/>
      <c r="H128" s="134"/>
      <c r="I128" s="135"/>
      <c r="J128" s="136">
        <f>J1488</f>
        <v>0</v>
      </c>
      <c r="L128" s="132"/>
    </row>
    <row r="129" spans="1:31" s="10" customFormat="1" ht="14.85" customHeight="1" x14ac:dyDescent="0.2">
      <c r="B129" s="132"/>
      <c r="D129" s="133" t="s">
        <v>153</v>
      </c>
      <c r="E129" s="134"/>
      <c r="F129" s="134"/>
      <c r="G129" s="134"/>
      <c r="H129" s="134"/>
      <c r="I129" s="135"/>
      <c r="J129" s="136">
        <f>J1511</f>
        <v>0</v>
      </c>
      <c r="L129" s="132"/>
    </row>
    <row r="130" spans="1:31" s="10" customFormat="1" ht="14.85" customHeight="1" x14ac:dyDescent="0.2">
      <c r="B130" s="132"/>
      <c r="D130" s="133" t="s">
        <v>154</v>
      </c>
      <c r="E130" s="134"/>
      <c r="F130" s="134"/>
      <c r="G130" s="134"/>
      <c r="H130" s="134"/>
      <c r="I130" s="135"/>
      <c r="J130" s="136">
        <f>J1540</f>
        <v>0</v>
      </c>
      <c r="L130" s="132"/>
    </row>
    <row r="131" spans="1:31" s="10" customFormat="1" ht="14.85" customHeight="1" x14ac:dyDescent="0.2">
      <c r="B131" s="132"/>
      <c r="D131" s="133" t="s">
        <v>156</v>
      </c>
      <c r="E131" s="134"/>
      <c r="F131" s="134"/>
      <c r="G131" s="134"/>
      <c r="H131" s="134"/>
      <c r="I131" s="135"/>
      <c r="J131" s="136">
        <f>J1569</f>
        <v>0</v>
      </c>
      <c r="L131" s="132"/>
    </row>
    <row r="132" spans="1:31" s="10" customFormat="1" ht="14.85" customHeight="1" x14ac:dyDescent="0.2">
      <c r="B132" s="132"/>
      <c r="D132" s="133" t="s">
        <v>155</v>
      </c>
      <c r="E132" s="134"/>
      <c r="F132" s="134"/>
      <c r="G132" s="134"/>
      <c r="H132" s="134"/>
      <c r="I132" s="135"/>
      <c r="J132" s="136">
        <f>J1572</f>
        <v>0</v>
      </c>
      <c r="L132" s="132"/>
    </row>
    <row r="133" spans="1:31" s="10" customFormat="1" ht="19.899999999999999" customHeight="1" x14ac:dyDescent="0.2">
      <c r="B133" s="132"/>
      <c r="D133" s="133" t="s">
        <v>157</v>
      </c>
      <c r="E133" s="134"/>
      <c r="F133" s="134"/>
      <c r="G133" s="134"/>
      <c r="H133" s="134"/>
      <c r="I133" s="135"/>
      <c r="J133" s="136">
        <f>J1575</f>
        <v>0</v>
      </c>
      <c r="L133" s="132"/>
    </row>
    <row r="134" spans="1:31" s="10" customFormat="1" ht="19.899999999999999" customHeight="1" x14ac:dyDescent="0.2">
      <c r="B134" s="132"/>
      <c r="D134" s="133" t="s">
        <v>158</v>
      </c>
      <c r="E134" s="134"/>
      <c r="F134" s="134"/>
      <c r="G134" s="134"/>
      <c r="H134" s="134"/>
      <c r="I134" s="135"/>
      <c r="J134" s="136">
        <f>J1578</f>
        <v>0</v>
      </c>
      <c r="L134" s="132"/>
    </row>
    <row r="135" spans="1:31" s="2" customFormat="1" ht="21.75" customHeight="1" x14ac:dyDescent="0.2">
      <c r="A135" s="33"/>
      <c r="B135" s="34"/>
      <c r="C135" s="33"/>
      <c r="D135" s="33"/>
      <c r="E135" s="33"/>
      <c r="F135" s="33"/>
      <c r="G135" s="33"/>
      <c r="H135" s="33"/>
      <c r="I135" s="97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6.95" customHeight="1" x14ac:dyDescent="0.2">
      <c r="A136" s="33"/>
      <c r="B136" s="48"/>
      <c r="C136" s="49"/>
      <c r="D136" s="49"/>
      <c r="E136" s="49"/>
      <c r="F136" s="49"/>
      <c r="G136" s="49"/>
      <c r="H136" s="49"/>
      <c r="I136" s="121"/>
      <c r="J136" s="49"/>
      <c r="K136" s="49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40" spans="1:31" s="2" customFormat="1" ht="6.95" customHeight="1" x14ac:dyDescent="0.2">
      <c r="A140" s="33"/>
      <c r="B140" s="50"/>
      <c r="C140" s="51"/>
      <c r="D140" s="51"/>
      <c r="E140" s="51"/>
      <c r="F140" s="51"/>
      <c r="G140" s="51"/>
      <c r="H140" s="51"/>
      <c r="I140" s="122"/>
      <c r="J140" s="51"/>
      <c r="K140" s="51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24.95" customHeight="1" x14ac:dyDescent="0.2">
      <c r="A141" s="33"/>
      <c r="B141" s="34"/>
      <c r="C141" s="22" t="s">
        <v>159</v>
      </c>
      <c r="D141" s="33"/>
      <c r="E141" s="33"/>
      <c r="F141" s="33"/>
      <c r="G141" s="33"/>
      <c r="H141" s="33"/>
      <c r="I141" s="97"/>
      <c r="J141" s="33"/>
      <c r="K141" s="33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2" customFormat="1" ht="6.95" customHeight="1" x14ac:dyDescent="0.2">
      <c r="A142" s="33"/>
      <c r="B142" s="34"/>
      <c r="C142" s="33"/>
      <c r="D142" s="33"/>
      <c r="E142" s="33"/>
      <c r="F142" s="33"/>
      <c r="G142" s="33"/>
      <c r="H142" s="33"/>
      <c r="I142" s="97"/>
      <c r="J142" s="33"/>
      <c r="K142" s="33"/>
      <c r="L142" s="4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2" customFormat="1" ht="12" customHeight="1" x14ac:dyDescent="0.2">
      <c r="A143" s="33"/>
      <c r="B143" s="34"/>
      <c r="C143" s="28" t="s">
        <v>14</v>
      </c>
      <c r="D143" s="33"/>
      <c r="E143" s="33"/>
      <c r="F143" s="33"/>
      <c r="G143" s="33"/>
      <c r="H143" s="33"/>
      <c r="I143" s="97"/>
      <c r="J143" s="33"/>
      <c r="K143" s="33"/>
      <c r="L143" s="4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1:31" s="2" customFormat="1" ht="16.5" customHeight="1" x14ac:dyDescent="0.2">
      <c r="A144" s="33"/>
      <c r="B144" s="34"/>
      <c r="C144" s="33"/>
      <c r="D144" s="33"/>
      <c r="E144" s="271" t="str">
        <f>E7</f>
        <v>Rodinný dom s 2 b.j. Adamovské Kochanovce</v>
      </c>
      <c r="F144" s="272"/>
      <c r="G144" s="272"/>
      <c r="H144" s="272"/>
      <c r="I144" s="97"/>
      <c r="J144" s="33"/>
      <c r="K144" s="33"/>
      <c r="L144" s="4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1:65" s="2" customFormat="1" ht="12" customHeight="1" x14ac:dyDescent="0.2">
      <c r="A145" s="33"/>
      <c r="B145" s="34"/>
      <c r="C145" s="28" t="s">
        <v>115</v>
      </c>
      <c r="D145" s="33"/>
      <c r="E145" s="33"/>
      <c r="F145" s="33"/>
      <c r="G145" s="33"/>
      <c r="H145" s="33"/>
      <c r="I145" s="97"/>
      <c r="J145" s="33"/>
      <c r="K145" s="33"/>
      <c r="L145" s="4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1:65" s="2" customFormat="1" ht="16.5" customHeight="1" x14ac:dyDescent="0.2">
      <c r="A146" s="33"/>
      <c r="B146" s="34"/>
      <c r="C146" s="33"/>
      <c r="D146" s="33"/>
      <c r="E146" s="237" t="str">
        <f>E9</f>
        <v>SO 02 - SO 02 Rodinný dom</v>
      </c>
      <c r="F146" s="270"/>
      <c r="G146" s="270"/>
      <c r="H146" s="270"/>
      <c r="I146" s="97"/>
      <c r="J146" s="33"/>
      <c r="K146" s="33"/>
      <c r="L146" s="4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1:65" s="2" customFormat="1" ht="6.95" customHeight="1" x14ac:dyDescent="0.2">
      <c r="A147" s="33"/>
      <c r="B147" s="34"/>
      <c r="C147" s="33"/>
      <c r="D147" s="33"/>
      <c r="E147" s="33"/>
      <c r="F147" s="33"/>
      <c r="G147" s="33"/>
      <c r="H147" s="33"/>
      <c r="I147" s="97"/>
      <c r="J147" s="33"/>
      <c r="K147" s="33"/>
      <c r="L147" s="4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1:65" s="2" customFormat="1" ht="12" customHeight="1" x14ac:dyDescent="0.2">
      <c r="A148" s="33"/>
      <c r="B148" s="34"/>
      <c r="C148" s="28" t="s">
        <v>18</v>
      </c>
      <c r="D148" s="33"/>
      <c r="E148" s="33"/>
      <c r="F148" s="26" t="str">
        <f>F12</f>
        <v>parc.č. 342/5, Adamovské Kochanovce</v>
      </c>
      <c r="G148" s="33"/>
      <c r="H148" s="33"/>
      <c r="I148" s="98" t="s">
        <v>20</v>
      </c>
      <c r="J148" s="56">
        <f>IF(J12="","",J12)</f>
        <v>0</v>
      </c>
      <c r="K148" s="33"/>
      <c r="L148" s="4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1:65" s="2" customFormat="1" ht="6.95" customHeight="1" x14ac:dyDescent="0.2">
      <c r="A149" s="33"/>
      <c r="B149" s="34"/>
      <c r="C149" s="33"/>
      <c r="D149" s="33"/>
      <c r="E149" s="33"/>
      <c r="F149" s="33"/>
      <c r="G149" s="33"/>
      <c r="H149" s="33"/>
      <c r="I149" s="97"/>
      <c r="J149" s="33"/>
      <c r="K149" s="33"/>
      <c r="L149" s="4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1:65" s="2" customFormat="1" ht="15.2" customHeight="1" x14ac:dyDescent="0.2">
      <c r="A150" s="33"/>
      <c r="B150" s="34"/>
      <c r="C150" s="28" t="s">
        <v>21</v>
      </c>
      <c r="D150" s="33"/>
      <c r="E150" s="33"/>
      <c r="F150" s="26" t="str">
        <f>E15</f>
        <v>Trenčiansky samosprávny kraj</v>
      </c>
      <c r="G150" s="33"/>
      <c r="H150" s="33"/>
      <c r="I150" s="98" t="s">
        <v>28</v>
      </c>
      <c r="J150" s="31" t="str">
        <f>E21</f>
        <v>A.DOM, spol. s r.o.</v>
      </c>
      <c r="K150" s="33"/>
      <c r="L150" s="4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1:65" s="2" customFormat="1" ht="15.2" customHeight="1" x14ac:dyDescent="0.2">
      <c r="A151" s="33"/>
      <c r="B151" s="34"/>
      <c r="C151" s="28" t="s">
        <v>26</v>
      </c>
      <c r="D151" s="33"/>
      <c r="E151" s="33"/>
      <c r="F151" s="26" t="str">
        <f>IF(E18="","",E18)</f>
        <v>Vyplň údaj</v>
      </c>
      <c r="G151" s="33"/>
      <c r="H151" s="33"/>
      <c r="I151" s="98" t="s">
        <v>34</v>
      </c>
      <c r="J151" s="31" t="str">
        <f>E24</f>
        <v>Viera Masnicová</v>
      </c>
      <c r="K151" s="33"/>
      <c r="L151" s="4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1:65" s="2" customFormat="1" ht="10.35" customHeight="1" x14ac:dyDescent="0.2">
      <c r="A152" s="33"/>
      <c r="B152" s="34"/>
      <c r="C152" s="33"/>
      <c r="D152" s="33"/>
      <c r="E152" s="33"/>
      <c r="F152" s="33"/>
      <c r="G152" s="33"/>
      <c r="H152" s="33"/>
      <c r="I152" s="97"/>
      <c r="J152" s="33"/>
      <c r="K152" s="33"/>
      <c r="L152" s="4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1:65" s="11" customFormat="1" ht="29.25" customHeight="1" x14ac:dyDescent="0.2">
      <c r="A153" s="137"/>
      <c r="B153" s="138"/>
      <c r="C153" s="139" t="s">
        <v>160</v>
      </c>
      <c r="D153" s="273" t="s">
        <v>59</v>
      </c>
      <c r="E153" s="273"/>
      <c r="F153" s="273"/>
      <c r="G153" s="140" t="s">
        <v>161</v>
      </c>
      <c r="H153" s="140" t="s">
        <v>162</v>
      </c>
      <c r="I153" s="141" t="s">
        <v>163</v>
      </c>
      <c r="J153" s="142" t="s">
        <v>119</v>
      </c>
      <c r="K153" s="143" t="s">
        <v>164</v>
      </c>
      <c r="L153" s="144"/>
      <c r="M153" s="63" t="s">
        <v>1</v>
      </c>
      <c r="N153" s="64" t="s">
        <v>41</v>
      </c>
      <c r="O153" s="64" t="s">
        <v>165</v>
      </c>
      <c r="P153" s="64" t="s">
        <v>166</v>
      </c>
      <c r="Q153" s="64" t="s">
        <v>167</v>
      </c>
      <c r="R153" s="64" t="s">
        <v>168</v>
      </c>
      <c r="S153" s="64" t="s">
        <v>169</v>
      </c>
      <c r="T153" s="65" t="s">
        <v>170</v>
      </c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</row>
    <row r="154" spans="1:65" s="2" customFormat="1" ht="22.9" customHeight="1" x14ac:dyDescent="0.25">
      <c r="A154" s="33"/>
      <c r="B154" s="34"/>
      <c r="C154" s="70" t="s">
        <v>120</v>
      </c>
      <c r="D154" s="33"/>
      <c r="E154" s="33"/>
      <c r="F154" s="33"/>
      <c r="G154" s="33"/>
      <c r="H154" s="33"/>
      <c r="I154" s="97"/>
      <c r="J154" s="145">
        <f>BK154</f>
        <v>0</v>
      </c>
      <c r="K154" s="33"/>
      <c r="L154" s="34"/>
      <c r="M154" s="66"/>
      <c r="N154" s="57"/>
      <c r="O154" s="67"/>
      <c r="P154" s="146">
        <f>P155+P692+P1313</f>
        <v>0</v>
      </c>
      <c r="Q154" s="67"/>
      <c r="R154" s="146">
        <f>R155+R692+R1313</f>
        <v>553.94266717999994</v>
      </c>
      <c r="S154" s="67"/>
      <c r="T154" s="147">
        <f>T155+T692+T1313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76</v>
      </c>
      <c r="AU154" s="18" t="s">
        <v>121</v>
      </c>
      <c r="BK154" s="148">
        <f>BK155+BK692+BK1313</f>
        <v>0</v>
      </c>
    </row>
    <row r="155" spans="1:65" s="12" customFormat="1" ht="25.9" customHeight="1" x14ac:dyDescent="0.2">
      <c r="B155" s="149"/>
      <c r="D155" s="150" t="s">
        <v>76</v>
      </c>
      <c r="E155" s="151" t="s">
        <v>171</v>
      </c>
      <c r="F155" s="151" t="s">
        <v>172</v>
      </c>
      <c r="I155" s="152"/>
      <c r="J155" s="153">
        <f>BK155</f>
        <v>0</v>
      </c>
      <c r="L155" s="149"/>
      <c r="M155" s="154"/>
      <c r="N155" s="155"/>
      <c r="O155" s="155"/>
      <c r="P155" s="156">
        <f>P156+P245+P285+P345+P459+P481+P593+P689</f>
        <v>0</v>
      </c>
      <c r="Q155" s="155"/>
      <c r="R155" s="156">
        <f>R156+R245+R285+R345+R459+R481+R593+R689</f>
        <v>533.53196774999992</v>
      </c>
      <c r="S155" s="155"/>
      <c r="T155" s="157">
        <f>T156+T245+T285+T345+T459+T481+T593+T689</f>
        <v>0</v>
      </c>
      <c r="AR155" s="150" t="s">
        <v>85</v>
      </c>
      <c r="AT155" s="158" t="s">
        <v>76</v>
      </c>
      <c r="AU155" s="158" t="s">
        <v>77</v>
      </c>
      <c r="AY155" s="150" t="s">
        <v>173</v>
      </c>
      <c r="BK155" s="159">
        <f>BK156+BK245+BK285+BK345+BK459+BK481+BK593+BK689</f>
        <v>0</v>
      </c>
    </row>
    <row r="156" spans="1:65" s="12" customFormat="1" ht="22.9" customHeight="1" x14ac:dyDescent="0.2">
      <c r="B156" s="149"/>
      <c r="D156" s="150" t="s">
        <v>76</v>
      </c>
      <c r="E156" s="160" t="s">
        <v>85</v>
      </c>
      <c r="F156" s="160" t="s">
        <v>174</v>
      </c>
      <c r="I156" s="152"/>
      <c r="J156" s="161">
        <f>BK156</f>
        <v>0</v>
      </c>
      <c r="L156" s="149"/>
      <c r="M156" s="154"/>
      <c r="N156" s="155"/>
      <c r="O156" s="155"/>
      <c r="P156" s="156">
        <f>SUM(P157:P244)</f>
        <v>0</v>
      </c>
      <c r="Q156" s="155"/>
      <c r="R156" s="156">
        <f>SUM(R157:R244)</f>
        <v>0</v>
      </c>
      <c r="S156" s="155"/>
      <c r="T156" s="157">
        <f>SUM(T157:T244)</f>
        <v>0</v>
      </c>
      <c r="AR156" s="150" t="s">
        <v>85</v>
      </c>
      <c r="AT156" s="158" t="s">
        <v>76</v>
      </c>
      <c r="AU156" s="158" t="s">
        <v>85</v>
      </c>
      <c r="AY156" s="150" t="s">
        <v>173</v>
      </c>
      <c r="BK156" s="159">
        <f>SUM(BK157:BK244)</f>
        <v>0</v>
      </c>
    </row>
    <row r="157" spans="1:65" s="2" customFormat="1" ht="36" customHeight="1" x14ac:dyDescent="0.2">
      <c r="A157" s="33"/>
      <c r="B157" s="162"/>
      <c r="C157" s="163" t="s">
        <v>85</v>
      </c>
      <c r="D157" s="264" t="s">
        <v>176</v>
      </c>
      <c r="E157" s="265"/>
      <c r="F157" s="266"/>
      <c r="G157" s="164" t="s">
        <v>177</v>
      </c>
      <c r="H157" s="165">
        <v>1</v>
      </c>
      <c r="I157" s="166"/>
      <c r="J157" s="165">
        <f>ROUND(I157*H157,3)</f>
        <v>0</v>
      </c>
      <c r="K157" s="167"/>
      <c r="L157" s="34"/>
      <c r="M157" s="168" t="s">
        <v>1</v>
      </c>
      <c r="N157" s="169" t="s">
        <v>43</v>
      </c>
      <c r="O157" s="59"/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2" t="s">
        <v>178</v>
      </c>
      <c r="AT157" s="172" t="s">
        <v>175</v>
      </c>
      <c r="AU157" s="172" t="s">
        <v>179</v>
      </c>
      <c r="AY157" s="18" t="s">
        <v>173</v>
      </c>
      <c r="BE157" s="173">
        <f>IF(N157="základná",J157,0)</f>
        <v>0</v>
      </c>
      <c r="BF157" s="173">
        <f>IF(N157="znížená",J157,0)</f>
        <v>0</v>
      </c>
      <c r="BG157" s="173">
        <f>IF(N157="zákl. prenesená",J157,0)</f>
        <v>0</v>
      </c>
      <c r="BH157" s="173">
        <f>IF(N157="zníž. prenesená",J157,0)</f>
        <v>0</v>
      </c>
      <c r="BI157" s="173">
        <f>IF(N157="nulová",J157,0)</f>
        <v>0</v>
      </c>
      <c r="BJ157" s="18" t="s">
        <v>179</v>
      </c>
      <c r="BK157" s="174">
        <f>ROUND(I157*H157,3)</f>
        <v>0</v>
      </c>
      <c r="BL157" s="18" t="s">
        <v>178</v>
      </c>
      <c r="BM157" s="172" t="s">
        <v>1929</v>
      </c>
    </row>
    <row r="158" spans="1:65" s="2" customFormat="1" ht="19.5" x14ac:dyDescent="0.2">
      <c r="A158" s="33"/>
      <c r="B158" s="34"/>
      <c r="C158" s="33"/>
      <c r="D158" s="175" t="s">
        <v>181</v>
      </c>
      <c r="E158" s="33"/>
      <c r="F158" s="176" t="s">
        <v>182</v>
      </c>
      <c r="G158" s="33"/>
      <c r="H158" s="33"/>
      <c r="I158" s="97"/>
      <c r="J158" s="33"/>
      <c r="K158" s="33"/>
      <c r="L158" s="34"/>
      <c r="M158" s="177"/>
      <c r="N158" s="178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181</v>
      </c>
      <c r="AU158" s="18" t="s">
        <v>179</v>
      </c>
    </row>
    <row r="159" spans="1:65" s="2" customFormat="1" ht="24" customHeight="1" x14ac:dyDescent="0.2">
      <c r="A159" s="33"/>
      <c r="B159" s="162"/>
      <c r="C159" s="163" t="s">
        <v>179</v>
      </c>
      <c r="D159" s="264" t="s">
        <v>1743</v>
      </c>
      <c r="E159" s="265"/>
      <c r="F159" s="266"/>
      <c r="G159" s="164" t="s">
        <v>185</v>
      </c>
      <c r="H159" s="165">
        <v>92.55</v>
      </c>
      <c r="I159" s="166"/>
      <c r="J159" s="165">
        <f>ROUND(I159*H159,3)</f>
        <v>0</v>
      </c>
      <c r="K159" s="167"/>
      <c r="L159" s="34"/>
      <c r="M159" s="168" t="s">
        <v>1</v>
      </c>
      <c r="N159" s="169" t="s">
        <v>43</v>
      </c>
      <c r="O159" s="59"/>
      <c r="P159" s="170">
        <f>O159*H159</f>
        <v>0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2" t="s">
        <v>178</v>
      </c>
      <c r="AT159" s="172" t="s">
        <v>175</v>
      </c>
      <c r="AU159" s="172" t="s">
        <v>179</v>
      </c>
      <c r="AY159" s="18" t="s">
        <v>173</v>
      </c>
      <c r="BE159" s="173">
        <f>IF(N159="základná",J159,0)</f>
        <v>0</v>
      </c>
      <c r="BF159" s="173">
        <f>IF(N159="znížená",J159,0)</f>
        <v>0</v>
      </c>
      <c r="BG159" s="173">
        <f>IF(N159="zákl. prenesená",J159,0)</f>
        <v>0</v>
      </c>
      <c r="BH159" s="173">
        <f>IF(N159="zníž. prenesená",J159,0)</f>
        <v>0</v>
      </c>
      <c r="BI159" s="173">
        <f>IF(N159="nulová",J159,0)</f>
        <v>0</v>
      </c>
      <c r="BJ159" s="18" t="s">
        <v>179</v>
      </c>
      <c r="BK159" s="174">
        <f>ROUND(I159*H159,3)</f>
        <v>0</v>
      </c>
      <c r="BL159" s="18" t="s">
        <v>178</v>
      </c>
      <c r="BM159" s="172" t="s">
        <v>1930</v>
      </c>
    </row>
    <row r="160" spans="1:65" s="2" customFormat="1" ht="29.25" x14ac:dyDescent="0.2">
      <c r="A160" s="33"/>
      <c r="B160" s="34"/>
      <c r="C160" s="33"/>
      <c r="D160" s="175" t="s">
        <v>181</v>
      </c>
      <c r="E160" s="33"/>
      <c r="F160" s="176" t="s">
        <v>1745</v>
      </c>
      <c r="G160" s="33"/>
      <c r="H160" s="33"/>
      <c r="I160" s="97"/>
      <c r="J160" s="33"/>
      <c r="K160" s="33"/>
      <c r="L160" s="34"/>
      <c r="M160" s="177"/>
      <c r="N160" s="178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181</v>
      </c>
      <c r="AU160" s="18" t="s">
        <v>179</v>
      </c>
    </row>
    <row r="161" spans="1:65" s="14" customFormat="1" x14ac:dyDescent="0.2">
      <c r="B161" s="187"/>
      <c r="D161" s="175" t="s">
        <v>183</v>
      </c>
      <c r="E161" s="188" t="s">
        <v>1</v>
      </c>
      <c r="F161" s="189" t="s">
        <v>188</v>
      </c>
      <c r="H161" s="188" t="s">
        <v>1</v>
      </c>
      <c r="I161" s="190"/>
      <c r="L161" s="187"/>
      <c r="M161" s="191"/>
      <c r="N161" s="192"/>
      <c r="O161" s="192"/>
      <c r="P161" s="192"/>
      <c r="Q161" s="192"/>
      <c r="R161" s="192"/>
      <c r="S161" s="192"/>
      <c r="T161" s="193"/>
      <c r="AT161" s="188" t="s">
        <v>183</v>
      </c>
      <c r="AU161" s="188" t="s">
        <v>179</v>
      </c>
      <c r="AV161" s="14" t="s">
        <v>85</v>
      </c>
      <c r="AW161" s="14" t="s">
        <v>32</v>
      </c>
      <c r="AX161" s="14" t="s">
        <v>77</v>
      </c>
      <c r="AY161" s="188" t="s">
        <v>173</v>
      </c>
    </row>
    <row r="162" spans="1:65" s="13" customFormat="1" x14ac:dyDescent="0.2">
      <c r="B162" s="179"/>
      <c r="D162" s="175" t="s">
        <v>183</v>
      </c>
      <c r="E162" s="180" t="s">
        <v>1</v>
      </c>
      <c r="F162" s="181" t="s">
        <v>189</v>
      </c>
      <c r="H162" s="182">
        <v>68.400000000000006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183</v>
      </c>
      <c r="AU162" s="180" t="s">
        <v>179</v>
      </c>
      <c r="AV162" s="13" t="s">
        <v>179</v>
      </c>
      <c r="AW162" s="13" t="s">
        <v>32</v>
      </c>
      <c r="AX162" s="13" t="s">
        <v>77</v>
      </c>
      <c r="AY162" s="180" t="s">
        <v>173</v>
      </c>
    </row>
    <row r="163" spans="1:65" s="15" customFormat="1" x14ac:dyDescent="0.2">
      <c r="B163" s="194"/>
      <c r="D163" s="175" t="s">
        <v>183</v>
      </c>
      <c r="E163" s="195" t="s">
        <v>1</v>
      </c>
      <c r="F163" s="196" t="s">
        <v>190</v>
      </c>
      <c r="H163" s="197">
        <v>68.400000000000006</v>
      </c>
      <c r="I163" s="198"/>
      <c r="L163" s="194"/>
      <c r="M163" s="199"/>
      <c r="N163" s="200"/>
      <c r="O163" s="200"/>
      <c r="P163" s="200"/>
      <c r="Q163" s="200"/>
      <c r="R163" s="200"/>
      <c r="S163" s="200"/>
      <c r="T163" s="201"/>
      <c r="AT163" s="195" t="s">
        <v>183</v>
      </c>
      <c r="AU163" s="195" t="s">
        <v>179</v>
      </c>
      <c r="AV163" s="15" t="s">
        <v>191</v>
      </c>
      <c r="AW163" s="15" t="s">
        <v>32</v>
      </c>
      <c r="AX163" s="15" t="s">
        <v>77</v>
      </c>
      <c r="AY163" s="195" t="s">
        <v>173</v>
      </c>
    </row>
    <row r="164" spans="1:65" s="14" customFormat="1" x14ac:dyDescent="0.2">
      <c r="B164" s="187"/>
      <c r="D164" s="175" t="s">
        <v>183</v>
      </c>
      <c r="E164" s="188" t="s">
        <v>1</v>
      </c>
      <c r="F164" s="189" t="s">
        <v>192</v>
      </c>
      <c r="H164" s="188" t="s">
        <v>1</v>
      </c>
      <c r="I164" s="190"/>
      <c r="L164" s="187"/>
      <c r="M164" s="191"/>
      <c r="N164" s="192"/>
      <c r="O164" s="192"/>
      <c r="P164" s="192"/>
      <c r="Q164" s="192"/>
      <c r="R164" s="192"/>
      <c r="S164" s="192"/>
      <c r="T164" s="193"/>
      <c r="AT164" s="188" t="s">
        <v>183</v>
      </c>
      <c r="AU164" s="188" t="s">
        <v>179</v>
      </c>
      <c r="AV164" s="14" t="s">
        <v>85</v>
      </c>
      <c r="AW164" s="14" t="s">
        <v>32</v>
      </c>
      <c r="AX164" s="14" t="s">
        <v>77</v>
      </c>
      <c r="AY164" s="188" t="s">
        <v>173</v>
      </c>
    </row>
    <row r="165" spans="1:65" s="13" customFormat="1" x14ac:dyDescent="0.2">
      <c r="B165" s="179"/>
      <c r="D165" s="175" t="s">
        <v>183</v>
      </c>
      <c r="E165" s="180" t="s">
        <v>1</v>
      </c>
      <c r="F165" s="181" t="s">
        <v>193</v>
      </c>
      <c r="H165" s="182">
        <v>3.8879999999999999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183</v>
      </c>
      <c r="AU165" s="180" t="s">
        <v>179</v>
      </c>
      <c r="AV165" s="13" t="s">
        <v>179</v>
      </c>
      <c r="AW165" s="13" t="s">
        <v>32</v>
      </c>
      <c r="AX165" s="13" t="s">
        <v>77</v>
      </c>
      <c r="AY165" s="180" t="s">
        <v>173</v>
      </c>
    </row>
    <row r="166" spans="1:65" s="13" customFormat="1" x14ac:dyDescent="0.2">
      <c r="B166" s="179"/>
      <c r="D166" s="175" t="s">
        <v>183</v>
      </c>
      <c r="E166" s="180" t="s">
        <v>1</v>
      </c>
      <c r="F166" s="181" t="s">
        <v>194</v>
      </c>
      <c r="H166" s="182">
        <v>8.5500000000000007</v>
      </c>
      <c r="I166" s="183"/>
      <c r="L166" s="179"/>
      <c r="M166" s="184"/>
      <c r="N166" s="185"/>
      <c r="O166" s="185"/>
      <c r="P166" s="185"/>
      <c r="Q166" s="185"/>
      <c r="R166" s="185"/>
      <c r="S166" s="185"/>
      <c r="T166" s="186"/>
      <c r="AT166" s="180" t="s">
        <v>183</v>
      </c>
      <c r="AU166" s="180" t="s">
        <v>179</v>
      </c>
      <c r="AV166" s="13" t="s">
        <v>179</v>
      </c>
      <c r="AW166" s="13" t="s">
        <v>32</v>
      </c>
      <c r="AX166" s="13" t="s">
        <v>77</v>
      </c>
      <c r="AY166" s="180" t="s">
        <v>173</v>
      </c>
    </row>
    <row r="167" spans="1:65" s="15" customFormat="1" x14ac:dyDescent="0.2">
      <c r="B167" s="194"/>
      <c r="D167" s="175" t="s">
        <v>183</v>
      </c>
      <c r="E167" s="195" t="s">
        <v>1</v>
      </c>
      <c r="F167" s="196" t="s">
        <v>190</v>
      </c>
      <c r="H167" s="197">
        <v>12.438000000000001</v>
      </c>
      <c r="I167" s="198"/>
      <c r="L167" s="194"/>
      <c r="M167" s="199"/>
      <c r="N167" s="200"/>
      <c r="O167" s="200"/>
      <c r="P167" s="200"/>
      <c r="Q167" s="200"/>
      <c r="R167" s="200"/>
      <c r="S167" s="200"/>
      <c r="T167" s="201"/>
      <c r="AT167" s="195" t="s">
        <v>183</v>
      </c>
      <c r="AU167" s="195" t="s">
        <v>179</v>
      </c>
      <c r="AV167" s="15" t="s">
        <v>191</v>
      </c>
      <c r="AW167" s="15" t="s">
        <v>32</v>
      </c>
      <c r="AX167" s="15" t="s">
        <v>77</v>
      </c>
      <c r="AY167" s="195" t="s">
        <v>173</v>
      </c>
    </row>
    <row r="168" spans="1:65" s="13" customFormat="1" x14ac:dyDescent="0.2">
      <c r="B168" s="179"/>
      <c r="D168" s="175" t="s">
        <v>183</v>
      </c>
      <c r="E168" s="180" t="s">
        <v>1</v>
      </c>
      <c r="F168" s="181" t="s">
        <v>1931</v>
      </c>
      <c r="H168" s="182">
        <v>15.987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0" t="s">
        <v>183</v>
      </c>
      <c r="AU168" s="180" t="s">
        <v>179</v>
      </c>
      <c r="AV168" s="13" t="s">
        <v>179</v>
      </c>
      <c r="AW168" s="13" t="s">
        <v>32</v>
      </c>
      <c r="AX168" s="13" t="s">
        <v>77</v>
      </c>
      <c r="AY168" s="180" t="s">
        <v>173</v>
      </c>
    </row>
    <row r="169" spans="1:65" s="13" customFormat="1" ht="22.5" x14ac:dyDescent="0.2">
      <c r="B169" s="179"/>
      <c r="D169" s="175" t="s">
        <v>183</v>
      </c>
      <c r="E169" s="180" t="s">
        <v>1</v>
      </c>
      <c r="F169" s="181" t="s">
        <v>1932</v>
      </c>
      <c r="H169" s="182">
        <v>-4.2750000000000004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0" t="s">
        <v>183</v>
      </c>
      <c r="AU169" s="180" t="s">
        <v>179</v>
      </c>
      <c r="AV169" s="13" t="s">
        <v>179</v>
      </c>
      <c r="AW169" s="13" t="s">
        <v>32</v>
      </c>
      <c r="AX169" s="13" t="s">
        <v>77</v>
      </c>
      <c r="AY169" s="180" t="s">
        <v>173</v>
      </c>
    </row>
    <row r="170" spans="1:65" s="15" customFormat="1" x14ac:dyDescent="0.2">
      <c r="B170" s="194"/>
      <c r="D170" s="175" t="s">
        <v>183</v>
      </c>
      <c r="E170" s="195" t="s">
        <v>1</v>
      </c>
      <c r="F170" s="196" t="s">
        <v>190</v>
      </c>
      <c r="H170" s="197">
        <v>11.712</v>
      </c>
      <c r="I170" s="198"/>
      <c r="L170" s="194"/>
      <c r="M170" s="199"/>
      <c r="N170" s="200"/>
      <c r="O170" s="200"/>
      <c r="P170" s="200"/>
      <c r="Q170" s="200"/>
      <c r="R170" s="200"/>
      <c r="S170" s="200"/>
      <c r="T170" s="201"/>
      <c r="AT170" s="195" t="s">
        <v>183</v>
      </c>
      <c r="AU170" s="195" t="s">
        <v>179</v>
      </c>
      <c r="AV170" s="15" t="s">
        <v>191</v>
      </c>
      <c r="AW170" s="15" t="s">
        <v>32</v>
      </c>
      <c r="AX170" s="15" t="s">
        <v>77</v>
      </c>
      <c r="AY170" s="195" t="s">
        <v>173</v>
      </c>
    </row>
    <row r="171" spans="1:65" s="16" customFormat="1" x14ac:dyDescent="0.2">
      <c r="B171" s="202"/>
      <c r="D171" s="175" t="s">
        <v>183</v>
      </c>
      <c r="E171" s="203" t="s">
        <v>1</v>
      </c>
      <c r="F171" s="204" t="s">
        <v>197</v>
      </c>
      <c r="H171" s="205">
        <v>92.55</v>
      </c>
      <c r="I171" s="206"/>
      <c r="L171" s="202"/>
      <c r="M171" s="207"/>
      <c r="N171" s="208"/>
      <c r="O171" s="208"/>
      <c r="P171" s="208"/>
      <c r="Q171" s="208"/>
      <c r="R171" s="208"/>
      <c r="S171" s="208"/>
      <c r="T171" s="209"/>
      <c r="AT171" s="203" t="s">
        <v>183</v>
      </c>
      <c r="AU171" s="203" t="s">
        <v>179</v>
      </c>
      <c r="AV171" s="16" t="s">
        <v>178</v>
      </c>
      <c r="AW171" s="16" t="s">
        <v>32</v>
      </c>
      <c r="AX171" s="16" t="s">
        <v>85</v>
      </c>
      <c r="AY171" s="203" t="s">
        <v>173</v>
      </c>
    </row>
    <row r="172" spans="1:65" s="2" customFormat="1" ht="16.5" customHeight="1" x14ac:dyDescent="0.2">
      <c r="A172" s="33"/>
      <c r="B172" s="162"/>
      <c r="C172" s="163" t="s">
        <v>191</v>
      </c>
      <c r="D172" s="264" t="s">
        <v>1933</v>
      </c>
      <c r="E172" s="265"/>
      <c r="F172" s="266"/>
      <c r="G172" s="164" t="s">
        <v>185</v>
      </c>
      <c r="H172" s="165">
        <v>80.837999999999994</v>
      </c>
      <c r="I172" s="166"/>
      <c r="J172" s="165">
        <f>ROUND(I172*H172,3)</f>
        <v>0</v>
      </c>
      <c r="K172" s="167"/>
      <c r="L172" s="34"/>
      <c r="M172" s="168" t="s">
        <v>1</v>
      </c>
      <c r="N172" s="169" t="s">
        <v>43</v>
      </c>
      <c r="O172" s="59"/>
      <c r="P172" s="170">
        <f>O172*H172</f>
        <v>0</v>
      </c>
      <c r="Q172" s="170">
        <v>0</v>
      </c>
      <c r="R172" s="170">
        <f>Q172*H172</f>
        <v>0</v>
      </c>
      <c r="S172" s="170">
        <v>0</v>
      </c>
      <c r="T172" s="17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2" t="s">
        <v>178</v>
      </c>
      <c r="AT172" s="172" t="s">
        <v>175</v>
      </c>
      <c r="AU172" s="172" t="s">
        <v>179</v>
      </c>
      <c r="AY172" s="18" t="s">
        <v>173</v>
      </c>
      <c r="BE172" s="173">
        <f>IF(N172="základná",J172,0)</f>
        <v>0</v>
      </c>
      <c r="BF172" s="173">
        <f>IF(N172="znížená",J172,0)</f>
        <v>0</v>
      </c>
      <c r="BG172" s="173">
        <f>IF(N172="zákl. prenesená",J172,0)</f>
        <v>0</v>
      </c>
      <c r="BH172" s="173">
        <f>IF(N172="zníž. prenesená",J172,0)</f>
        <v>0</v>
      </c>
      <c r="BI172" s="173">
        <f>IF(N172="nulová",J172,0)</f>
        <v>0</v>
      </c>
      <c r="BJ172" s="18" t="s">
        <v>179</v>
      </c>
      <c r="BK172" s="174">
        <f>ROUND(I172*H172,3)</f>
        <v>0</v>
      </c>
      <c r="BL172" s="18" t="s">
        <v>178</v>
      </c>
      <c r="BM172" s="172" t="s">
        <v>1934</v>
      </c>
    </row>
    <row r="173" spans="1:65" s="2" customFormat="1" ht="29.25" x14ac:dyDescent="0.2">
      <c r="A173" s="33"/>
      <c r="B173" s="34"/>
      <c r="C173" s="33"/>
      <c r="D173" s="175" t="s">
        <v>181</v>
      </c>
      <c r="E173" s="33"/>
      <c r="F173" s="176" t="s">
        <v>1935</v>
      </c>
      <c r="G173" s="33"/>
      <c r="H173" s="33"/>
      <c r="I173" s="97"/>
      <c r="J173" s="33"/>
      <c r="K173" s="33"/>
      <c r="L173" s="34"/>
      <c r="M173" s="177"/>
      <c r="N173" s="178"/>
      <c r="O173" s="59"/>
      <c r="P173" s="59"/>
      <c r="Q173" s="59"/>
      <c r="R173" s="59"/>
      <c r="S173" s="59"/>
      <c r="T173" s="60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181</v>
      </c>
      <c r="AU173" s="18" t="s">
        <v>179</v>
      </c>
    </row>
    <row r="174" spans="1:65" s="14" customFormat="1" ht="22.5" x14ac:dyDescent="0.2">
      <c r="B174" s="187"/>
      <c r="D174" s="175" t="s">
        <v>183</v>
      </c>
      <c r="E174" s="188" t="s">
        <v>1</v>
      </c>
      <c r="F174" s="189" t="s">
        <v>1936</v>
      </c>
      <c r="H174" s="188" t="s">
        <v>1</v>
      </c>
      <c r="I174" s="190"/>
      <c r="L174" s="187"/>
      <c r="M174" s="191"/>
      <c r="N174" s="192"/>
      <c r="O174" s="192"/>
      <c r="P174" s="192"/>
      <c r="Q174" s="192"/>
      <c r="R174" s="192"/>
      <c r="S174" s="192"/>
      <c r="T174" s="193"/>
      <c r="AT174" s="188" t="s">
        <v>183</v>
      </c>
      <c r="AU174" s="188" t="s">
        <v>179</v>
      </c>
      <c r="AV174" s="14" t="s">
        <v>85</v>
      </c>
      <c r="AW174" s="14" t="s">
        <v>32</v>
      </c>
      <c r="AX174" s="14" t="s">
        <v>77</v>
      </c>
      <c r="AY174" s="188" t="s">
        <v>173</v>
      </c>
    </row>
    <row r="175" spans="1:65" s="13" customFormat="1" x14ac:dyDescent="0.2">
      <c r="B175" s="179"/>
      <c r="D175" s="175" t="s">
        <v>183</v>
      </c>
      <c r="E175" s="180" t="s">
        <v>1</v>
      </c>
      <c r="F175" s="181" t="s">
        <v>1937</v>
      </c>
      <c r="H175" s="182">
        <v>68.400000000000006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183</v>
      </c>
      <c r="AU175" s="180" t="s">
        <v>179</v>
      </c>
      <c r="AV175" s="13" t="s">
        <v>179</v>
      </c>
      <c r="AW175" s="13" t="s">
        <v>32</v>
      </c>
      <c r="AX175" s="13" t="s">
        <v>77</v>
      </c>
      <c r="AY175" s="180" t="s">
        <v>173</v>
      </c>
    </row>
    <row r="176" spans="1:65" s="15" customFormat="1" x14ac:dyDescent="0.2">
      <c r="B176" s="194"/>
      <c r="D176" s="175" t="s">
        <v>183</v>
      </c>
      <c r="E176" s="195" t="s">
        <v>1</v>
      </c>
      <c r="F176" s="196" t="s">
        <v>190</v>
      </c>
      <c r="H176" s="197">
        <v>68.400000000000006</v>
      </c>
      <c r="I176" s="198"/>
      <c r="L176" s="194"/>
      <c r="M176" s="199"/>
      <c r="N176" s="200"/>
      <c r="O176" s="200"/>
      <c r="P176" s="200"/>
      <c r="Q176" s="200"/>
      <c r="R176" s="200"/>
      <c r="S176" s="200"/>
      <c r="T176" s="201"/>
      <c r="AT176" s="195" t="s">
        <v>183</v>
      </c>
      <c r="AU176" s="195" t="s">
        <v>179</v>
      </c>
      <c r="AV176" s="15" t="s">
        <v>191</v>
      </c>
      <c r="AW176" s="15" t="s">
        <v>32</v>
      </c>
      <c r="AX176" s="15" t="s">
        <v>77</v>
      </c>
      <c r="AY176" s="195" t="s">
        <v>173</v>
      </c>
    </row>
    <row r="177" spans="1:65" s="14" customFormat="1" x14ac:dyDescent="0.2">
      <c r="B177" s="187"/>
      <c r="D177" s="175" t="s">
        <v>183</v>
      </c>
      <c r="E177" s="188" t="s">
        <v>1</v>
      </c>
      <c r="F177" s="189" t="s">
        <v>192</v>
      </c>
      <c r="H177" s="188" t="s">
        <v>1</v>
      </c>
      <c r="I177" s="190"/>
      <c r="L177" s="187"/>
      <c r="M177" s="191"/>
      <c r="N177" s="192"/>
      <c r="O177" s="192"/>
      <c r="P177" s="192"/>
      <c r="Q177" s="192"/>
      <c r="R177" s="192"/>
      <c r="S177" s="192"/>
      <c r="T177" s="193"/>
      <c r="AT177" s="188" t="s">
        <v>183</v>
      </c>
      <c r="AU177" s="188" t="s">
        <v>179</v>
      </c>
      <c r="AV177" s="14" t="s">
        <v>85</v>
      </c>
      <c r="AW177" s="14" t="s">
        <v>32</v>
      </c>
      <c r="AX177" s="14" t="s">
        <v>77</v>
      </c>
      <c r="AY177" s="188" t="s">
        <v>173</v>
      </c>
    </row>
    <row r="178" spans="1:65" s="13" customFormat="1" x14ac:dyDescent="0.2">
      <c r="B178" s="179"/>
      <c r="D178" s="175" t="s">
        <v>183</v>
      </c>
      <c r="E178" s="180" t="s">
        <v>1</v>
      </c>
      <c r="F178" s="181" t="s">
        <v>193</v>
      </c>
      <c r="H178" s="182">
        <v>3.8879999999999999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183</v>
      </c>
      <c r="AU178" s="180" t="s">
        <v>179</v>
      </c>
      <c r="AV178" s="13" t="s">
        <v>179</v>
      </c>
      <c r="AW178" s="13" t="s">
        <v>32</v>
      </c>
      <c r="AX178" s="13" t="s">
        <v>77</v>
      </c>
      <c r="AY178" s="180" t="s">
        <v>173</v>
      </c>
    </row>
    <row r="179" spans="1:65" s="13" customFormat="1" x14ac:dyDescent="0.2">
      <c r="B179" s="179"/>
      <c r="D179" s="175" t="s">
        <v>183</v>
      </c>
      <c r="E179" s="180" t="s">
        <v>1</v>
      </c>
      <c r="F179" s="181" t="s">
        <v>194</v>
      </c>
      <c r="H179" s="182">
        <v>8.5500000000000007</v>
      </c>
      <c r="I179" s="183"/>
      <c r="L179" s="179"/>
      <c r="M179" s="184"/>
      <c r="N179" s="185"/>
      <c r="O179" s="185"/>
      <c r="P179" s="185"/>
      <c r="Q179" s="185"/>
      <c r="R179" s="185"/>
      <c r="S179" s="185"/>
      <c r="T179" s="186"/>
      <c r="AT179" s="180" t="s">
        <v>183</v>
      </c>
      <c r="AU179" s="180" t="s">
        <v>179</v>
      </c>
      <c r="AV179" s="13" t="s">
        <v>179</v>
      </c>
      <c r="AW179" s="13" t="s">
        <v>32</v>
      </c>
      <c r="AX179" s="13" t="s">
        <v>77</v>
      </c>
      <c r="AY179" s="180" t="s">
        <v>173</v>
      </c>
    </row>
    <row r="180" spans="1:65" s="15" customFormat="1" x14ac:dyDescent="0.2">
      <c r="B180" s="194"/>
      <c r="D180" s="175" t="s">
        <v>183</v>
      </c>
      <c r="E180" s="195" t="s">
        <v>1</v>
      </c>
      <c r="F180" s="196" t="s">
        <v>190</v>
      </c>
      <c r="H180" s="197">
        <v>12.438000000000001</v>
      </c>
      <c r="I180" s="198"/>
      <c r="L180" s="194"/>
      <c r="M180" s="199"/>
      <c r="N180" s="200"/>
      <c r="O180" s="200"/>
      <c r="P180" s="200"/>
      <c r="Q180" s="200"/>
      <c r="R180" s="200"/>
      <c r="S180" s="200"/>
      <c r="T180" s="201"/>
      <c r="AT180" s="195" t="s">
        <v>183</v>
      </c>
      <c r="AU180" s="195" t="s">
        <v>179</v>
      </c>
      <c r="AV180" s="15" t="s">
        <v>191</v>
      </c>
      <c r="AW180" s="15" t="s">
        <v>32</v>
      </c>
      <c r="AX180" s="15" t="s">
        <v>77</v>
      </c>
      <c r="AY180" s="195" t="s">
        <v>173</v>
      </c>
    </row>
    <row r="181" spans="1:65" s="16" customFormat="1" x14ac:dyDescent="0.2">
      <c r="B181" s="202"/>
      <c r="D181" s="175" t="s">
        <v>183</v>
      </c>
      <c r="E181" s="203" t="s">
        <v>1</v>
      </c>
      <c r="F181" s="204" t="s">
        <v>197</v>
      </c>
      <c r="H181" s="205">
        <v>80.838000000000008</v>
      </c>
      <c r="I181" s="206"/>
      <c r="L181" s="202"/>
      <c r="M181" s="207"/>
      <c r="N181" s="208"/>
      <c r="O181" s="208"/>
      <c r="P181" s="208"/>
      <c r="Q181" s="208"/>
      <c r="R181" s="208"/>
      <c r="S181" s="208"/>
      <c r="T181" s="209"/>
      <c r="AT181" s="203" t="s">
        <v>183</v>
      </c>
      <c r="AU181" s="203" t="s">
        <v>179</v>
      </c>
      <c r="AV181" s="16" t="s">
        <v>178</v>
      </c>
      <c r="AW181" s="16" t="s">
        <v>32</v>
      </c>
      <c r="AX181" s="16" t="s">
        <v>85</v>
      </c>
      <c r="AY181" s="203" t="s">
        <v>173</v>
      </c>
    </row>
    <row r="182" spans="1:65" s="2" customFormat="1" ht="24" customHeight="1" x14ac:dyDescent="0.2">
      <c r="A182" s="33"/>
      <c r="B182" s="162"/>
      <c r="C182" s="163" t="s">
        <v>178</v>
      </c>
      <c r="D182" s="264" t="s">
        <v>205</v>
      </c>
      <c r="E182" s="265"/>
      <c r="F182" s="266"/>
      <c r="G182" s="164" t="s">
        <v>185</v>
      </c>
      <c r="H182" s="165">
        <v>80.837999999999994</v>
      </c>
      <c r="I182" s="166"/>
      <c r="J182" s="165">
        <f>ROUND(I182*H182,3)</f>
        <v>0</v>
      </c>
      <c r="K182" s="167"/>
      <c r="L182" s="34"/>
      <c r="M182" s="168" t="s">
        <v>1</v>
      </c>
      <c r="N182" s="169" t="s">
        <v>43</v>
      </c>
      <c r="O182" s="59"/>
      <c r="P182" s="170">
        <f>O182*H182</f>
        <v>0</v>
      </c>
      <c r="Q182" s="170">
        <v>0</v>
      </c>
      <c r="R182" s="170">
        <f>Q182*H182</f>
        <v>0</v>
      </c>
      <c r="S182" s="170">
        <v>0</v>
      </c>
      <c r="T182" s="171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2" t="s">
        <v>178</v>
      </c>
      <c r="AT182" s="172" t="s">
        <v>175</v>
      </c>
      <c r="AU182" s="172" t="s">
        <v>179</v>
      </c>
      <c r="AY182" s="18" t="s">
        <v>173</v>
      </c>
      <c r="BE182" s="173">
        <f>IF(N182="základná",J182,0)</f>
        <v>0</v>
      </c>
      <c r="BF182" s="173">
        <f>IF(N182="znížená",J182,0)</f>
        <v>0</v>
      </c>
      <c r="BG182" s="173">
        <f>IF(N182="zákl. prenesená",J182,0)</f>
        <v>0</v>
      </c>
      <c r="BH182" s="173">
        <f>IF(N182="zníž. prenesená",J182,0)</f>
        <v>0</v>
      </c>
      <c r="BI182" s="173">
        <f>IF(N182="nulová",J182,0)</f>
        <v>0</v>
      </c>
      <c r="BJ182" s="18" t="s">
        <v>179</v>
      </c>
      <c r="BK182" s="174">
        <f>ROUND(I182*H182,3)</f>
        <v>0</v>
      </c>
      <c r="BL182" s="18" t="s">
        <v>178</v>
      </c>
      <c r="BM182" s="172" t="s">
        <v>1938</v>
      </c>
    </row>
    <row r="183" spans="1:65" s="2" customFormat="1" ht="29.25" x14ac:dyDescent="0.2">
      <c r="A183" s="33"/>
      <c r="B183" s="34"/>
      <c r="C183" s="33"/>
      <c r="D183" s="175" t="s">
        <v>181</v>
      </c>
      <c r="E183" s="33"/>
      <c r="F183" s="176" t="s">
        <v>207</v>
      </c>
      <c r="G183" s="33"/>
      <c r="H183" s="33"/>
      <c r="I183" s="97"/>
      <c r="J183" s="33"/>
      <c r="K183" s="33"/>
      <c r="L183" s="34"/>
      <c r="M183" s="177"/>
      <c r="N183" s="178"/>
      <c r="O183" s="59"/>
      <c r="P183" s="59"/>
      <c r="Q183" s="59"/>
      <c r="R183" s="59"/>
      <c r="S183" s="59"/>
      <c r="T183" s="6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181</v>
      </c>
      <c r="AU183" s="18" t="s">
        <v>179</v>
      </c>
    </row>
    <row r="184" spans="1:65" s="2" customFormat="1" ht="16.5" customHeight="1" x14ac:dyDescent="0.2">
      <c r="A184" s="33"/>
      <c r="B184" s="162"/>
      <c r="C184" s="163" t="s">
        <v>208</v>
      </c>
      <c r="D184" s="264" t="s">
        <v>209</v>
      </c>
      <c r="E184" s="265"/>
      <c r="F184" s="266"/>
      <c r="G184" s="164" t="s">
        <v>185</v>
      </c>
      <c r="H184" s="165">
        <v>37.186999999999998</v>
      </c>
      <c r="I184" s="166"/>
      <c r="J184" s="165">
        <f>ROUND(I184*H184,3)</f>
        <v>0</v>
      </c>
      <c r="K184" s="167"/>
      <c r="L184" s="34"/>
      <c r="M184" s="168" t="s">
        <v>1</v>
      </c>
      <c r="N184" s="169" t="s">
        <v>43</v>
      </c>
      <c r="O184" s="59"/>
      <c r="P184" s="170">
        <f>O184*H184</f>
        <v>0</v>
      </c>
      <c r="Q184" s="170">
        <v>0</v>
      </c>
      <c r="R184" s="170">
        <f>Q184*H184</f>
        <v>0</v>
      </c>
      <c r="S184" s="170">
        <v>0</v>
      </c>
      <c r="T184" s="171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2" t="s">
        <v>178</v>
      </c>
      <c r="AT184" s="172" t="s">
        <v>175</v>
      </c>
      <c r="AU184" s="172" t="s">
        <v>179</v>
      </c>
      <c r="AY184" s="18" t="s">
        <v>173</v>
      </c>
      <c r="BE184" s="173">
        <f>IF(N184="základná",J184,0)</f>
        <v>0</v>
      </c>
      <c r="BF184" s="173">
        <f>IF(N184="znížená",J184,0)</f>
        <v>0</v>
      </c>
      <c r="BG184" s="173">
        <f>IF(N184="zákl. prenesená",J184,0)</f>
        <v>0</v>
      </c>
      <c r="BH184" s="173">
        <f>IF(N184="zníž. prenesená",J184,0)</f>
        <v>0</v>
      </c>
      <c r="BI184" s="173">
        <f>IF(N184="nulová",J184,0)</f>
        <v>0</v>
      </c>
      <c r="BJ184" s="18" t="s">
        <v>179</v>
      </c>
      <c r="BK184" s="174">
        <f>ROUND(I184*H184,3)</f>
        <v>0</v>
      </c>
      <c r="BL184" s="18" t="s">
        <v>178</v>
      </c>
      <c r="BM184" s="172" t="s">
        <v>1939</v>
      </c>
    </row>
    <row r="185" spans="1:65" s="2" customFormat="1" ht="48.75" x14ac:dyDescent="0.2">
      <c r="A185" s="33"/>
      <c r="B185" s="34"/>
      <c r="C185" s="33"/>
      <c r="D185" s="175" t="s">
        <v>181</v>
      </c>
      <c r="E185" s="33"/>
      <c r="F185" s="176" t="s">
        <v>211</v>
      </c>
      <c r="G185" s="33"/>
      <c r="H185" s="33"/>
      <c r="I185" s="97"/>
      <c r="J185" s="33"/>
      <c r="K185" s="33"/>
      <c r="L185" s="34"/>
      <c r="M185" s="177"/>
      <c r="N185" s="178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181</v>
      </c>
      <c r="AU185" s="18" t="s">
        <v>179</v>
      </c>
    </row>
    <row r="186" spans="1:65" s="14" customFormat="1" ht="22.5" x14ac:dyDescent="0.2">
      <c r="B186" s="187"/>
      <c r="D186" s="175" t="s">
        <v>183</v>
      </c>
      <c r="E186" s="188" t="s">
        <v>1</v>
      </c>
      <c r="F186" s="189" t="s">
        <v>212</v>
      </c>
      <c r="H186" s="188" t="s">
        <v>1</v>
      </c>
      <c r="I186" s="190"/>
      <c r="L186" s="187"/>
      <c r="M186" s="191"/>
      <c r="N186" s="192"/>
      <c r="O186" s="192"/>
      <c r="P186" s="192"/>
      <c r="Q186" s="192"/>
      <c r="R186" s="192"/>
      <c r="S186" s="192"/>
      <c r="T186" s="193"/>
      <c r="AT186" s="188" t="s">
        <v>183</v>
      </c>
      <c r="AU186" s="188" t="s">
        <v>179</v>
      </c>
      <c r="AV186" s="14" t="s">
        <v>85</v>
      </c>
      <c r="AW186" s="14" t="s">
        <v>32</v>
      </c>
      <c r="AX186" s="14" t="s">
        <v>77</v>
      </c>
      <c r="AY186" s="188" t="s">
        <v>173</v>
      </c>
    </row>
    <row r="187" spans="1:65" s="13" customFormat="1" x14ac:dyDescent="0.2">
      <c r="B187" s="179"/>
      <c r="D187" s="175" t="s">
        <v>183</v>
      </c>
      <c r="E187" s="180" t="s">
        <v>1</v>
      </c>
      <c r="F187" s="181" t="s">
        <v>213</v>
      </c>
      <c r="H187" s="182">
        <v>6.8040000000000003</v>
      </c>
      <c r="I187" s="183"/>
      <c r="L187" s="179"/>
      <c r="M187" s="184"/>
      <c r="N187" s="185"/>
      <c r="O187" s="185"/>
      <c r="P187" s="185"/>
      <c r="Q187" s="185"/>
      <c r="R187" s="185"/>
      <c r="S187" s="185"/>
      <c r="T187" s="186"/>
      <c r="AT187" s="180" t="s">
        <v>183</v>
      </c>
      <c r="AU187" s="180" t="s">
        <v>179</v>
      </c>
      <c r="AV187" s="13" t="s">
        <v>179</v>
      </c>
      <c r="AW187" s="13" t="s">
        <v>32</v>
      </c>
      <c r="AX187" s="13" t="s">
        <v>77</v>
      </c>
      <c r="AY187" s="180" t="s">
        <v>173</v>
      </c>
    </row>
    <row r="188" spans="1:65" s="13" customFormat="1" x14ac:dyDescent="0.2">
      <c r="B188" s="179"/>
      <c r="D188" s="175" t="s">
        <v>183</v>
      </c>
      <c r="E188" s="180" t="s">
        <v>1</v>
      </c>
      <c r="F188" s="181" t="s">
        <v>214</v>
      </c>
      <c r="H188" s="182">
        <v>19.238</v>
      </c>
      <c r="I188" s="183"/>
      <c r="L188" s="179"/>
      <c r="M188" s="184"/>
      <c r="N188" s="185"/>
      <c r="O188" s="185"/>
      <c r="P188" s="185"/>
      <c r="Q188" s="185"/>
      <c r="R188" s="185"/>
      <c r="S188" s="185"/>
      <c r="T188" s="186"/>
      <c r="AT188" s="180" t="s">
        <v>183</v>
      </c>
      <c r="AU188" s="180" t="s">
        <v>179</v>
      </c>
      <c r="AV188" s="13" t="s">
        <v>179</v>
      </c>
      <c r="AW188" s="13" t="s">
        <v>32</v>
      </c>
      <c r="AX188" s="13" t="s">
        <v>77</v>
      </c>
      <c r="AY188" s="180" t="s">
        <v>173</v>
      </c>
    </row>
    <row r="189" spans="1:65" s="14" customFormat="1" ht="22.5" x14ac:dyDescent="0.2">
      <c r="B189" s="187"/>
      <c r="D189" s="175" t="s">
        <v>183</v>
      </c>
      <c r="E189" s="188" t="s">
        <v>1</v>
      </c>
      <c r="F189" s="189" t="s">
        <v>215</v>
      </c>
      <c r="H189" s="188" t="s">
        <v>1</v>
      </c>
      <c r="I189" s="190"/>
      <c r="L189" s="187"/>
      <c r="M189" s="191"/>
      <c r="N189" s="192"/>
      <c r="O189" s="192"/>
      <c r="P189" s="192"/>
      <c r="Q189" s="192"/>
      <c r="R189" s="192"/>
      <c r="S189" s="192"/>
      <c r="T189" s="193"/>
      <c r="AT189" s="188" t="s">
        <v>183</v>
      </c>
      <c r="AU189" s="188" t="s">
        <v>179</v>
      </c>
      <c r="AV189" s="14" t="s">
        <v>85</v>
      </c>
      <c r="AW189" s="14" t="s">
        <v>32</v>
      </c>
      <c r="AX189" s="14" t="s">
        <v>77</v>
      </c>
      <c r="AY189" s="188" t="s">
        <v>173</v>
      </c>
    </row>
    <row r="190" spans="1:65" s="13" customFormat="1" x14ac:dyDescent="0.2">
      <c r="B190" s="179"/>
      <c r="D190" s="175" t="s">
        <v>183</v>
      </c>
      <c r="E190" s="180" t="s">
        <v>1</v>
      </c>
      <c r="F190" s="181" t="s">
        <v>216</v>
      </c>
      <c r="H190" s="182">
        <v>3.24</v>
      </c>
      <c r="I190" s="183"/>
      <c r="L190" s="179"/>
      <c r="M190" s="184"/>
      <c r="N190" s="185"/>
      <c r="O190" s="185"/>
      <c r="P190" s="185"/>
      <c r="Q190" s="185"/>
      <c r="R190" s="185"/>
      <c r="S190" s="185"/>
      <c r="T190" s="186"/>
      <c r="AT190" s="180" t="s">
        <v>183</v>
      </c>
      <c r="AU190" s="180" t="s">
        <v>179</v>
      </c>
      <c r="AV190" s="13" t="s">
        <v>179</v>
      </c>
      <c r="AW190" s="13" t="s">
        <v>32</v>
      </c>
      <c r="AX190" s="13" t="s">
        <v>77</v>
      </c>
      <c r="AY190" s="180" t="s">
        <v>173</v>
      </c>
    </row>
    <row r="191" spans="1:65" s="13" customFormat="1" x14ac:dyDescent="0.2">
      <c r="B191" s="179"/>
      <c r="D191" s="175" t="s">
        <v>183</v>
      </c>
      <c r="E191" s="180" t="s">
        <v>1</v>
      </c>
      <c r="F191" s="181" t="s">
        <v>217</v>
      </c>
      <c r="H191" s="182">
        <v>7.125</v>
      </c>
      <c r="I191" s="183"/>
      <c r="L191" s="179"/>
      <c r="M191" s="184"/>
      <c r="N191" s="185"/>
      <c r="O191" s="185"/>
      <c r="P191" s="185"/>
      <c r="Q191" s="185"/>
      <c r="R191" s="185"/>
      <c r="S191" s="185"/>
      <c r="T191" s="186"/>
      <c r="AT191" s="180" t="s">
        <v>183</v>
      </c>
      <c r="AU191" s="180" t="s">
        <v>179</v>
      </c>
      <c r="AV191" s="13" t="s">
        <v>179</v>
      </c>
      <c r="AW191" s="13" t="s">
        <v>32</v>
      </c>
      <c r="AX191" s="13" t="s">
        <v>77</v>
      </c>
      <c r="AY191" s="180" t="s">
        <v>173</v>
      </c>
    </row>
    <row r="192" spans="1:65" s="14" customFormat="1" x14ac:dyDescent="0.2">
      <c r="B192" s="187"/>
      <c r="D192" s="175" t="s">
        <v>183</v>
      </c>
      <c r="E192" s="188" t="s">
        <v>1</v>
      </c>
      <c r="F192" s="189" t="s">
        <v>218</v>
      </c>
      <c r="H192" s="188" t="s">
        <v>1</v>
      </c>
      <c r="I192" s="190"/>
      <c r="L192" s="187"/>
      <c r="M192" s="191"/>
      <c r="N192" s="192"/>
      <c r="O192" s="192"/>
      <c r="P192" s="192"/>
      <c r="Q192" s="192"/>
      <c r="R192" s="192"/>
      <c r="S192" s="192"/>
      <c r="T192" s="193"/>
      <c r="AT192" s="188" t="s">
        <v>183</v>
      </c>
      <c r="AU192" s="188" t="s">
        <v>179</v>
      </c>
      <c r="AV192" s="14" t="s">
        <v>85</v>
      </c>
      <c r="AW192" s="14" t="s">
        <v>32</v>
      </c>
      <c r="AX192" s="14" t="s">
        <v>77</v>
      </c>
      <c r="AY192" s="188" t="s">
        <v>173</v>
      </c>
    </row>
    <row r="193" spans="1:65" s="14" customFormat="1" x14ac:dyDescent="0.2">
      <c r="B193" s="187"/>
      <c r="D193" s="175" t="s">
        <v>183</v>
      </c>
      <c r="E193" s="188" t="s">
        <v>1</v>
      </c>
      <c r="F193" s="189" t="s">
        <v>219</v>
      </c>
      <c r="H193" s="188" t="s">
        <v>1</v>
      </c>
      <c r="I193" s="190"/>
      <c r="L193" s="187"/>
      <c r="M193" s="191"/>
      <c r="N193" s="192"/>
      <c r="O193" s="192"/>
      <c r="P193" s="192"/>
      <c r="Q193" s="192"/>
      <c r="R193" s="192"/>
      <c r="S193" s="192"/>
      <c r="T193" s="193"/>
      <c r="AT193" s="188" t="s">
        <v>183</v>
      </c>
      <c r="AU193" s="188" t="s">
        <v>179</v>
      </c>
      <c r="AV193" s="14" t="s">
        <v>85</v>
      </c>
      <c r="AW193" s="14" t="s">
        <v>32</v>
      </c>
      <c r="AX193" s="14" t="s">
        <v>77</v>
      </c>
      <c r="AY193" s="188" t="s">
        <v>173</v>
      </c>
    </row>
    <row r="194" spans="1:65" s="13" customFormat="1" x14ac:dyDescent="0.2">
      <c r="B194" s="179"/>
      <c r="D194" s="175" t="s">
        <v>183</v>
      </c>
      <c r="E194" s="180" t="s">
        <v>1</v>
      </c>
      <c r="F194" s="181" t="s">
        <v>1940</v>
      </c>
      <c r="H194" s="182">
        <v>7.4999999999999997E-2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183</v>
      </c>
      <c r="AU194" s="180" t="s">
        <v>179</v>
      </c>
      <c r="AV194" s="13" t="s">
        <v>179</v>
      </c>
      <c r="AW194" s="13" t="s">
        <v>32</v>
      </c>
      <c r="AX194" s="13" t="s">
        <v>77</v>
      </c>
      <c r="AY194" s="180" t="s">
        <v>173</v>
      </c>
    </row>
    <row r="195" spans="1:65" s="14" customFormat="1" x14ac:dyDescent="0.2">
      <c r="B195" s="187"/>
      <c r="D195" s="175" t="s">
        <v>183</v>
      </c>
      <c r="E195" s="188" t="s">
        <v>1</v>
      </c>
      <c r="F195" s="189" t="s">
        <v>1941</v>
      </c>
      <c r="H195" s="188" t="s">
        <v>1</v>
      </c>
      <c r="I195" s="190"/>
      <c r="L195" s="187"/>
      <c r="M195" s="191"/>
      <c r="N195" s="192"/>
      <c r="O195" s="192"/>
      <c r="P195" s="192"/>
      <c r="Q195" s="192"/>
      <c r="R195" s="192"/>
      <c r="S195" s="192"/>
      <c r="T195" s="193"/>
      <c r="AT195" s="188" t="s">
        <v>183</v>
      </c>
      <c r="AU195" s="188" t="s">
        <v>179</v>
      </c>
      <c r="AV195" s="14" t="s">
        <v>85</v>
      </c>
      <c r="AW195" s="14" t="s">
        <v>32</v>
      </c>
      <c r="AX195" s="14" t="s">
        <v>77</v>
      </c>
      <c r="AY195" s="188" t="s">
        <v>173</v>
      </c>
    </row>
    <row r="196" spans="1:65" s="13" customFormat="1" x14ac:dyDescent="0.2">
      <c r="B196" s="179"/>
      <c r="D196" s="175" t="s">
        <v>183</v>
      </c>
      <c r="E196" s="180" t="s">
        <v>1</v>
      </c>
      <c r="F196" s="181" t="s">
        <v>1942</v>
      </c>
      <c r="H196" s="182">
        <v>0.70499999999999996</v>
      </c>
      <c r="I196" s="183"/>
      <c r="L196" s="179"/>
      <c r="M196" s="184"/>
      <c r="N196" s="185"/>
      <c r="O196" s="185"/>
      <c r="P196" s="185"/>
      <c r="Q196" s="185"/>
      <c r="R196" s="185"/>
      <c r="S196" s="185"/>
      <c r="T196" s="186"/>
      <c r="AT196" s="180" t="s">
        <v>183</v>
      </c>
      <c r="AU196" s="180" t="s">
        <v>179</v>
      </c>
      <c r="AV196" s="13" t="s">
        <v>179</v>
      </c>
      <c r="AW196" s="13" t="s">
        <v>32</v>
      </c>
      <c r="AX196" s="13" t="s">
        <v>77</v>
      </c>
      <c r="AY196" s="180" t="s">
        <v>173</v>
      </c>
    </row>
    <row r="197" spans="1:65" s="16" customFormat="1" x14ac:dyDescent="0.2">
      <c r="B197" s="202"/>
      <c r="D197" s="175" t="s">
        <v>183</v>
      </c>
      <c r="E197" s="203" t="s">
        <v>1</v>
      </c>
      <c r="F197" s="204" t="s">
        <v>197</v>
      </c>
      <c r="H197" s="205">
        <v>37.187000000000005</v>
      </c>
      <c r="I197" s="206"/>
      <c r="L197" s="202"/>
      <c r="M197" s="207"/>
      <c r="N197" s="208"/>
      <c r="O197" s="208"/>
      <c r="P197" s="208"/>
      <c r="Q197" s="208"/>
      <c r="R197" s="208"/>
      <c r="S197" s="208"/>
      <c r="T197" s="209"/>
      <c r="AT197" s="203" t="s">
        <v>183</v>
      </c>
      <c r="AU197" s="203" t="s">
        <v>179</v>
      </c>
      <c r="AV197" s="16" t="s">
        <v>178</v>
      </c>
      <c r="AW197" s="16" t="s">
        <v>32</v>
      </c>
      <c r="AX197" s="16" t="s">
        <v>85</v>
      </c>
      <c r="AY197" s="203" t="s">
        <v>173</v>
      </c>
    </row>
    <row r="198" spans="1:65" s="2" customFormat="1" ht="36" customHeight="1" x14ac:dyDescent="0.2">
      <c r="A198" s="33"/>
      <c r="B198" s="162"/>
      <c r="C198" s="163" t="s">
        <v>221</v>
      </c>
      <c r="D198" s="264" t="s">
        <v>222</v>
      </c>
      <c r="E198" s="265"/>
      <c r="F198" s="266"/>
      <c r="G198" s="164" t="s">
        <v>185</v>
      </c>
      <c r="H198" s="165">
        <v>37.186999999999998</v>
      </c>
      <c r="I198" s="166"/>
      <c r="J198" s="165">
        <f>ROUND(I198*H198,3)</f>
        <v>0</v>
      </c>
      <c r="K198" s="167"/>
      <c r="L198" s="34"/>
      <c r="M198" s="168" t="s">
        <v>1</v>
      </c>
      <c r="N198" s="169" t="s">
        <v>43</v>
      </c>
      <c r="O198" s="59"/>
      <c r="P198" s="170">
        <f>O198*H198</f>
        <v>0</v>
      </c>
      <c r="Q198" s="170">
        <v>0</v>
      </c>
      <c r="R198" s="170">
        <f>Q198*H198</f>
        <v>0</v>
      </c>
      <c r="S198" s="170">
        <v>0</v>
      </c>
      <c r="T198" s="171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2" t="s">
        <v>178</v>
      </c>
      <c r="AT198" s="172" t="s">
        <v>175</v>
      </c>
      <c r="AU198" s="172" t="s">
        <v>179</v>
      </c>
      <c r="AY198" s="18" t="s">
        <v>173</v>
      </c>
      <c r="BE198" s="173">
        <f>IF(N198="základná",J198,0)</f>
        <v>0</v>
      </c>
      <c r="BF198" s="173">
        <f>IF(N198="znížená",J198,0)</f>
        <v>0</v>
      </c>
      <c r="BG198" s="173">
        <f>IF(N198="zákl. prenesená",J198,0)</f>
        <v>0</v>
      </c>
      <c r="BH198" s="173">
        <f>IF(N198="zníž. prenesená",J198,0)</f>
        <v>0</v>
      </c>
      <c r="BI198" s="173">
        <f>IF(N198="nulová",J198,0)</f>
        <v>0</v>
      </c>
      <c r="BJ198" s="18" t="s">
        <v>179</v>
      </c>
      <c r="BK198" s="174">
        <f>ROUND(I198*H198,3)</f>
        <v>0</v>
      </c>
      <c r="BL198" s="18" t="s">
        <v>178</v>
      </c>
      <c r="BM198" s="172" t="s">
        <v>1943</v>
      </c>
    </row>
    <row r="199" spans="1:65" s="2" customFormat="1" ht="48.75" x14ac:dyDescent="0.2">
      <c r="A199" s="33"/>
      <c r="B199" s="34"/>
      <c r="C199" s="33"/>
      <c r="D199" s="175" t="s">
        <v>181</v>
      </c>
      <c r="E199" s="33"/>
      <c r="F199" s="176" t="s">
        <v>224</v>
      </c>
      <c r="G199" s="33"/>
      <c r="H199" s="33"/>
      <c r="I199" s="97"/>
      <c r="J199" s="33"/>
      <c r="K199" s="33"/>
      <c r="L199" s="34"/>
      <c r="M199" s="177"/>
      <c r="N199" s="178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181</v>
      </c>
      <c r="AU199" s="18" t="s">
        <v>179</v>
      </c>
    </row>
    <row r="200" spans="1:65" s="2" customFormat="1" ht="24" customHeight="1" x14ac:dyDescent="0.2">
      <c r="A200" s="33"/>
      <c r="B200" s="162"/>
      <c r="C200" s="163" t="s">
        <v>225</v>
      </c>
      <c r="D200" s="264" t="s">
        <v>1944</v>
      </c>
      <c r="E200" s="265"/>
      <c r="F200" s="266"/>
      <c r="G200" s="164" t="s">
        <v>185</v>
      </c>
      <c r="H200" s="165">
        <v>7.0129999999999999</v>
      </c>
      <c r="I200" s="166"/>
      <c r="J200" s="165">
        <f>ROUND(I200*H200,3)</f>
        <v>0</v>
      </c>
      <c r="K200" s="167"/>
      <c r="L200" s="34"/>
      <c r="M200" s="168" t="s">
        <v>1</v>
      </c>
      <c r="N200" s="169" t="s">
        <v>43</v>
      </c>
      <c r="O200" s="59"/>
      <c r="P200" s="170">
        <f>O200*H200</f>
        <v>0</v>
      </c>
      <c r="Q200" s="170">
        <v>0</v>
      </c>
      <c r="R200" s="170">
        <f>Q200*H200</f>
        <v>0</v>
      </c>
      <c r="S200" s="170">
        <v>0</v>
      </c>
      <c r="T200" s="171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2" t="s">
        <v>178</v>
      </c>
      <c r="AT200" s="172" t="s">
        <v>175</v>
      </c>
      <c r="AU200" s="172" t="s">
        <v>179</v>
      </c>
      <c r="AY200" s="18" t="s">
        <v>173</v>
      </c>
      <c r="BE200" s="173">
        <f>IF(N200="základná",J200,0)</f>
        <v>0</v>
      </c>
      <c r="BF200" s="173">
        <f>IF(N200="znížená",J200,0)</f>
        <v>0</v>
      </c>
      <c r="BG200" s="173">
        <f>IF(N200="zákl. prenesená",J200,0)</f>
        <v>0</v>
      </c>
      <c r="BH200" s="173">
        <f>IF(N200="zníž. prenesená",J200,0)</f>
        <v>0</v>
      </c>
      <c r="BI200" s="173">
        <f>IF(N200="nulová",J200,0)</f>
        <v>0</v>
      </c>
      <c r="BJ200" s="18" t="s">
        <v>179</v>
      </c>
      <c r="BK200" s="174">
        <f>ROUND(I200*H200,3)</f>
        <v>0</v>
      </c>
      <c r="BL200" s="18" t="s">
        <v>178</v>
      </c>
      <c r="BM200" s="172" t="s">
        <v>1945</v>
      </c>
    </row>
    <row r="201" spans="1:65" s="2" customFormat="1" ht="29.25" x14ac:dyDescent="0.2">
      <c r="A201" s="33"/>
      <c r="B201" s="34"/>
      <c r="C201" s="33"/>
      <c r="D201" s="175" t="s">
        <v>181</v>
      </c>
      <c r="E201" s="33"/>
      <c r="F201" s="176" t="s">
        <v>1946</v>
      </c>
      <c r="G201" s="33"/>
      <c r="H201" s="33"/>
      <c r="I201" s="97"/>
      <c r="J201" s="33"/>
      <c r="K201" s="33"/>
      <c r="L201" s="34"/>
      <c r="M201" s="177"/>
      <c r="N201" s="178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181</v>
      </c>
      <c r="AU201" s="18" t="s">
        <v>179</v>
      </c>
    </row>
    <row r="202" spans="1:65" s="2" customFormat="1" ht="36" customHeight="1" x14ac:dyDescent="0.2">
      <c r="A202" s="33"/>
      <c r="B202" s="162"/>
      <c r="C202" s="163" t="s">
        <v>232</v>
      </c>
      <c r="D202" s="264" t="s">
        <v>233</v>
      </c>
      <c r="E202" s="265"/>
      <c r="F202" s="266"/>
      <c r="G202" s="164" t="s">
        <v>185</v>
      </c>
      <c r="H202" s="165">
        <v>169.357</v>
      </c>
      <c r="I202" s="166"/>
      <c r="J202" s="165">
        <f>ROUND(I202*H202,3)</f>
        <v>0</v>
      </c>
      <c r="K202" s="167"/>
      <c r="L202" s="34"/>
      <c r="M202" s="168" t="s">
        <v>1</v>
      </c>
      <c r="N202" s="169" t="s">
        <v>43</v>
      </c>
      <c r="O202" s="59"/>
      <c r="P202" s="170">
        <f>O202*H202</f>
        <v>0</v>
      </c>
      <c r="Q202" s="170">
        <v>0</v>
      </c>
      <c r="R202" s="170">
        <f>Q202*H202</f>
        <v>0</v>
      </c>
      <c r="S202" s="170">
        <v>0</v>
      </c>
      <c r="T202" s="171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2" t="s">
        <v>178</v>
      </c>
      <c r="AT202" s="172" t="s">
        <v>175</v>
      </c>
      <c r="AU202" s="172" t="s">
        <v>179</v>
      </c>
      <c r="AY202" s="18" t="s">
        <v>173</v>
      </c>
      <c r="BE202" s="173">
        <f>IF(N202="základná",J202,0)</f>
        <v>0</v>
      </c>
      <c r="BF202" s="173">
        <f>IF(N202="znížená",J202,0)</f>
        <v>0</v>
      </c>
      <c r="BG202" s="173">
        <f>IF(N202="zákl. prenesená",J202,0)</f>
        <v>0</v>
      </c>
      <c r="BH202" s="173">
        <f>IF(N202="zníž. prenesená",J202,0)</f>
        <v>0</v>
      </c>
      <c r="BI202" s="173">
        <f>IF(N202="nulová",J202,0)</f>
        <v>0</v>
      </c>
      <c r="BJ202" s="18" t="s">
        <v>179</v>
      </c>
      <c r="BK202" s="174">
        <f>ROUND(I202*H202,3)</f>
        <v>0</v>
      </c>
      <c r="BL202" s="18" t="s">
        <v>178</v>
      </c>
      <c r="BM202" s="172" t="s">
        <v>1947</v>
      </c>
    </row>
    <row r="203" spans="1:65" s="2" customFormat="1" ht="39" x14ac:dyDescent="0.2">
      <c r="A203" s="33"/>
      <c r="B203" s="34"/>
      <c r="C203" s="33"/>
      <c r="D203" s="175" t="s">
        <v>181</v>
      </c>
      <c r="E203" s="33"/>
      <c r="F203" s="176" t="s">
        <v>235</v>
      </c>
      <c r="G203" s="33"/>
      <c r="H203" s="33"/>
      <c r="I203" s="97"/>
      <c r="J203" s="33"/>
      <c r="K203" s="33"/>
      <c r="L203" s="34"/>
      <c r="M203" s="177"/>
      <c r="N203" s="178"/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181</v>
      </c>
      <c r="AU203" s="18" t="s">
        <v>179</v>
      </c>
    </row>
    <row r="204" spans="1:65" s="13" customFormat="1" x14ac:dyDescent="0.2">
      <c r="B204" s="179"/>
      <c r="D204" s="175" t="s">
        <v>183</v>
      </c>
      <c r="E204" s="180" t="s">
        <v>1</v>
      </c>
      <c r="F204" s="181" t="s">
        <v>1948</v>
      </c>
      <c r="H204" s="182">
        <v>89.137</v>
      </c>
      <c r="I204" s="183"/>
      <c r="L204" s="179"/>
      <c r="M204" s="184"/>
      <c r="N204" s="185"/>
      <c r="O204" s="185"/>
      <c r="P204" s="185"/>
      <c r="Q204" s="185"/>
      <c r="R204" s="185"/>
      <c r="S204" s="185"/>
      <c r="T204" s="186"/>
      <c r="AT204" s="180" t="s">
        <v>183</v>
      </c>
      <c r="AU204" s="180" t="s">
        <v>179</v>
      </c>
      <c r="AV204" s="13" t="s">
        <v>179</v>
      </c>
      <c r="AW204" s="13" t="s">
        <v>32</v>
      </c>
      <c r="AX204" s="13" t="s">
        <v>77</v>
      </c>
      <c r="AY204" s="180" t="s">
        <v>173</v>
      </c>
    </row>
    <row r="205" spans="1:65" s="13" customFormat="1" x14ac:dyDescent="0.2">
      <c r="B205" s="179"/>
      <c r="D205" s="175" t="s">
        <v>183</v>
      </c>
      <c r="E205" s="180" t="s">
        <v>1</v>
      </c>
      <c r="F205" s="181" t="s">
        <v>1949</v>
      </c>
      <c r="H205" s="182">
        <v>80.837999999999994</v>
      </c>
      <c r="I205" s="183"/>
      <c r="L205" s="179"/>
      <c r="M205" s="184"/>
      <c r="N205" s="185"/>
      <c r="O205" s="185"/>
      <c r="P205" s="185"/>
      <c r="Q205" s="185"/>
      <c r="R205" s="185"/>
      <c r="S205" s="185"/>
      <c r="T205" s="186"/>
      <c r="AT205" s="180" t="s">
        <v>183</v>
      </c>
      <c r="AU205" s="180" t="s">
        <v>179</v>
      </c>
      <c r="AV205" s="13" t="s">
        <v>179</v>
      </c>
      <c r="AW205" s="13" t="s">
        <v>32</v>
      </c>
      <c r="AX205" s="13" t="s">
        <v>77</v>
      </c>
      <c r="AY205" s="180" t="s">
        <v>173</v>
      </c>
    </row>
    <row r="206" spans="1:65" s="13" customFormat="1" x14ac:dyDescent="0.2">
      <c r="B206" s="179"/>
      <c r="D206" s="175" t="s">
        <v>183</v>
      </c>
      <c r="E206" s="180" t="s">
        <v>1</v>
      </c>
      <c r="F206" s="181" t="s">
        <v>1950</v>
      </c>
      <c r="H206" s="182">
        <v>37.186999999999998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183</v>
      </c>
      <c r="AU206" s="180" t="s">
        <v>179</v>
      </c>
      <c r="AV206" s="13" t="s">
        <v>179</v>
      </c>
      <c r="AW206" s="13" t="s">
        <v>32</v>
      </c>
      <c r="AX206" s="13" t="s">
        <v>77</v>
      </c>
      <c r="AY206" s="180" t="s">
        <v>173</v>
      </c>
    </row>
    <row r="207" spans="1:65" s="13" customFormat="1" x14ac:dyDescent="0.2">
      <c r="B207" s="179"/>
      <c r="D207" s="175" t="s">
        <v>183</v>
      </c>
      <c r="E207" s="180" t="s">
        <v>1</v>
      </c>
      <c r="F207" s="181" t="s">
        <v>1951</v>
      </c>
      <c r="H207" s="182">
        <v>-37.805</v>
      </c>
      <c r="I207" s="183"/>
      <c r="L207" s="179"/>
      <c r="M207" s="184"/>
      <c r="N207" s="185"/>
      <c r="O207" s="185"/>
      <c r="P207" s="185"/>
      <c r="Q207" s="185"/>
      <c r="R207" s="185"/>
      <c r="S207" s="185"/>
      <c r="T207" s="186"/>
      <c r="AT207" s="180" t="s">
        <v>183</v>
      </c>
      <c r="AU207" s="180" t="s">
        <v>179</v>
      </c>
      <c r="AV207" s="13" t="s">
        <v>179</v>
      </c>
      <c r="AW207" s="13" t="s">
        <v>32</v>
      </c>
      <c r="AX207" s="13" t="s">
        <v>77</v>
      </c>
      <c r="AY207" s="180" t="s">
        <v>173</v>
      </c>
    </row>
    <row r="208" spans="1:65" s="16" customFormat="1" x14ac:dyDescent="0.2">
      <c r="B208" s="202"/>
      <c r="D208" s="175" t="s">
        <v>183</v>
      </c>
      <c r="E208" s="203" t="s">
        <v>1</v>
      </c>
      <c r="F208" s="204" t="s">
        <v>197</v>
      </c>
      <c r="H208" s="205">
        <v>169.35699999999997</v>
      </c>
      <c r="I208" s="206"/>
      <c r="L208" s="202"/>
      <c r="M208" s="207"/>
      <c r="N208" s="208"/>
      <c r="O208" s="208"/>
      <c r="P208" s="208"/>
      <c r="Q208" s="208"/>
      <c r="R208" s="208"/>
      <c r="S208" s="208"/>
      <c r="T208" s="209"/>
      <c r="AT208" s="203" t="s">
        <v>183</v>
      </c>
      <c r="AU208" s="203" t="s">
        <v>179</v>
      </c>
      <c r="AV208" s="16" t="s">
        <v>178</v>
      </c>
      <c r="AW208" s="16" t="s">
        <v>32</v>
      </c>
      <c r="AX208" s="16" t="s">
        <v>85</v>
      </c>
      <c r="AY208" s="203" t="s">
        <v>173</v>
      </c>
    </row>
    <row r="209" spans="1:65" s="2" customFormat="1" ht="36" customHeight="1" x14ac:dyDescent="0.2">
      <c r="A209" s="33"/>
      <c r="B209" s="162"/>
      <c r="C209" s="163" t="s">
        <v>239</v>
      </c>
      <c r="D209" s="264" t="s">
        <v>240</v>
      </c>
      <c r="E209" s="265"/>
      <c r="F209" s="266"/>
      <c r="G209" s="164" t="s">
        <v>185</v>
      </c>
      <c r="H209" s="165">
        <v>846.78499999999997</v>
      </c>
      <c r="I209" s="166"/>
      <c r="J209" s="165">
        <f>ROUND(I209*H209,3)</f>
        <v>0</v>
      </c>
      <c r="K209" s="167"/>
      <c r="L209" s="34"/>
      <c r="M209" s="168" t="s">
        <v>1</v>
      </c>
      <c r="N209" s="169" t="s">
        <v>43</v>
      </c>
      <c r="O209" s="59"/>
      <c r="P209" s="170">
        <f>O209*H209</f>
        <v>0</v>
      </c>
      <c r="Q209" s="170">
        <v>0</v>
      </c>
      <c r="R209" s="170">
        <f>Q209*H209</f>
        <v>0</v>
      </c>
      <c r="S209" s="170">
        <v>0</v>
      </c>
      <c r="T209" s="171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2" t="s">
        <v>178</v>
      </c>
      <c r="AT209" s="172" t="s">
        <v>175</v>
      </c>
      <c r="AU209" s="172" t="s">
        <v>179</v>
      </c>
      <c r="AY209" s="18" t="s">
        <v>173</v>
      </c>
      <c r="BE209" s="173">
        <f>IF(N209="základná",J209,0)</f>
        <v>0</v>
      </c>
      <c r="BF209" s="173">
        <f>IF(N209="znížená",J209,0)</f>
        <v>0</v>
      </c>
      <c r="BG209" s="173">
        <f>IF(N209="zákl. prenesená",J209,0)</f>
        <v>0</v>
      </c>
      <c r="BH209" s="173">
        <f>IF(N209="zníž. prenesená",J209,0)</f>
        <v>0</v>
      </c>
      <c r="BI209" s="173">
        <f>IF(N209="nulová",J209,0)</f>
        <v>0</v>
      </c>
      <c r="BJ209" s="18" t="s">
        <v>179</v>
      </c>
      <c r="BK209" s="174">
        <f>ROUND(I209*H209,3)</f>
        <v>0</v>
      </c>
      <c r="BL209" s="18" t="s">
        <v>178</v>
      </c>
      <c r="BM209" s="172" t="s">
        <v>1952</v>
      </c>
    </row>
    <row r="210" spans="1:65" s="2" customFormat="1" ht="48.75" x14ac:dyDescent="0.2">
      <c r="A210" s="33"/>
      <c r="B210" s="34"/>
      <c r="C210" s="33"/>
      <c r="D210" s="175" t="s">
        <v>181</v>
      </c>
      <c r="E210" s="33"/>
      <c r="F210" s="176" t="s">
        <v>242</v>
      </c>
      <c r="G210" s="33"/>
      <c r="H210" s="33"/>
      <c r="I210" s="97"/>
      <c r="J210" s="33"/>
      <c r="K210" s="33"/>
      <c r="L210" s="34"/>
      <c r="M210" s="177"/>
      <c r="N210" s="178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181</v>
      </c>
      <c r="AU210" s="18" t="s">
        <v>179</v>
      </c>
    </row>
    <row r="211" spans="1:65" s="14" customFormat="1" x14ac:dyDescent="0.2">
      <c r="B211" s="187"/>
      <c r="D211" s="175" t="s">
        <v>183</v>
      </c>
      <c r="E211" s="188" t="s">
        <v>1</v>
      </c>
      <c r="F211" s="189" t="s">
        <v>243</v>
      </c>
      <c r="H211" s="188" t="s">
        <v>1</v>
      </c>
      <c r="I211" s="190"/>
      <c r="L211" s="187"/>
      <c r="M211" s="191"/>
      <c r="N211" s="192"/>
      <c r="O211" s="192"/>
      <c r="P211" s="192"/>
      <c r="Q211" s="192"/>
      <c r="R211" s="192"/>
      <c r="S211" s="192"/>
      <c r="T211" s="193"/>
      <c r="AT211" s="188" t="s">
        <v>183</v>
      </c>
      <c r="AU211" s="188" t="s">
        <v>179</v>
      </c>
      <c r="AV211" s="14" t="s">
        <v>85</v>
      </c>
      <c r="AW211" s="14" t="s">
        <v>32</v>
      </c>
      <c r="AX211" s="14" t="s">
        <v>77</v>
      </c>
      <c r="AY211" s="188" t="s">
        <v>173</v>
      </c>
    </row>
    <row r="212" spans="1:65" s="13" customFormat="1" x14ac:dyDescent="0.2">
      <c r="B212" s="179"/>
      <c r="D212" s="175" t="s">
        <v>183</v>
      </c>
      <c r="E212" s="180" t="s">
        <v>1</v>
      </c>
      <c r="F212" s="181" t="s">
        <v>1953</v>
      </c>
      <c r="H212" s="182">
        <v>846.78499999999997</v>
      </c>
      <c r="I212" s="183"/>
      <c r="L212" s="179"/>
      <c r="M212" s="184"/>
      <c r="N212" s="185"/>
      <c r="O212" s="185"/>
      <c r="P212" s="185"/>
      <c r="Q212" s="185"/>
      <c r="R212" s="185"/>
      <c r="S212" s="185"/>
      <c r="T212" s="186"/>
      <c r="AT212" s="180" t="s">
        <v>183</v>
      </c>
      <c r="AU212" s="180" t="s">
        <v>179</v>
      </c>
      <c r="AV212" s="13" t="s">
        <v>179</v>
      </c>
      <c r="AW212" s="13" t="s">
        <v>32</v>
      </c>
      <c r="AX212" s="13" t="s">
        <v>85</v>
      </c>
      <c r="AY212" s="180" t="s">
        <v>173</v>
      </c>
    </row>
    <row r="213" spans="1:65" s="2" customFormat="1" ht="24" customHeight="1" x14ac:dyDescent="0.2">
      <c r="A213" s="33"/>
      <c r="B213" s="162"/>
      <c r="C213" s="163" t="s">
        <v>245</v>
      </c>
      <c r="D213" s="264" t="s">
        <v>1954</v>
      </c>
      <c r="E213" s="265"/>
      <c r="F213" s="266"/>
      <c r="G213" s="164" t="s">
        <v>185</v>
      </c>
      <c r="H213" s="165">
        <v>7.0129999999999999</v>
      </c>
      <c r="I213" s="166"/>
      <c r="J213" s="165">
        <f>ROUND(I213*H213,3)</f>
        <v>0</v>
      </c>
      <c r="K213" s="167"/>
      <c r="L213" s="34"/>
      <c r="M213" s="168" t="s">
        <v>1</v>
      </c>
      <c r="N213" s="169" t="s">
        <v>43</v>
      </c>
      <c r="O213" s="59"/>
      <c r="P213" s="170">
        <f>O213*H213</f>
        <v>0</v>
      </c>
      <c r="Q213" s="170">
        <v>0</v>
      </c>
      <c r="R213" s="170">
        <f>Q213*H213</f>
        <v>0</v>
      </c>
      <c r="S213" s="170">
        <v>0</v>
      </c>
      <c r="T213" s="171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2" t="s">
        <v>178</v>
      </c>
      <c r="AT213" s="172" t="s">
        <v>175</v>
      </c>
      <c r="AU213" s="172" t="s">
        <v>179</v>
      </c>
      <c r="AY213" s="18" t="s">
        <v>173</v>
      </c>
      <c r="BE213" s="173">
        <f>IF(N213="základná",J213,0)</f>
        <v>0</v>
      </c>
      <c r="BF213" s="173">
        <f>IF(N213="znížená",J213,0)</f>
        <v>0</v>
      </c>
      <c r="BG213" s="173">
        <f>IF(N213="zákl. prenesená",J213,0)</f>
        <v>0</v>
      </c>
      <c r="BH213" s="173">
        <f>IF(N213="zníž. prenesená",J213,0)</f>
        <v>0</v>
      </c>
      <c r="BI213" s="173">
        <f>IF(N213="nulová",J213,0)</f>
        <v>0</v>
      </c>
      <c r="BJ213" s="18" t="s">
        <v>179</v>
      </c>
      <c r="BK213" s="174">
        <f>ROUND(I213*H213,3)</f>
        <v>0</v>
      </c>
      <c r="BL213" s="18" t="s">
        <v>178</v>
      </c>
      <c r="BM213" s="172" t="s">
        <v>1955</v>
      </c>
    </row>
    <row r="214" spans="1:65" s="2" customFormat="1" ht="19.5" x14ac:dyDescent="0.2">
      <c r="A214" s="33"/>
      <c r="B214" s="34"/>
      <c r="C214" s="33"/>
      <c r="D214" s="175" t="s">
        <v>181</v>
      </c>
      <c r="E214" s="33"/>
      <c r="F214" s="176" t="s">
        <v>1956</v>
      </c>
      <c r="G214" s="33"/>
      <c r="H214" s="33"/>
      <c r="I214" s="97"/>
      <c r="J214" s="33"/>
      <c r="K214" s="33"/>
      <c r="L214" s="34"/>
      <c r="M214" s="177"/>
      <c r="N214" s="178"/>
      <c r="O214" s="59"/>
      <c r="P214" s="59"/>
      <c r="Q214" s="59"/>
      <c r="R214" s="59"/>
      <c r="S214" s="59"/>
      <c r="T214" s="60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181</v>
      </c>
      <c r="AU214" s="18" t="s">
        <v>179</v>
      </c>
    </row>
    <row r="215" spans="1:65" s="13" customFormat="1" x14ac:dyDescent="0.2">
      <c r="B215" s="179"/>
      <c r="D215" s="175" t="s">
        <v>183</v>
      </c>
      <c r="E215" s="180" t="s">
        <v>1</v>
      </c>
      <c r="F215" s="181" t="s">
        <v>1957</v>
      </c>
      <c r="H215" s="182">
        <v>3.4129999999999998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183</v>
      </c>
      <c r="AU215" s="180" t="s">
        <v>179</v>
      </c>
      <c r="AV215" s="13" t="s">
        <v>179</v>
      </c>
      <c r="AW215" s="13" t="s">
        <v>32</v>
      </c>
      <c r="AX215" s="13" t="s">
        <v>77</v>
      </c>
      <c r="AY215" s="180" t="s">
        <v>173</v>
      </c>
    </row>
    <row r="216" spans="1:65" s="13" customFormat="1" x14ac:dyDescent="0.2">
      <c r="B216" s="179"/>
      <c r="D216" s="175" t="s">
        <v>183</v>
      </c>
      <c r="E216" s="180" t="s">
        <v>1</v>
      </c>
      <c r="F216" s="181" t="s">
        <v>1958</v>
      </c>
      <c r="H216" s="182">
        <v>3.6</v>
      </c>
      <c r="I216" s="183"/>
      <c r="L216" s="179"/>
      <c r="M216" s="184"/>
      <c r="N216" s="185"/>
      <c r="O216" s="185"/>
      <c r="P216" s="185"/>
      <c r="Q216" s="185"/>
      <c r="R216" s="185"/>
      <c r="S216" s="185"/>
      <c r="T216" s="186"/>
      <c r="AT216" s="180" t="s">
        <v>183</v>
      </c>
      <c r="AU216" s="180" t="s">
        <v>179</v>
      </c>
      <c r="AV216" s="13" t="s">
        <v>179</v>
      </c>
      <c r="AW216" s="13" t="s">
        <v>32</v>
      </c>
      <c r="AX216" s="13" t="s">
        <v>77</v>
      </c>
      <c r="AY216" s="180" t="s">
        <v>173</v>
      </c>
    </row>
    <row r="217" spans="1:65" s="16" customFormat="1" x14ac:dyDescent="0.2">
      <c r="B217" s="202"/>
      <c r="D217" s="175" t="s">
        <v>183</v>
      </c>
      <c r="E217" s="203" t="s">
        <v>1</v>
      </c>
      <c r="F217" s="204" t="s">
        <v>197</v>
      </c>
      <c r="H217" s="205">
        <v>7.0129999999999999</v>
      </c>
      <c r="I217" s="206"/>
      <c r="L217" s="202"/>
      <c r="M217" s="207"/>
      <c r="N217" s="208"/>
      <c r="O217" s="208"/>
      <c r="P217" s="208"/>
      <c r="Q217" s="208"/>
      <c r="R217" s="208"/>
      <c r="S217" s="208"/>
      <c r="T217" s="209"/>
      <c r="AT217" s="203" t="s">
        <v>183</v>
      </c>
      <c r="AU217" s="203" t="s">
        <v>179</v>
      </c>
      <c r="AV217" s="16" t="s">
        <v>178</v>
      </c>
      <c r="AW217" s="16" t="s">
        <v>32</v>
      </c>
      <c r="AX217" s="16" t="s">
        <v>85</v>
      </c>
      <c r="AY217" s="203" t="s">
        <v>173</v>
      </c>
    </row>
    <row r="218" spans="1:65" s="2" customFormat="1" ht="24" customHeight="1" x14ac:dyDescent="0.2">
      <c r="A218" s="33"/>
      <c r="B218" s="162"/>
      <c r="C218" s="163" t="s">
        <v>250</v>
      </c>
      <c r="D218" s="264" t="s">
        <v>255</v>
      </c>
      <c r="E218" s="265"/>
      <c r="F218" s="266"/>
      <c r="G218" s="164" t="s">
        <v>256</v>
      </c>
      <c r="H218" s="165">
        <v>120.33</v>
      </c>
      <c r="I218" s="166"/>
      <c r="J218" s="165">
        <f>ROUND(I218*H218,3)</f>
        <v>0</v>
      </c>
      <c r="K218" s="167"/>
      <c r="L218" s="34"/>
      <c r="M218" s="168" t="s">
        <v>1</v>
      </c>
      <c r="N218" s="169" t="s">
        <v>43</v>
      </c>
      <c r="O218" s="59"/>
      <c r="P218" s="170">
        <f>O218*H218</f>
        <v>0</v>
      </c>
      <c r="Q218" s="170">
        <v>0</v>
      </c>
      <c r="R218" s="170">
        <f>Q218*H218</f>
        <v>0</v>
      </c>
      <c r="S218" s="170">
        <v>0</v>
      </c>
      <c r="T218" s="171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2" t="s">
        <v>178</v>
      </c>
      <c r="AT218" s="172" t="s">
        <v>175</v>
      </c>
      <c r="AU218" s="172" t="s">
        <v>179</v>
      </c>
      <c r="AY218" s="18" t="s">
        <v>173</v>
      </c>
      <c r="BE218" s="173">
        <f>IF(N218="základná",J218,0)</f>
        <v>0</v>
      </c>
      <c r="BF218" s="173">
        <f>IF(N218="znížená",J218,0)</f>
        <v>0</v>
      </c>
      <c r="BG218" s="173">
        <f>IF(N218="zákl. prenesená",J218,0)</f>
        <v>0</v>
      </c>
      <c r="BH218" s="173">
        <f>IF(N218="zníž. prenesená",J218,0)</f>
        <v>0</v>
      </c>
      <c r="BI218" s="173">
        <f>IF(N218="nulová",J218,0)</f>
        <v>0</v>
      </c>
      <c r="BJ218" s="18" t="s">
        <v>179</v>
      </c>
      <c r="BK218" s="174">
        <f>ROUND(I218*H218,3)</f>
        <v>0</v>
      </c>
      <c r="BL218" s="18" t="s">
        <v>178</v>
      </c>
      <c r="BM218" s="172" t="s">
        <v>1959</v>
      </c>
    </row>
    <row r="219" spans="1:65" s="2" customFormat="1" ht="19.5" x14ac:dyDescent="0.2">
      <c r="A219" s="33"/>
      <c r="B219" s="34"/>
      <c r="C219" s="33"/>
      <c r="D219" s="175" t="s">
        <v>181</v>
      </c>
      <c r="E219" s="33"/>
      <c r="F219" s="176" t="s">
        <v>258</v>
      </c>
      <c r="G219" s="33"/>
      <c r="H219" s="33"/>
      <c r="I219" s="97"/>
      <c r="J219" s="33"/>
      <c r="K219" s="33"/>
      <c r="L219" s="34"/>
      <c r="M219" s="177"/>
      <c r="N219" s="178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181</v>
      </c>
      <c r="AU219" s="18" t="s">
        <v>179</v>
      </c>
    </row>
    <row r="220" spans="1:65" s="13" customFormat="1" ht="22.5" x14ac:dyDescent="0.2">
      <c r="B220" s="179"/>
      <c r="D220" s="175" t="s">
        <v>183</v>
      </c>
      <c r="E220" s="180" t="s">
        <v>1</v>
      </c>
      <c r="F220" s="181" t="s">
        <v>1960</v>
      </c>
      <c r="H220" s="182">
        <v>120.33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183</v>
      </c>
      <c r="AU220" s="180" t="s">
        <v>179</v>
      </c>
      <c r="AV220" s="13" t="s">
        <v>179</v>
      </c>
      <c r="AW220" s="13" t="s">
        <v>32</v>
      </c>
      <c r="AX220" s="13" t="s">
        <v>85</v>
      </c>
      <c r="AY220" s="180" t="s">
        <v>173</v>
      </c>
    </row>
    <row r="221" spans="1:65" s="2" customFormat="1" ht="24" customHeight="1" x14ac:dyDescent="0.2">
      <c r="A221" s="33"/>
      <c r="B221" s="162"/>
      <c r="C221" s="163" t="s">
        <v>254</v>
      </c>
      <c r="D221" s="264" t="s">
        <v>261</v>
      </c>
      <c r="E221" s="265"/>
      <c r="F221" s="266"/>
      <c r="G221" s="164" t="s">
        <v>185</v>
      </c>
      <c r="H221" s="165">
        <v>37.805</v>
      </c>
      <c r="I221" s="166"/>
      <c r="J221" s="165">
        <f>ROUND(I221*H221,3)</f>
        <v>0</v>
      </c>
      <c r="K221" s="167"/>
      <c r="L221" s="34"/>
      <c r="M221" s="168" t="s">
        <v>1</v>
      </c>
      <c r="N221" s="169" t="s">
        <v>43</v>
      </c>
      <c r="O221" s="59"/>
      <c r="P221" s="170">
        <f>O221*H221</f>
        <v>0</v>
      </c>
      <c r="Q221" s="170">
        <v>0</v>
      </c>
      <c r="R221" s="170">
        <f>Q221*H221</f>
        <v>0</v>
      </c>
      <c r="S221" s="170">
        <v>0</v>
      </c>
      <c r="T221" s="17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2" t="s">
        <v>178</v>
      </c>
      <c r="AT221" s="172" t="s">
        <v>175</v>
      </c>
      <c r="AU221" s="172" t="s">
        <v>179</v>
      </c>
      <c r="AY221" s="18" t="s">
        <v>173</v>
      </c>
      <c r="BE221" s="173">
        <f>IF(N221="základná",J221,0)</f>
        <v>0</v>
      </c>
      <c r="BF221" s="173">
        <f>IF(N221="znížená",J221,0)</f>
        <v>0</v>
      </c>
      <c r="BG221" s="173">
        <f>IF(N221="zákl. prenesená",J221,0)</f>
        <v>0</v>
      </c>
      <c r="BH221" s="173">
        <f>IF(N221="zníž. prenesená",J221,0)</f>
        <v>0</v>
      </c>
      <c r="BI221" s="173">
        <f>IF(N221="nulová",J221,0)</f>
        <v>0</v>
      </c>
      <c r="BJ221" s="18" t="s">
        <v>179</v>
      </c>
      <c r="BK221" s="174">
        <f>ROUND(I221*H221,3)</f>
        <v>0</v>
      </c>
      <c r="BL221" s="18" t="s">
        <v>178</v>
      </c>
      <c r="BM221" s="172" t="s">
        <v>1961</v>
      </c>
    </row>
    <row r="222" spans="1:65" s="2" customFormat="1" ht="29.25" x14ac:dyDescent="0.2">
      <c r="A222" s="33"/>
      <c r="B222" s="34"/>
      <c r="C222" s="33"/>
      <c r="D222" s="175" t="s">
        <v>181</v>
      </c>
      <c r="E222" s="33"/>
      <c r="F222" s="176" t="s">
        <v>263</v>
      </c>
      <c r="G222" s="33"/>
      <c r="H222" s="33"/>
      <c r="I222" s="97"/>
      <c r="J222" s="33"/>
      <c r="K222" s="33"/>
      <c r="L222" s="34"/>
      <c r="M222" s="177"/>
      <c r="N222" s="178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181</v>
      </c>
      <c r="AU222" s="18" t="s">
        <v>179</v>
      </c>
    </row>
    <row r="223" spans="1:65" s="14" customFormat="1" x14ac:dyDescent="0.2">
      <c r="B223" s="187"/>
      <c r="D223" s="175" t="s">
        <v>183</v>
      </c>
      <c r="E223" s="188" t="s">
        <v>1</v>
      </c>
      <c r="F223" s="189" t="s">
        <v>264</v>
      </c>
      <c r="H223" s="188" t="s">
        <v>1</v>
      </c>
      <c r="I223" s="190"/>
      <c r="L223" s="187"/>
      <c r="M223" s="191"/>
      <c r="N223" s="192"/>
      <c r="O223" s="192"/>
      <c r="P223" s="192"/>
      <c r="Q223" s="192"/>
      <c r="R223" s="192"/>
      <c r="S223" s="192"/>
      <c r="T223" s="193"/>
      <c r="AT223" s="188" t="s">
        <v>183</v>
      </c>
      <c r="AU223" s="188" t="s">
        <v>179</v>
      </c>
      <c r="AV223" s="14" t="s">
        <v>85</v>
      </c>
      <c r="AW223" s="14" t="s">
        <v>32</v>
      </c>
      <c r="AX223" s="14" t="s">
        <v>77</v>
      </c>
      <c r="AY223" s="188" t="s">
        <v>173</v>
      </c>
    </row>
    <row r="224" spans="1:65" s="14" customFormat="1" x14ac:dyDescent="0.2">
      <c r="B224" s="187"/>
      <c r="D224" s="175" t="s">
        <v>183</v>
      </c>
      <c r="E224" s="188" t="s">
        <v>1</v>
      </c>
      <c r="F224" s="189" t="s">
        <v>1962</v>
      </c>
      <c r="H224" s="188" t="s">
        <v>1</v>
      </c>
      <c r="I224" s="190"/>
      <c r="L224" s="187"/>
      <c r="M224" s="191"/>
      <c r="N224" s="192"/>
      <c r="O224" s="192"/>
      <c r="P224" s="192"/>
      <c r="Q224" s="192"/>
      <c r="R224" s="192"/>
      <c r="S224" s="192"/>
      <c r="T224" s="193"/>
      <c r="AT224" s="188" t="s">
        <v>183</v>
      </c>
      <c r="AU224" s="188" t="s">
        <v>179</v>
      </c>
      <c r="AV224" s="14" t="s">
        <v>85</v>
      </c>
      <c r="AW224" s="14" t="s">
        <v>32</v>
      </c>
      <c r="AX224" s="14" t="s">
        <v>77</v>
      </c>
      <c r="AY224" s="188" t="s">
        <v>173</v>
      </c>
    </row>
    <row r="225" spans="1:65" s="13" customFormat="1" x14ac:dyDescent="0.2">
      <c r="B225" s="179"/>
      <c r="D225" s="175" t="s">
        <v>183</v>
      </c>
      <c r="E225" s="180" t="s">
        <v>1</v>
      </c>
      <c r="F225" s="181" t="s">
        <v>266</v>
      </c>
      <c r="H225" s="182">
        <v>10.692</v>
      </c>
      <c r="I225" s="183"/>
      <c r="L225" s="179"/>
      <c r="M225" s="184"/>
      <c r="N225" s="185"/>
      <c r="O225" s="185"/>
      <c r="P225" s="185"/>
      <c r="Q225" s="185"/>
      <c r="R225" s="185"/>
      <c r="S225" s="185"/>
      <c r="T225" s="186"/>
      <c r="AT225" s="180" t="s">
        <v>183</v>
      </c>
      <c r="AU225" s="180" t="s">
        <v>179</v>
      </c>
      <c r="AV225" s="13" t="s">
        <v>179</v>
      </c>
      <c r="AW225" s="13" t="s">
        <v>32</v>
      </c>
      <c r="AX225" s="13" t="s">
        <v>77</v>
      </c>
      <c r="AY225" s="180" t="s">
        <v>173</v>
      </c>
    </row>
    <row r="226" spans="1:65" s="13" customFormat="1" x14ac:dyDescent="0.2">
      <c r="B226" s="179"/>
      <c r="D226" s="175" t="s">
        <v>183</v>
      </c>
      <c r="E226" s="180" t="s">
        <v>1</v>
      </c>
      <c r="F226" s="181" t="s">
        <v>267</v>
      </c>
      <c r="H226" s="182">
        <v>23.513000000000002</v>
      </c>
      <c r="I226" s="183"/>
      <c r="L226" s="179"/>
      <c r="M226" s="184"/>
      <c r="N226" s="185"/>
      <c r="O226" s="185"/>
      <c r="P226" s="185"/>
      <c r="Q226" s="185"/>
      <c r="R226" s="185"/>
      <c r="S226" s="185"/>
      <c r="T226" s="186"/>
      <c r="AT226" s="180" t="s">
        <v>183</v>
      </c>
      <c r="AU226" s="180" t="s">
        <v>179</v>
      </c>
      <c r="AV226" s="13" t="s">
        <v>179</v>
      </c>
      <c r="AW226" s="13" t="s">
        <v>32</v>
      </c>
      <c r="AX226" s="13" t="s">
        <v>77</v>
      </c>
      <c r="AY226" s="180" t="s">
        <v>173</v>
      </c>
    </row>
    <row r="227" spans="1:65" s="15" customFormat="1" x14ac:dyDescent="0.2">
      <c r="B227" s="194"/>
      <c r="D227" s="175" t="s">
        <v>183</v>
      </c>
      <c r="E227" s="195" t="s">
        <v>1</v>
      </c>
      <c r="F227" s="196" t="s">
        <v>190</v>
      </c>
      <c r="H227" s="197">
        <v>34.204999999999998</v>
      </c>
      <c r="I227" s="198"/>
      <c r="L227" s="194"/>
      <c r="M227" s="199"/>
      <c r="N227" s="200"/>
      <c r="O227" s="200"/>
      <c r="P227" s="200"/>
      <c r="Q227" s="200"/>
      <c r="R227" s="200"/>
      <c r="S227" s="200"/>
      <c r="T227" s="201"/>
      <c r="AT227" s="195" t="s">
        <v>183</v>
      </c>
      <c r="AU227" s="195" t="s">
        <v>179</v>
      </c>
      <c r="AV227" s="15" t="s">
        <v>191</v>
      </c>
      <c r="AW227" s="15" t="s">
        <v>32</v>
      </c>
      <c r="AX227" s="15" t="s">
        <v>77</v>
      </c>
      <c r="AY227" s="195" t="s">
        <v>173</v>
      </c>
    </row>
    <row r="228" spans="1:65" s="13" customFormat="1" ht="22.5" x14ac:dyDescent="0.2">
      <c r="B228" s="179"/>
      <c r="D228" s="175" t="s">
        <v>183</v>
      </c>
      <c r="E228" s="180" t="s">
        <v>1</v>
      </c>
      <c r="F228" s="181" t="s">
        <v>1963</v>
      </c>
      <c r="H228" s="182">
        <v>3.6</v>
      </c>
      <c r="I228" s="183"/>
      <c r="L228" s="179"/>
      <c r="M228" s="184"/>
      <c r="N228" s="185"/>
      <c r="O228" s="185"/>
      <c r="P228" s="185"/>
      <c r="Q228" s="185"/>
      <c r="R228" s="185"/>
      <c r="S228" s="185"/>
      <c r="T228" s="186"/>
      <c r="AT228" s="180" t="s">
        <v>183</v>
      </c>
      <c r="AU228" s="180" t="s">
        <v>179</v>
      </c>
      <c r="AV228" s="13" t="s">
        <v>179</v>
      </c>
      <c r="AW228" s="13" t="s">
        <v>32</v>
      </c>
      <c r="AX228" s="13" t="s">
        <v>77</v>
      </c>
      <c r="AY228" s="180" t="s">
        <v>173</v>
      </c>
    </row>
    <row r="229" spans="1:65" s="16" customFormat="1" x14ac:dyDescent="0.2">
      <c r="B229" s="202"/>
      <c r="D229" s="175" t="s">
        <v>183</v>
      </c>
      <c r="E229" s="203" t="s">
        <v>1</v>
      </c>
      <c r="F229" s="204" t="s">
        <v>197</v>
      </c>
      <c r="H229" s="205">
        <v>37.805</v>
      </c>
      <c r="I229" s="206"/>
      <c r="L229" s="202"/>
      <c r="M229" s="207"/>
      <c r="N229" s="208"/>
      <c r="O229" s="208"/>
      <c r="P229" s="208"/>
      <c r="Q229" s="208"/>
      <c r="R229" s="208"/>
      <c r="S229" s="208"/>
      <c r="T229" s="209"/>
      <c r="AT229" s="203" t="s">
        <v>183</v>
      </c>
      <c r="AU229" s="203" t="s">
        <v>179</v>
      </c>
      <c r="AV229" s="16" t="s">
        <v>178</v>
      </c>
      <c r="AW229" s="16" t="s">
        <v>32</v>
      </c>
      <c r="AX229" s="16" t="s">
        <v>85</v>
      </c>
      <c r="AY229" s="203" t="s">
        <v>173</v>
      </c>
    </row>
    <row r="230" spans="1:65" s="2" customFormat="1" ht="16.5" customHeight="1" x14ac:dyDescent="0.2">
      <c r="A230" s="33"/>
      <c r="B230" s="162"/>
      <c r="C230" s="163" t="s">
        <v>260</v>
      </c>
      <c r="D230" s="264" t="s">
        <v>270</v>
      </c>
      <c r="E230" s="265"/>
      <c r="F230" s="266"/>
      <c r="G230" s="164" t="s">
        <v>271</v>
      </c>
      <c r="H230" s="165">
        <v>268.80500000000001</v>
      </c>
      <c r="I230" s="166"/>
      <c r="J230" s="165">
        <f>ROUND(I230*H230,3)</f>
        <v>0</v>
      </c>
      <c r="K230" s="167"/>
      <c r="L230" s="34"/>
      <c r="M230" s="168" t="s">
        <v>1</v>
      </c>
      <c r="N230" s="169" t="s">
        <v>43</v>
      </c>
      <c r="O230" s="59"/>
      <c r="P230" s="170">
        <f>O230*H230</f>
        <v>0</v>
      </c>
      <c r="Q230" s="170">
        <v>0</v>
      </c>
      <c r="R230" s="170">
        <f>Q230*H230</f>
        <v>0</v>
      </c>
      <c r="S230" s="170">
        <v>0</v>
      </c>
      <c r="T230" s="171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2" t="s">
        <v>178</v>
      </c>
      <c r="AT230" s="172" t="s">
        <v>175</v>
      </c>
      <c r="AU230" s="172" t="s">
        <v>179</v>
      </c>
      <c r="AY230" s="18" t="s">
        <v>173</v>
      </c>
      <c r="BE230" s="173">
        <f>IF(N230="základná",J230,0)</f>
        <v>0</v>
      </c>
      <c r="BF230" s="173">
        <f>IF(N230="znížená",J230,0)</f>
        <v>0</v>
      </c>
      <c r="BG230" s="173">
        <f>IF(N230="zákl. prenesená",J230,0)</f>
        <v>0</v>
      </c>
      <c r="BH230" s="173">
        <f>IF(N230="zníž. prenesená",J230,0)</f>
        <v>0</v>
      </c>
      <c r="BI230" s="173">
        <f>IF(N230="nulová",J230,0)</f>
        <v>0</v>
      </c>
      <c r="BJ230" s="18" t="s">
        <v>179</v>
      </c>
      <c r="BK230" s="174">
        <f>ROUND(I230*H230,3)</f>
        <v>0</v>
      </c>
      <c r="BL230" s="18" t="s">
        <v>178</v>
      </c>
      <c r="BM230" s="172" t="s">
        <v>1964</v>
      </c>
    </row>
    <row r="231" spans="1:65" s="2" customFormat="1" ht="19.5" x14ac:dyDescent="0.2">
      <c r="A231" s="33"/>
      <c r="B231" s="34"/>
      <c r="C231" s="33"/>
      <c r="D231" s="175" t="s">
        <v>181</v>
      </c>
      <c r="E231" s="33"/>
      <c r="F231" s="176" t="s">
        <v>273</v>
      </c>
      <c r="G231" s="33"/>
      <c r="H231" s="33"/>
      <c r="I231" s="97"/>
      <c r="J231" s="33"/>
      <c r="K231" s="33"/>
      <c r="L231" s="34"/>
      <c r="M231" s="177"/>
      <c r="N231" s="178"/>
      <c r="O231" s="59"/>
      <c r="P231" s="59"/>
      <c r="Q231" s="59"/>
      <c r="R231" s="59"/>
      <c r="S231" s="59"/>
      <c r="T231" s="60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181</v>
      </c>
      <c r="AU231" s="18" t="s">
        <v>179</v>
      </c>
    </row>
    <row r="232" spans="1:65" s="13" customFormat="1" x14ac:dyDescent="0.2">
      <c r="B232" s="179"/>
      <c r="D232" s="175" t="s">
        <v>183</v>
      </c>
      <c r="E232" s="180" t="s">
        <v>1</v>
      </c>
      <c r="F232" s="181" t="s">
        <v>274</v>
      </c>
      <c r="H232" s="182">
        <v>197.92500000000001</v>
      </c>
      <c r="I232" s="183"/>
      <c r="L232" s="179"/>
      <c r="M232" s="184"/>
      <c r="N232" s="185"/>
      <c r="O232" s="185"/>
      <c r="P232" s="185"/>
      <c r="Q232" s="185"/>
      <c r="R232" s="185"/>
      <c r="S232" s="185"/>
      <c r="T232" s="186"/>
      <c r="AT232" s="180" t="s">
        <v>183</v>
      </c>
      <c r="AU232" s="180" t="s">
        <v>179</v>
      </c>
      <c r="AV232" s="13" t="s">
        <v>179</v>
      </c>
      <c r="AW232" s="13" t="s">
        <v>32</v>
      </c>
      <c r="AX232" s="13" t="s">
        <v>77</v>
      </c>
      <c r="AY232" s="180" t="s">
        <v>173</v>
      </c>
    </row>
    <row r="233" spans="1:65" s="14" customFormat="1" x14ac:dyDescent="0.2">
      <c r="B233" s="187"/>
      <c r="D233" s="175" t="s">
        <v>183</v>
      </c>
      <c r="E233" s="188" t="s">
        <v>1</v>
      </c>
      <c r="F233" s="189" t="s">
        <v>275</v>
      </c>
      <c r="H233" s="188" t="s">
        <v>1</v>
      </c>
      <c r="I233" s="190"/>
      <c r="L233" s="187"/>
      <c r="M233" s="191"/>
      <c r="N233" s="192"/>
      <c r="O233" s="192"/>
      <c r="P233" s="192"/>
      <c r="Q233" s="192"/>
      <c r="R233" s="192"/>
      <c r="S233" s="192"/>
      <c r="T233" s="193"/>
      <c r="AT233" s="188" t="s">
        <v>183</v>
      </c>
      <c r="AU233" s="188" t="s">
        <v>179</v>
      </c>
      <c r="AV233" s="14" t="s">
        <v>85</v>
      </c>
      <c r="AW233" s="14" t="s">
        <v>32</v>
      </c>
      <c r="AX233" s="14" t="s">
        <v>77</v>
      </c>
      <c r="AY233" s="188" t="s">
        <v>173</v>
      </c>
    </row>
    <row r="234" spans="1:65" s="13" customFormat="1" x14ac:dyDescent="0.2">
      <c r="B234" s="179"/>
      <c r="D234" s="175" t="s">
        <v>183</v>
      </c>
      <c r="E234" s="180" t="s">
        <v>1</v>
      </c>
      <c r="F234" s="181" t="s">
        <v>276</v>
      </c>
      <c r="H234" s="182">
        <v>17.579999999999998</v>
      </c>
      <c r="I234" s="183"/>
      <c r="L234" s="179"/>
      <c r="M234" s="184"/>
      <c r="N234" s="185"/>
      <c r="O234" s="185"/>
      <c r="P234" s="185"/>
      <c r="Q234" s="185"/>
      <c r="R234" s="185"/>
      <c r="S234" s="185"/>
      <c r="T234" s="186"/>
      <c r="AT234" s="180" t="s">
        <v>183</v>
      </c>
      <c r="AU234" s="180" t="s">
        <v>179</v>
      </c>
      <c r="AV234" s="13" t="s">
        <v>179</v>
      </c>
      <c r="AW234" s="13" t="s">
        <v>32</v>
      </c>
      <c r="AX234" s="13" t="s">
        <v>77</v>
      </c>
      <c r="AY234" s="180" t="s">
        <v>173</v>
      </c>
    </row>
    <row r="235" spans="1:65" s="15" customFormat="1" x14ac:dyDescent="0.2">
      <c r="B235" s="194"/>
      <c r="D235" s="175" t="s">
        <v>183</v>
      </c>
      <c r="E235" s="195" t="s">
        <v>1</v>
      </c>
      <c r="F235" s="196" t="s">
        <v>190</v>
      </c>
      <c r="H235" s="197">
        <v>215.505</v>
      </c>
      <c r="I235" s="198"/>
      <c r="L235" s="194"/>
      <c r="M235" s="199"/>
      <c r="N235" s="200"/>
      <c r="O235" s="200"/>
      <c r="P235" s="200"/>
      <c r="Q235" s="200"/>
      <c r="R235" s="200"/>
      <c r="S235" s="200"/>
      <c r="T235" s="201"/>
      <c r="AT235" s="195" t="s">
        <v>183</v>
      </c>
      <c r="AU235" s="195" t="s">
        <v>179</v>
      </c>
      <c r="AV235" s="15" t="s">
        <v>191</v>
      </c>
      <c r="AW235" s="15" t="s">
        <v>32</v>
      </c>
      <c r="AX235" s="15" t="s">
        <v>77</v>
      </c>
      <c r="AY235" s="195" t="s">
        <v>173</v>
      </c>
    </row>
    <row r="236" spans="1:65" s="13" customFormat="1" x14ac:dyDescent="0.2">
      <c r="B236" s="179"/>
      <c r="D236" s="175" t="s">
        <v>183</v>
      </c>
      <c r="E236" s="180" t="s">
        <v>1</v>
      </c>
      <c r="F236" s="181" t="s">
        <v>1965</v>
      </c>
      <c r="H236" s="182">
        <v>53.3</v>
      </c>
      <c r="I236" s="183"/>
      <c r="L236" s="179"/>
      <c r="M236" s="184"/>
      <c r="N236" s="185"/>
      <c r="O236" s="185"/>
      <c r="P236" s="185"/>
      <c r="Q236" s="185"/>
      <c r="R236" s="185"/>
      <c r="S236" s="185"/>
      <c r="T236" s="186"/>
      <c r="AT236" s="180" t="s">
        <v>183</v>
      </c>
      <c r="AU236" s="180" t="s">
        <v>179</v>
      </c>
      <c r="AV236" s="13" t="s">
        <v>179</v>
      </c>
      <c r="AW236" s="13" t="s">
        <v>32</v>
      </c>
      <c r="AX236" s="13" t="s">
        <v>77</v>
      </c>
      <c r="AY236" s="180" t="s">
        <v>173</v>
      </c>
    </row>
    <row r="237" spans="1:65" s="16" customFormat="1" x14ac:dyDescent="0.2">
      <c r="B237" s="202"/>
      <c r="D237" s="175" t="s">
        <v>183</v>
      </c>
      <c r="E237" s="203" t="s">
        <v>1</v>
      </c>
      <c r="F237" s="204" t="s">
        <v>197</v>
      </c>
      <c r="H237" s="205">
        <v>268.80500000000001</v>
      </c>
      <c r="I237" s="206"/>
      <c r="L237" s="202"/>
      <c r="M237" s="207"/>
      <c r="N237" s="208"/>
      <c r="O237" s="208"/>
      <c r="P237" s="208"/>
      <c r="Q237" s="208"/>
      <c r="R237" s="208"/>
      <c r="S237" s="208"/>
      <c r="T237" s="209"/>
      <c r="AT237" s="203" t="s">
        <v>183</v>
      </c>
      <c r="AU237" s="203" t="s">
        <v>179</v>
      </c>
      <c r="AV237" s="16" t="s">
        <v>178</v>
      </c>
      <c r="AW237" s="16" t="s">
        <v>32</v>
      </c>
      <c r="AX237" s="16" t="s">
        <v>85</v>
      </c>
      <c r="AY237" s="203" t="s">
        <v>173</v>
      </c>
    </row>
    <row r="238" spans="1:65" s="2" customFormat="1" ht="24" customHeight="1" x14ac:dyDescent="0.2">
      <c r="A238" s="33"/>
      <c r="B238" s="162"/>
      <c r="C238" s="163" t="s">
        <v>269</v>
      </c>
      <c r="D238" s="264" t="s">
        <v>284</v>
      </c>
      <c r="E238" s="265"/>
      <c r="F238" s="266"/>
      <c r="G238" s="164" t="s">
        <v>271</v>
      </c>
      <c r="H238" s="165">
        <v>45.5</v>
      </c>
      <c r="I238" s="166"/>
      <c r="J238" s="165">
        <f>ROUND(I238*H238,3)</f>
        <v>0</v>
      </c>
      <c r="K238" s="167"/>
      <c r="L238" s="34"/>
      <c r="M238" s="168" t="s">
        <v>1</v>
      </c>
      <c r="N238" s="169" t="s">
        <v>43</v>
      </c>
      <c r="O238" s="59"/>
      <c r="P238" s="170">
        <f>O238*H238</f>
        <v>0</v>
      </c>
      <c r="Q238" s="170">
        <v>0</v>
      </c>
      <c r="R238" s="170">
        <f>Q238*H238</f>
        <v>0</v>
      </c>
      <c r="S238" s="170">
        <v>0</v>
      </c>
      <c r="T238" s="171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2" t="s">
        <v>178</v>
      </c>
      <c r="AT238" s="172" t="s">
        <v>175</v>
      </c>
      <c r="AU238" s="172" t="s">
        <v>179</v>
      </c>
      <c r="AY238" s="18" t="s">
        <v>173</v>
      </c>
      <c r="BE238" s="173">
        <f>IF(N238="základná",J238,0)</f>
        <v>0</v>
      </c>
      <c r="BF238" s="173">
        <f>IF(N238="znížená",J238,0)</f>
        <v>0</v>
      </c>
      <c r="BG238" s="173">
        <f>IF(N238="zákl. prenesená",J238,0)</f>
        <v>0</v>
      </c>
      <c r="BH238" s="173">
        <f>IF(N238="zníž. prenesená",J238,0)</f>
        <v>0</v>
      </c>
      <c r="BI238" s="173">
        <f>IF(N238="nulová",J238,0)</f>
        <v>0</v>
      </c>
      <c r="BJ238" s="18" t="s">
        <v>179</v>
      </c>
      <c r="BK238" s="174">
        <f>ROUND(I238*H238,3)</f>
        <v>0</v>
      </c>
      <c r="BL238" s="18" t="s">
        <v>178</v>
      </c>
      <c r="BM238" s="172" t="s">
        <v>1966</v>
      </c>
    </row>
    <row r="239" spans="1:65" s="2" customFormat="1" ht="39" x14ac:dyDescent="0.2">
      <c r="A239" s="33"/>
      <c r="B239" s="34"/>
      <c r="C239" s="33"/>
      <c r="D239" s="175" t="s">
        <v>181</v>
      </c>
      <c r="E239" s="33"/>
      <c r="F239" s="176" t="s">
        <v>286</v>
      </c>
      <c r="G239" s="33"/>
      <c r="H239" s="33"/>
      <c r="I239" s="97"/>
      <c r="J239" s="33"/>
      <c r="K239" s="33"/>
      <c r="L239" s="34"/>
      <c r="M239" s="177"/>
      <c r="N239" s="178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181</v>
      </c>
      <c r="AU239" s="18" t="s">
        <v>179</v>
      </c>
    </row>
    <row r="240" spans="1:65" s="14" customFormat="1" x14ac:dyDescent="0.2">
      <c r="B240" s="187"/>
      <c r="D240" s="175" t="s">
        <v>183</v>
      </c>
      <c r="E240" s="188" t="s">
        <v>1</v>
      </c>
      <c r="F240" s="189" t="s">
        <v>1967</v>
      </c>
      <c r="H240" s="188" t="s">
        <v>1</v>
      </c>
      <c r="I240" s="190"/>
      <c r="L240" s="187"/>
      <c r="M240" s="191"/>
      <c r="N240" s="192"/>
      <c r="O240" s="192"/>
      <c r="P240" s="192"/>
      <c r="Q240" s="192"/>
      <c r="R240" s="192"/>
      <c r="S240" s="192"/>
      <c r="T240" s="193"/>
      <c r="AT240" s="188" t="s">
        <v>183</v>
      </c>
      <c r="AU240" s="188" t="s">
        <v>179</v>
      </c>
      <c r="AV240" s="14" t="s">
        <v>85</v>
      </c>
      <c r="AW240" s="14" t="s">
        <v>32</v>
      </c>
      <c r="AX240" s="14" t="s">
        <v>77</v>
      </c>
      <c r="AY240" s="188" t="s">
        <v>173</v>
      </c>
    </row>
    <row r="241" spans="1:65" s="14" customFormat="1" x14ac:dyDescent="0.2">
      <c r="B241" s="187"/>
      <c r="D241" s="175" t="s">
        <v>183</v>
      </c>
      <c r="E241" s="188" t="s">
        <v>1</v>
      </c>
      <c r="F241" s="189" t="s">
        <v>1968</v>
      </c>
      <c r="H241" s="188" t="s">
        <v>1</v>
      </c>
      <c r="I241" s="190"/>
      <c r="L241" s="187"/>
      <c r="M241" s="191"/>
      <c r="N241" s="192"/>
      <c r="O241" s="192"/>
      <c r="P241" s="192"/>
      <c r="Q241" s="192"/>
      <c r="R241" s="192"/>
      <c r="S241" s="192"/>
      <c r="T241" s="193"/>
      <c r="AT241" s="188" t="s">
        <v>183</v>
      </c>
      <c r="AU241" s="188" t="s">
        <v>179</v>
      </c>
      <c r="AV241" s="14" t="s">
        <v>85</v>
      </c>
      <c r="AW241" s="14" t="s">
        <v>32</v>
      </c>
      <c r="AX241" s="14" t="s">
        <v>77</v>
      </c>
      <c r="AY241" s="188" t="s">
        <v>173</v>
      </c>
    </row>
    <row r="242" spans="1:65" s="13" customFormat="1" x14ac:dyDescent="0.2">
      <c r="B242" s="179"/>
      <c r="D242" s="175" t="s">
        <v>183</v>
      </c>
      <c r="E242" s="180" t="s">
        <v>1</v>
      </c>
      <c r="F242" s="181" t="s">
        <v>1969</v>
      </c>
      <c r="H242" s="182">
        <v>45.5</v>
      </c>
      <c r="I242" s="183"/>
      <c r="L242" s="179"/>
      <c r="M242" s="184"/>
      <c r="N242" s="185"/>
      <c r="O242" s="185"/>
      <c r="P242" s="185"/>
      <c r="Q242" s="185"/>
      <c r="R242" s="185"/>
      <c r="S242" s="185"/>
      <c r="T242" s="186"/>
      <c r="AT242" s="180" t="s">
        <v>183</v>
      </c>
      <c r="AU242" s="180" t="s">
        <v>179</v>
      </c>
      <c r="AV242" s="13" t="s">
        <v>179</v>
      </c>
      <c r="AW242" s="13" t="s">
        <v>32</v>
      </c>
      <c r="AX242" s="13" t="s">
        <v>85</v>
      </c>
      <c r="AY242" s="180" t="s">
        <v>173</v>
      </c>
    </row>
    <row r="243" spans="1:65" s="2" customFormat="1" ht="24" customHeight="1" x14ac:dyDescent="0.2">
      <c r="A243" s="33"/>
      <c r="B243" s="162"/>
      <c r="C243" s="163" t="s">
        <v>278</v>
      </c>
      <c r="D243" s="264" t="s">
        <v>291</v>
      </c>
      <c r="E243" s="265"/>
      <c r="F243" s="266"/>
      <c r="G243" s="164" t="s">
        <v>271</v>
      </c>
      <c r="H243" s="165">
        <v>45.5</v>
      </c>
      <c r="I243" s="166"/>
      <c r="J243" s="165">
        <f>ROUND(I243*H243,3)</f>
        <v>0</v>
      </c>
      <c r="K243" s="167"/>
      <c r="L243" s="34"/>
      <c r="M243" s="168" t="s">
        <v>1</v>
      </c>
      <c r="N243" s="169" t="s">
        <v>43</v>
      </c>
      <c r="O243" s="59"/>
      <c r="P243" s="170">
        <f>O243*H243</f>
        <v>0</v>
      </c>
      <c r="Q243" s="170">
        <v>0</v>
      </c>
      <c r="R243" s="170">
        <f>Q243*H243</f>
        <v>0</v>
      </c>
      <c r="S243" s="170">
        <v>0</v>
      </c>
      <c r="T243" s="171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2" t="s">
        <v>178</v>
      </c>
      <c r="AT243" s="172" t="s">
        <v>175</v>
      </c>
      <c r="AU243" s="172" t="s">
        <v>179</v>
      </c>
      <c r="AY243" s="18" t="s">
        <v>173</v>
      </c>
      <c r="BE243" s="173">
        <f>IF(N243="základná",J243,0)</f>
        <v>0</v>
      </c>
      <c r="BF243" s="173">
        <f>IF(N243="znížená",J243,0)</f>
        <v>0</v>
      </c>
      <c r="BG243" s="173">
        <f>IF(N243="zákl. prenesená",J243,0)</f>
        <v>0</v>
      </c>
      <c r="BH243" s="173">
        <f>IF(N243="zníž. prenesená",J243,0)</f>
        <v>0</v>
      </c>
      <c r="BI243" s="173">
        <f>IF(N243="nulová",J243,0)</f>
        <v>0</v>
      </c>
      <c r="BJ243" s="18" t="s">
        <v>179</v>
      </c>
      <c r="BK243" s="174">
        <f>ROUND(I243*H243,3)</f>
        <v>0</v>
      </c>
      <c r="BL243" s="18" t="s">
        <v>178</v>
      </c>
      <c r="BM243" s="172" t="s">
        <v>1970</v>
      </c>
    </row>
    <row r="244" spans="1:65" s="2" customFormat="1" ht="29.25" x14ac:dyDescent="0.2">
      <c r="A244" s="33"/>
      <c r="B244" s="34"/>
      <c r="C244" s="33"/>
      <c r="D244" s="175" t="s">
        <v>181</v>
      </c>
      <c r="E244" s="33"/>
      <c r="F244" s="176" t="s">
        <v>293</v>
      </c>
      <c r="G244" s="33"/>
      <c r="H244" s="33"/>
      <c r="I244" s="97"/>
      <c r="J244" s="33"/>
      <c r="K244" s="33"/>
      <c r="L244" s="34"/>
      <c r="M244" s="177"/>
      <c r="N244" s="178"/>
      <c r="O244" s="59"/>
      <c r="P244" s="59"/>
      <c r="Q244" s="59"/>
      <c r="R244" s="59"/>
      <c r="S244" s="59"/>
      <c r="T244" s="60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181</v>
      </c>
      <c r="AU244" s="18" t="s">
        <v>179</v>
      </c>
    </row>
    <row r="245" spans="1:65" s="12" customFormat="1" ht="22.9" customHeight="1" x14ac:dyDescent="0.2">
      <c r="B245" s="149"/>
      <c r="D245" s="150" t="s">
        <v>76</v>
      </c>
      <c r="E245" s="160" t="s">
        <v>179</v>
      </c>
      <c r="F245" s="160" t="s">
        <v>294</v>
      </c>
      <c r="I245" s="152"/>
      <c r="J245" s="161">
        <f>BK245</f>
        <v>0</v>
      </c>
      <c r="L245" s="149"/>
      <c r="M245" s="154"/>
      <c r="N245" s="155"/>
      <c r="O245" s="155"/>
      <c r="P245" s="156">
        <f>SUM(P246:P284)</f>
        <v>0</v>
      </c>
      <c r="Q245" s="155"/>
      <c r="R245" s="156">
        <f>SUM(R246:R284)</f>
        <v>237.62026769999997</v>
      </c>
      <c r="S245" s="155"/>
      <c r="T245" s="157">
        <f>SUM(T246:T284)</f>
        <v>0</v>
      </c>
      <c r="AR245" s="150" t="s">
        <v>85</v>
      </c>
      <c r="AT245" s="158" t="s">
        <v>76</v>
      </c>
      <c r="AU245" s="158" t="s">
        <v>85</v>
      </c>
      <c r="AY245" s="150" t="s">
        <v>173</v>
      </c>
      <c r="BK245" s="159">
        <f>SUM(BK246:BK284)</f>
        <v>0</v>
      </c>
    </row>
    <row r="246" spans="1:65" s="2" customFormat="1" ht="24" customHeight="1" x14ac:dyDescent="0.2">
      <c r="A246" s="33"/>
      <c r="B246" s="162"/>
      <c r="C246" s="163" t="s">
        <v>283</v>
      </c>
      <c r="D246" s="264" t="s">
        <v>1971</v>
      </c>
      <c r="E246" s="265"/>
      <c r="F246" s="266"/>
      <c r="G246" s="164" t="s">
        <v>185</v>
      </c>
      <c r="H246" s="165">
        <v>49.481000000000002</v>
      </c>
      <c r="I246" s="166"/>
      <c r="J246" s="165">
        <f>ROUND(I246*H246,3)</f>
        <v>0</v>
      </c>
      <c r="K246" s="167"/>
      <c r="L246" s="34"/>
      <c r="M246" s="168" t="s">
        <v>1</v>
      </c>
      <c r="N246" s="169" t="s">
        <v>43</v>
      </c>
      <c r="O246" s="59"/>
      <c r="P246" s="170">
        <f>O246*H246</f>
        <v>0</v>
      </c>
      <c r="Q246" s="170">
        <v>2.0699999999999998</v>
      </c>
      <c r="R246" s="170">
        <f>Q246*H246</f>
        <v>102.42567</v>
      </c>
      <c r="S246" s="170">
        <v>0</v>
      </c>
      <c r="T246" s="171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2" t="s">
        <v>178</v>
      </c>
      <c r="AT246" s="172" t="s">
        <v>175</v>
      </c>
      <c r="AU246" s="172" t="s">
        <v>179</v>
      </c>
      <c r="AY246" s="18" t="s">
        <v>173</v>
      </c>
      <c r="BE246" s="173">
        <f>IF(N246="základná",J246,0)</f>
        <v>0</v>
      </c>
      <c r="BF246" s="173">
        <f>IF(N246="znížená",J246,0)</f>
        <v>0</v>
      </c>
      <c r="BG246" s="173">
        <f>IF(N246="zákl. prenesená",J246,0)</f>
        <v>0</v>
      </c>
      <c r="BH246" s="173">
        <f>IF(N246="zníž. prenesená",J246,0)</f>
        <v>0</v>
      </c>
      <c r="BI246" s="173">
        <f>IF(N246="nulová",J246,0)</f>
        <v>0</v>
      </c>
      <c r="BJ246" s="18" t="s">
        <v>179</v>
      </c>
      <c r="BK246" s="174">
        <f>ROUND(I246*H246,3)</f>
        <v>0</v>
      </c>
      <c r="BL246" s="18" t="s">
        <v>178</v>
      </c>
      <c r="BM246" s="172" t="s">
        <v>1972</v>
      </c>
    </row>
    <row r="247" spans="1:65" s="2" customFormat="1" ht="19.5" x14ac:dyDescent="0.2">
      <c r="A247" s="33"/>
      <c r="B247" s="34"/>
      <c r="C247" s="33"/>
      <c r="D247" s="175" t="s">
        <v>181</v>
      </c>
      <c r="E247" s="33"/>
      <c r="F247" s="176" t="s">
        <v>1973</v>
      </c>
      <c r="G247" s="33"/>
      <c r="H247" s="33"/>
      <c r="I247" s="97"/>
      <c r="J247" s="33"/>
      <c r="K247" s="33"/>
      <c r="L247" s="34"/>
      <c r="M247" s="177"/>
      <c r="N247" s="178"/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181</v>
      </c>
      <c r="AU247" s="18" t="s">
        <v>179</v>
      </c>
    </row>
    <row r="248" spans="1:65" s="13" customFormat="1" x14ac:dyDescent="0.2">
      <c r="B248" s="179"/>
      <c r="D248" s="175" t="s">
        <v>183</v>
      </c>
      <c r="E248" s="180" t="s">
        <v>1</v>
      </c>
      <c r="F248" s="181" t="s">
        <v>299</v>
      </c>
      <c r="H248" s="182">
        <v>49.481000000000002</v>
      </c>
      <c r="I248" s="183"/>
      <c r="L248" s="179"/>
      <c r="M248" s="184"/>
      <c r="N248" s="185"/>
      <c r="O248" s="185"/>
      <c r="P248" s="185"/>
      <c r="Q248" s="185"/>
      <c r="R248" s="185"/>
      <c r="S248" s="185"/>
      <c r="T248" s="186"/>
      <c r="AT248" s="180" t="s">
        <v>183</v>
      </c>
      <c r="AU248" s="180" t="s">
        <v>179</v>
      </c>
      <c r="AV248" s="13" t="s">
        <v>179</v>
      </c>
      <c r="AW248" s="13" t="s">
        <v>32</v>
      </c>
      <c r="AX248" s="13" t="s">
        <v>85</v>
      </c>
      <c r="AY248" s="180" t="s">
        <v>173</v>
      </c>
    </row>
    <row r="249" spans="1:65" s="2" customFormat="1" ht="24" customHeight="1" x14ac:dyDescent="0.2">
      <c r="A249" s="33"/>
      <c r="B249" s="162"/>
      <c r="C249" s="163" t="s">
        <v>290</v>
      </c>
      <c r="D249" s="264" t="s">
        <v>301</v>
      </c>
      <c r="E249" s="265"/>
      <c r="F249" s="266"/>
      <c r="G249" s="164" t="s">
        <v>185</v>
      </c>
      <c r="H249" s="165">
        <v>32.991999999999997</v>
      </c>
      <c r="I249" s="166"/>
      <c r="J249" s="165">
        <f>ROUND(I249*H249,3)</f>
        <v>0</v>
      </c>
      <c r="K249" s="167"/>
      <c r="L249" s="34"/>
      <c r="M249" s="168" t="s">
        <v>1</v>
      </c>
      <c r="N249" s="169" t="s">
        <v>43</v>
      </c>
      <c r="O249" s="59"/>
      <c r="P249" s="170">
        <f>O249*H249</f>
        <v>0</v>
      </c>
      <c r="Q249" s="170">
        <v>2.2151299999999998</v>
      </c>
      <c r="R249" s="170">
        <f>Q249*H249</f>
        <v>73.081568959999984</v>
      </c>
      <c r="S249" s="170">
        <v>0</v>
      </c>
      <c r="T249" s="171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2" t="s">
        <v>178</v>
      </c>
      <c r="AT249" s="172" t="s">
        <v>175</v>
      </c>
      <c r="AU249" s="172" t="s">
        <v>179</v>
      </c>
      <c r="AY249" s="18" t="s">
        <v>173</v>
      </c>
      <c r="BE249" s="173">
        <f>IF(N249="základná",J249,0)</f>
        <v>0</v>
      </c>
      <c r="BF249" s="173">
        <f>IF(N249="znížená",J249,0)</f>
        <v>0</v>
      </c>
      <c r="BG249" s="173">
        <f>IF(N249="zákl. prenesená",J249,0)</f>
        <v>0</v>
      </c>
      <c r="BH249" s="173">
        <f>IF(N249="zníž. prenesená",J249,0)</f>
        <v>0</v>
      </c>
      <c r="BI249" s="173">
        <f>IF(N249="nulová",J249,0)</f>
        <v>0</v>
      </c>
      <c r="BJ249" s="18" t="s">
        <v>179</v>
      </c>
      <c r="BK249" s="174">
        <f>ROUND(I249*H249,3)</f>
        <v>0</v>
      </c>
      <c r="BL249" s="18" t="s">
        <v>178</v>
      </c>
      <c r="BM249" s="172" t="s">
        <v>1974</v>
      </c>
    </row>
    <row r="250" spans="1:65" s="2" customFormat="1" x14ac:dyDescent="0.2">
      <c r="A250" s="33"/>
      <c r="B250" s="34"/>
      <c r="C250" s="33"/>
      <c r="D250" s="175" t="s">
        <v>181</v>
      </c>
      <c r="E250" s="33"/>
      <c r="F250" s="176" t="s">
        <v>303</v>
      </c>
      <c r="G250" s="33"/>
      <c r="H250" s="33"/>
      <c r="I250" s="97"/>
      <c r="J250" s="33"/>
      <c r="K250" s="33"/>
      <c r="L250" s="34"/>
      <c r="M250" s="177"/>
      <c r="N250" s="178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181</v>
      </c>
      <c r="AU250" s="18" t="s">
        <v>179</v>
      </c>
    </row>
    <row r="251" spans="1:65" s="13" customFormat="1" x14ac:dyDescent="0.2">
      <c r="B251" s="179"/>
      <c r="D251" s="175" t="s">
        <v>183</v>
      </c>
      <c r="E251" s="180" t="s">
        <v>1</v>
      </c>
      <c r="F251" s="181" t="s">
        <v>304</v>
      </c>
      <c r="H251" s="182">
        <v>32.991999999999997</v>
      </c>
      <c r="I251" s="183"/>
      <c r="L251" s="179"/>
      <c r="M251" s="184"/>
      <c r="N251" s="185"/>
      <c r="O251" s="185"/>
      <c r="P251" s="185"/>
      <c r="Q251" s="185"/>
      <c r="R251" s="185"/>
      <c r="S251" s="185"/>
      <c r="T251" s="186"/>
      <c r="AT251" s="180" t="s">
        <v>183</v>
      </c>
      <c r="AU251" s="180" t="s">
        <v>179</v>
      </c>
      <c r="AV251" s="13" t="s">
        <v>179</v>
      </c>
      <c r="AW251" s="13" t="s">
        <v>32</v>
      </c>
      <c r="AX251" s="13" t="s">
        <v>85</v>
      </c>
      <c r="AY251" s="180" t="s">
        <v>173</v>
      </c>
    </row>
    <row r="252" spans="1:65" s="2" customFormat="1" ht="16.5" customHeight="1" x14ac:dyDescent="0.2">
      <c r="A252" s="33"/>
      <c r="B252" s="162"/>
      <c r="C252" s="163" t="s">
        <v>295</v>
      </c>
      <c r="D252" s="264" t="s">
        <v>305</v>
      </c>
      <c r="E252" s="265"/>
      <c r="F252" s="266"/>
      <c r="G252" s="164" t="s">
        <v>271</v>
      </c>
      <c r="H252" s="165">
        <v>9.8849999999999998</v>
      </c>
      <c r="I252" s="166"/>
      <c r="J252" s="165">
        <f>ROUND(I252*H252,3)</f>
        <v>0</v>
      </c>
      <c r="K252" s="167"/>
      <c r="L252" s="34"/>
      <c r="M252" s="168" t="s">
        <v>1</v>
      </c>
      <c r="N252" s="169" t="s">
        <v>43</v>
      </c>
      <c r="O252" s="59"/>
      <c r="P252" s="170">
        <f>O252*H252</f>
        <v>0</v>
      </c>
      <c r="Q252" s="170">
        <v>4.0699999999999998E-3</v>
      </c>
      <c r="R252" s="170">
        <f>Q252*H252</f>
        <v>4.0231949999999995E-2</v>
      </c>
      <c r="S252" s="170">
        <v>0</v>
      </c>
      <c r="T252" s="171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2" t="s">
        <v>178</v>
      </c>
      <c r="AT252" s="172" t="s">
        <v>175</v>
      </c>
      <c r="AU252" s="172" t="s">
        <v>179</v>
      </c>
      <c r="AY252" s="18" t="s">
        <v>173</v>
      </c>
      <c r="BE252" s="173">
        <f>IF(N252="základná",J252,0)</f>
        <v>0</v>
      </c>
      <c r="BF252" s="173">
        <f>IF(N252="znížená",J252,0)</f>
        <v>0</v>
      </c>
      <c r="BG252" s="173">
        <f>IF(N252="zákl. prenesená",J252,0)</f>
        <v>0</v>
      </c>
      <c r="BH252" s="173">
        <f>IF(N252="zníž. prenesená",J252,0)</f>
        <v>0</v>
      </c>
      <c r="BI252" s="173">
        <f>IF(N252="nulová",J252,0)</f>
        <v>0</v>
      </c>
      <c r="BJ252" s="18" t="s">
        <v>179</v>
      </c>
      <c r="BK252" s="174">
        <f>ROUND(I252*H252,3)</f>
        <v>0</v>
      </c>
      <c r="BL252" s="18" t="s">
        <v>178</v>
      </c>
      <c r="BM252" s="172" t="s">
        <v>1975</v>
      </c>
    </row>
    <row r="253" spans="1:65" s="2" customFormat="1" x14ac:dyDescent="0.2">
      <c r="A253" s="33"/>
      <c r="B253" s="34"/>
      <c r="C253" s="33"/>
      <c r="D253" s="175" t="s">
        <v>181</v>
      </c>
      <c r="E253" s="33"/>
      <c r="F253" s="176" t="s">
        <v>305</v>
      </c>
      <c r="G253" s="33"/>
      <c r="H253" s="33"/>
      <c r="I253" s="97"/>
      <c r="J253" s="33"/>
      <c r="K253" s="33"/>
      <c r="L253" s="34"/>
      <c r="M253" s="177"/>
      <c r="N253" s="178"/>
      <c r="O253" s="59"/>
      <c r="P253" s="59"/>
      <c r="Q253" s="59"/>
      <c r="R253" s="59"/>
      <c r="S253" s="59"/>
      <c r="T253" s="60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8" t="s">
        <v>181</v>
      </c>
      <c r="AU253" s="18" t="s">
        <v>179</v>
      </c>
    </row>
    <row r="254" spans="1:65" s="13" customFormat="1" x14ac:dyDescent="0.2">
      <c r="B254" s="179"/>
      <c r="D254" s="175" t="s">
        <v>183</v>
      </c>
      <c r="E254" s="180" t="s">
        <v>1</v>
      </c>
      <c r="F254" s="181" t="s">
        <v>307</v>
      </c>
      <c r="H254" s="182">
        <v>9.8849999999999998</v>
      </c>
      <c r="I254" s="183"/>
      <c r="L254" s="179"/>
      <c r="M254" s="184"/>
      <c r="N254" s="185"/>
      <c r="O254" s="185"/>
      <c r="P254" s="185"/>
      <c r="Q254" s="185"/>
      <c r="R254" s="185"/>
      <c r="S254" s="185"/>
      <c r="T254" s="186"/>
      <c r="AT254" s="180" t="s">
        <v>183</v>
      </c>
      <c r="AU254" s="180" t="s">
        <v>179</v>
      </c>
      <c r="AV254" s="13" t="s">
        <v>179</v>
      </c>
      <c r="AW254" s="13" t="s">
        <v>32</v>
      </c>
      <c r="AX254" s="13" t="s">
        <v>85</v>
      </c>
      <c r="AY254" s="180" t="s">
        <v>173</v>
      </c>
    </row>
    <row r="255" spans="1:65" s="2" customFormat="1" ht="16.5" customHeight="1" x14ac:dyDescent="0.2">
      <c r="A255" s="33"/>
      <c r="B255" s="162"/>
      <c r="C255" s="163" t="s">
        <v>300</v>
      </c>
      <c r="D255" s="264" t="s">
        <v>309</v>
      </c>
      <c r="E255" s="265"/>
      <c r="F255" s="266"/>
      <c r="G255" s="164" t="s">
        <v>271</v>
      </c>
      <c r="H255" s="165">
        <v>9.8849999999999998</v>
      </c>
      <c r="I255" s="166"/>
      <c r="J255" s="165">
        <f>ROUND(I255*H255,3)</f>
        <v>0</v>
      </c>
      <c r="K255" s="167"/>
      <c r="L255" s="34"/>
      <c r="M255" s="168" t="s">
        <v>1</v>
      </c>
      <c r="N255" s="169" t="s">
        <v>43</v>
      </c>
      <c r="O255" s="59"/>
      <c r="P255" s="170">
        <f>O255*H255</f>
        <v>0</v>
      </c>
      <c r="Q255" s="170">
        <v>0</v>
      </c>
      <c r="R255" s="170">
        <f>Q255*H255</f>
        <v>0</v>
      </c>
      <c r="S255" s="170">
        <v>0</v>
      </c>
      <c r="T255" s="171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2" t="s">
        <v>178</v>
      </c>
      <c r="AT255" s="172" t="s">
        <v>175</v>
      </c>
      <c r="AU255" s="172" t="s">
        <v>179</v>
      </c>
      <c r="AY255" s="18" t="s">
        <v>173</v>
      </c>
      <c r="BE255" s="173">
        <f>IF(N255="základná",J255,0)</f>
        <v>0</v>
      </c>
      <c r="BF255" s="173">
        <f>IF(N255="znížená",J255,0)</f>
        <v>0</v>
      </c>
      <c r="BG255" s="173">
        <f>IF(N255="zákl. prenesená",J255,0)</f>
        <v>0</v>
      </c>
      <c r="BH255" s="173">
        <f>IF(N255="zníž. prenesená",J255,0)</f>
        <v>0</v>
      </c>
      <c r="BI255" s="173">
        <f>IF(N255="nulová",J255,0)</f>
        <v>0</v>
      </c>
      <c r="BJ255" s="18" t="s">
        <v>179</v>
      </c>
      <c r="BK255" s="174">
        <f>ROUND(I255*H255,3)</f>
        <v>0</v>
      </c>
      <c r="BL255" s="18" t="s">
        <v>178</v>
      </c>
      <c r="BM255" s="172" t="s">
        <v>1976</v>
      </c>
    </row>
    <row r="256" spans="1:65" s="2" customFormat="1" x14ac:dyDescent="0.2">
      <c r="A256" s="33"/>
      <c r="B256" s="34"/>
      <c r="C256" s="33"/>
      <c r="D256" s="175" t="s">
        <v>181</v>
      </c>
      <c r="E256" s="33"/>
      <c r="F256" s="176" t="s">
        <v>309</v>
      </c>
      <c r="G256" s="33"/>
      <c r="H256" s="33"/>
      <c r="I256" s="97"/>
      <c r="J256" s="33"/>
      <c r="K256" s="33"/>
      <c r="L256" s="34"/>
      <c r="M256" s="177"/>
      <c r="N256" s="178"/>
      <c r="O256" s="59"/>
      <c r="P256" s="59"/>
      <c r="Q256" s="59"/>
      <c r="R256" s="59"/>
      <c r="S256" s="59"/>
      <c r="T256" s="60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181</v>
      </c>
      <c r="AU256" s="18" t="s">
        <v>179</v>
      </c>
    </row>
    <row r="257" spans="1:65" s="2" customFormat="1" ht="16.5" customHeight="1" x14ac:dyDescent="0.2">
      <c r="A257" s="33"/>
      <c r="B257" s="162"/>
      <c r="C257" s="163" t="s">
        <v>7</v>
      </c>
      <c r="D257" s="264" t="s">
        <v>312</v>
      </c>
      <c r="E257" s="265"/>
      <c r="F257" s="266"/>
      <c r="G257" s="164" t="s">
        <v>256</v>
      </c>
      <c r="H257" s="165">
        <v>1.333</v>
      </c>
      <c r="I257" s="166"/>
      <c r="J257" s="165">
        <f>ROUND(I257*H257,3)</f>
        <v>0</v>
      </c>
      <c r="K257" s="167"/>
      <c r="L257" s="34"/>
      <c r="M257" s="168" t="s">
        <v>1</v>
      </c>
      <c r="N257" s="169" t="s">
        <v>43</v>
      </c>
      <c r="O257" s="59"/>
      <c r="P257" s="170">
        <f>O257*H257</f>
        <v>0</v>
      </c>
      <c r="Q257" s="170">
        <v>1.20296</v>
      </c>
      <c r="R257" s="170">
        <f>Q257*H257</f>
        <v>1.6035456800000001</v>
      </c>
      <c r="S257" s="170">
        <v>0</v>
      </c>
      <c r="T257" s="171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2" t="s">
        <v>178</v>
      </c>
      <c r="AT257" s="172" t="s">
        <v>175</v>
      </c>
      <c r="AU257" s="172" t="s">
        <v>179</v>
      </c>
      <c r="AY257" s="18" t="s">
        <v>173</v>
      </c>
      <c r="BE257" s="173">
        <f>IF(N257="základná",J257,0)</f>
        <v>0</v>
      </c>
      <c r="BF257" s="173">
        <f>IF(N257="znížená",J257,0)</f>
        <v>0</v>
      </c>
      <c r="BG257" s="173">
        <f>IF(N257="zákl. prenesená",J257,0)</f>
        <v>0</v>
      </c>
      <c r="BH257" s="173">
        <f>IF(N257="zníž. prenesená",J257,0)</f>
        <v>0</v>
      </c>
      <c r="BI257" s="173">
        <f>IF(N257="nulová",J257,0)</f>
        <v>0</v>
      </c>
      <c r="BJ257" s="18" t="s">
        <v>179</v>
      </c>
      <c r="BK257" s="174">
        <f>ROUND(I257*H257,3)</f>
        <v>0</v>
      </c>
      <c r="BL257" s="18" t="s">
        <v>178</v>
      </c>
      <c r="BM257" s="172" t="s">
        <v>1977</v>
      </c>
    </row>
    <row r="258" spans="1:65" s="2" customFormat="1" x14ac:dyDescent="0.2">
      <c r="A258" s="33"/>
      <c r="B258" s="34"/>
      <c r="C258" s="33"/>
      <c r="D258" s="175" t="s">
        <v>181</v>
      </c>
      <c r="E258" s="33"/>
      <c r="F258" s="176" t="s">
        <v>312</v>
      </c>
      <c r="G258" s="33"/>
      <c r="H258" s="33"/>
      <c r="I258" s="97"/>
      <c r="J258" s="33"/>
      <c r="K258" s="33"/>
      <c r="L258" s="34"/>
      <c r="M258" s="177"/>
      <c r="N258" s="178"/>
      <c r="O258" s="59"/>
      <c r="P258" s="59"/>
      <c r="Q258" s="59"/>
      <c r="R258" s="59"/>
      <c r="S258" s="59"/>
      <c r="T258" s="60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181</v>
      </c>
      <c r="AU258" s="18" t="s">
        <v>179</v>
      </c>
    </row>
    <row r="259" spans="1:65" s="14" customFormat="1" x14ac:dyDescent="0.2">
      <c r="B259" s="187"/>
      <c r="D259" s="175" t="s">
        <v>183</v>
      </c>
      <c r="E259" s="188" t="s">
        <v>1</v>
      </c>
      <c r="F259" s="189" t="s">
        <v>314</v>
      </c>
      <c r="H259" s="188" t="s">
        <v>1</v>
      </c>
      <c r="I259" s="190"/>
      <c r="L259" s="187"/>
      <c r="M259" s="191"/>
      <c r="N259" s="192"/>
      <c r="O259" s="192"/>
      <c r="P259" s="192"/>
      <c r="Q259" s="192"/>
      <c r="R259" s="192"/>
      <c r="S259" s="192"/>
      <c r="T259" s="193"/>
      <c r="AT259" s="188" t="s">
        <v>183</v>
      </c>
      <c r="AU259" s="188" t="s">
        <v>179</v>
      </c>
      <c r="AV259" s="14" t="s">
        <v>85</v>
      </c>
      <c r="AW259" s="14" t="s">
        <v>32</v>
      </c>
      <c r="AX259" s="14" t="s">
        <v>77</v>
      </c>
      <c r="AY259" s="188" t="s">
        <v>173</v>
      </c>
    </row>
    <row r="260" spans="1:65" s="13" customFormat="1" x14ac:dyDescent="0.2">
      <c r="B260" s="179"/>
      <c r="D260" s="175" t="s">
        <v>183</v>
      </c>
      <c r="E260" s="180" t="s">
        <v>1</v>
      </c>
      <c r="F260" s="181" t="s">
        <v>315</v>
      </c>
      <c r="H260" s="182">
        <v>1.333</v>
      </c>
      <c r="I260" s="183"/>
      <c r="L260" s="179"/>
      <c r="M260" s="184"/>
      <c r="N260" s="185"/>
      <c r="O260" s="185"/>
      <c r="P260" s="185"/>
      <c r="Q260" s="185"/>
      <c r="R260" s="185"/>
      <c r="S260" s="185"/>
      <c r="T260" s="186"/>
      <c r="AT260" s="180" t="s">
        <v>183</v>
      </c>
      <c r="AU260" s="180" t="s">
        <v>179</v>
      </c>
      <c r="AV260" s="13" t="s">
        <v>179</v>
      </c>
      <c r="AW260" s="13" t="s">
        <v>32</v>
      </c>
      <c r="AX260" s="13" t="s">
        <v>85</v>
      </c>
      <c r="AY260" s="180" t="s">
        <v>173</v>
      </c>
    </row>
    <row r="261" spans="1:65" s="2" customFormat="1" ht="24" customHeight="1" x14ac:dyDescent="0.2">
      <c r="A261" s="33"/>
      <c r="B261" s="162"/>
      <c r="C261" s="163" t="s">
        <v>308</v>
      </c>
      <c r="D261" s="264" t="s">
        <v>3249</v>
      </c>
      <c r="E261" s="265"/>
      <c r="F261" s="266"/>
      <c r="G261" s="164" t="s">
        <v>185</v>
      </c>
      <c r="H261" s="165">
        <v>11.01</v>
      </c>
      <c r="I261" s="166"/>
      <c r="J261" s="165">
        <f>ROUND(I261*H261,3)</f>
        <v>0</v>
      </c>
      <c r="K261" s="167"/>
      <c r="L261" s="34"/>
      <c r="M261" s="168" t="s">
        <v>1</v>
      </c>
      <c r="N261" s="169" t="s">
        <v>43</v>
      </c>
      <c r="O261" s="59"/>
      <c r="P261" s="170">
        <f>O261*H261</f>
        <v>0</v>
      </c>
      <c r="Q261" s="170">
        <v>2.1190899999999999</v>
      </c>
      <c r="R261" s="170">
        <f>Q261*H261</f>
        <v>23.3311809</v>
      </c>
      <c r="S261" s="170">
        <v>0</v>
      </c>
      <c r="T261" s="171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2" t="s">
        <v>178</v>
      </c>
      <c r="AT261" s="172" t="s">
        <v>175</v>
      </c>
      <c r="AU261" s="172" t="s">
        <v>179</v>
      </c>
      <c r="AY261" s="18" t="s">
        <v>173</v>
      </c>
      <c r="BE261" s="173">
        <f>IF(N261="základná",J261,0)</f>
        <v>0</v>
      </c>
      <c r="BF261" s="173">
        <f>IF(N261="znížená",J261,0)</f>
        <v>0</v>
      </c>
      <c r="BG261" s="173">
        <f>IF(N261="zákl. prenesená",J261,0)</f>
        <v>0</v>
      </c>
      <c r="BH261" s="173">
        <f>IF(N261="zníž. prenesená",J261,0)</f>
        <v>0</v>
      </c>
      <c r="BI261" s="173">
        <f>IF(N261="nulová",J261,0)</f>
        <v>0</v>
      </c>
      <c r="BJ261" s="18" t="s">
        <v>179</v>
      </c>
      <c r="BK261" s="174">
        <f>ROUND(I261*H261,3)</f>
        <v>0</v>
      </c>
      <c r="BL261" s="18" t="s">
        <v>178</v>
      </c>
      <c r="BM261" s="172" t="s">
        <v>1978</v>
      </c>
    </row>
    <row r="262" spans="1:65" s="2" customFormat="1" ht="19.5" x14ac:dyDescent="0.2">
      <c r="A262" s="33"/>
      <c r="B262" s="34"/>
      <c r="C262" s="33"/>
      <c r="D262" s="175" t="s">
        <v>181</v>
      </c>
      <c r="E262" s="33"/>
      <c r="F262" s="176" t="s">
        <v>3168</v>
      </c>
      <c r="G262" s="33"/>
      <c r="H262" s="33"/>
      <c r="I262" s="97"/>
      <c r="J262" s="33"/>
      <c r="K262" s="33"/>
      <c r="L262" s="34"/>
      <c r="M262" s="177"/>
      <c r="N262" s="178"/>
      <c r="O262" s="59"/>
      <c r="P262" s="59"/>
      <c r="Q262" s="59"/>
      <c r="R262" s="59"/>
      <c r="S262" s="59"/>
      <c r="T262" s="60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181</v>
      </c>
      <c r="AU262" s="18" t="s">
        <v>179</v>
      </c>
    </row>
    <row r="263" spans="1:65" s="13" customFormat="1" x14ac:dyDescent="0.2">
      <c r="B263" s="179"/>
      <c r="D263" s="175" t="s">
        <v>183</v>
      </c>
      <c r="E263" s="180" t="s">
        <v>1</v>
      </c>
      <c r="F263" s="181" t="s">
        <v>318</v>
      </c>
      <c r="H263" s="182">
        <v>3.915</v>
      </c>
      <c r="I263" s="183"/>
      <c r="L263" s="179"/>
      <c r="M263" s="184"/>
      <c r="N263" s="185"/>
      <c r="O263" s="185"/>
      <c r="P263" s="185"/>
      <c r="Q263" s="185"/>
      <c r="R263" s="185"/>
      <c r="S263" s="185"/>
      <c r="T263" s="186"/>
      <c r="AT263" s="180" t="s">
        <v>183</v>
      </c>
      <c r="AU263" s="180" t="s">
        <v>179</v>
      </c>
      <c r="AV263" s="13" t="s">
        <v>179</v>
      </c>
      <c r="AW263" s="13" t="s">
        <v>32</v>
      </c>
      <c r="AX263" s="13" t="s">
        <v>77</v>
      </c>
      <c r="AY263" s="180" t="s">
        <v>173</v>
      </c>
    </row>
    <row r="264" spans="1:65" s="13" customFormat="1" x14ac:dyDescent="0.2">
      <c r="B264" s="179"/>
      <c r="D264" s="175" t="s">
        <v>183</v>
      </c>
      <c r="E264" s="180" t="s">
        <v>1</v>
      </c>
      <c r="F264" s="181" t="s">
        <v>319</v>
      </c>
      <c r="H264" s="182">
        <v>7.0949999999999998</v>
      </c>
      <c r="I264" s="183"/>
      <c r="L264" s="179"/>
      <c r="M264" s="184"/>
      <c r="N264" s="185"/>
      <c r="O264" s="185"/>
      <c r="P264" s="185"/>
      <c r="Q264" s="185"/>
      <c r="R264" s="185"/>
      <c r="S264" s="185"/>
      <c r="T264" s="186"/>
      <c r="AT264" s="180" t="s">
        <v>183</v>
      </c>
      <c r="AU264" s="180" t="s">
        <v>179</v>
      </c>
      <c r="AV264" s="13" t="s">
        <v>179</v>
      </c>
      <c r="AW264" s="13" t="s">
        <v>32</v>
      </c>
      <c r="AX264" s="13" t="s">
        <v>77</v>
      </c>
      <c r="AY264" s="180" t="s">
        <v>173</v>
      </c>
    </row>
    <row r="265" spans="1:65" s="16" customFormat="1" x14ac:dyDescent="0.2">
      <c r="B265" s="202"/>
      <c r="D265" s="175" t="s">
        <v>183</v>
      </c>
      <c r="E265" s="203" t="s">
        <v>1</v>
      </c>
      <c r="F265" s="204" t="s">
        <v>197</v>
      </c>
      <c r="H265" s="205">
        <v>11.01</v>
      </c>
      <c r="I265" s="206"/>
      <c r="L265" s="202"/>
      <c r="M265" s="207"/>
      <c r="N265" s="208"/>
      <c r="O265" s="208"/>
      <c r="P265" s="208"/>
      <c r="Q265" s="208"/>
      <c r="R265" s="208"/>
      <c r="S265" s="208"/>
      <c r="T265" s="209"/>
      <c r="AT265" s="203" t="s">
        <v>183</v>
      </c>
      <c r="AU265" s="203" t="s">
        <v>179</v>
      </c>
      <c r="AV265" s="16" t="s">
        <v>178</v>
      </c>
      <c r="AW265" s="16" t="s">
        <v>32</v>
      </c>
      <c r="AX265" s="16" t="s">
        <v>85</v>
      </c>
      <c r="AY265" s="203" t="s">
        <v>173</v>
      </c>
    </row>
    <row r="266" spans="1:65" s="2" customFormat="1" ht="24" customHeight="1" x14ac:dyDescent="0.2">
      <c r="A266" s="33"/>
      <c r="B266" s="162"/>
      <c r="C266" s="163" t="s">
        <v>311</v>
      </c>
      <c r="D266" s="264" t="s">
        <v>321</v>
      </c>
      <c r="E266" s="265"/>
      <c r="F266" s="266"/>
      <c r="G266" s="164" t="s">
        <v>185</v>
      </c>
      <c r="H266" s="165">
        <v>16.396999999999998</v>
      </c>
      <c r="I266" s="166"/>
      <c r="J266" s="165">
        <f>ROUND(I266*H266,3)</f>
        <v>0</v>
      </c>
      <c r="K266" s="167"/>
      <c r="L266" s="34"/>
      <c r="M266" s="168" t="s">
        <v>1</v>
      </c>
      <c r="N266" s="169" t="s">
        <v>43</v>
      </c>
      <c r="O266" s="59"/>
      <c r="P266" s="170">
        <f>O266*H266</f>
        <v>0</v>
      </c>
      <c r="Q266" s="170">
        <v>2.2151299999999998</v>
      </c>
      <c r="R266" s="170">
        <f>Q266*H266</f>
        <v>36.321486609999994</v>
      </c>
      <c r="S266" s="170">
        <v>0</v>
      </c>
      <c r="T266" s="171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2" t="s">
        <v>178</v>
      </c>
      <c r="AT266" s="172" t="s">
        <v>175</v>
      </c>
      <c r="AU266" s="172" t="s">
        <v>179</v>
      </c>
      <c r="AY266" s="18" t="s">
        <v>173</v>
      </c>
      <c r="BE266" s="173">
        <f>IF(N266="základná",J266,0)</f>
        <v>0</v>
      </c>
      <c r="BF266" s="173">
        <f>IF(N266="znížená",J266,0)</f>
        <v>0</v>
      </c>
      <c r="BG266" s="173">
        <f>IF(N266="zákl. prenesená",J266,0)</f>
        <v>0</v>
      </c>
      <c r="BH266" s="173">
        <f>IF(N266="zníž. prenesená",J266,0)</f>
        <v>0</v>
      </c>
      <c r="BI266" s="173">
        <f>IF(N266="nulová",J266,0)</f>
        <v>0</v>
      </c>
      <c r="BJ266" s="18" t="s">
        <v>179</v>
      </c>
      <c r="BK266" s="174">
        <f>ROUND(I266*H266,3)</f>
        <v>0</v>
      </c>
      <c r="BL266" s="18" t="s">
        <v>178</v>
      </c>
      <c r="BM266" s="172" t="s">
        <v>1979</v>
      </c>
    </row>
    <row r="267" spans="1:65" s="2" customFormat="1" x14ac:dyDescent="0.2">
      <c r="A267" s="33"/>
      <c r="B267" s="34"/>
      <c r="C267" s="33"/>
      <c r="D267" s="175" t="s">
        <v>181</v>
      </c>
      <c r="E267" s="33"/>
      <c r="F267" s="176" t="s">
        <v>323</v>
      </c>
      <c r="G267" s="33"/>
      <c r="H267" s="33"/>
      <c r="I267" s="97"/>
      <c r="J267" s="33"/>
      <c r="K267" s="33"/>
      <c r="L267" s="34"/>
      <c r="M267" s="177"/>
      <c r="N267" s="178"/>
      <c r="O267" s="59"/>
      <c r="P267" s="59"/>
      <c r="Q267" s="59"/>
      <c r="R267" s="59"/>
      <c r="S267" s="59"/>
      <c r="T267" s="60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181</v>
      </c>
      <c r="AU267" s="18" t="s">
        <v>179</v>
      </c>
    </row>
    <row r="268" spans="1:65" s="13" customFormat="1" x14ac:dyDescent="0.2">
      <c r="B268" s="179"/>
      <c r="D268" s="175" t="s">
        <v>183</v>
      </c>
      <c r="E268" s="180" t="s">
        <v>1</v>
      </c>
      <c r="F268" s="181" t="s">
        <v>324</v>
      </c>
      <c r="H268" s="182">
        <v>4.2839999999999998</v>
      </c>
      <c r="I268" s="183"/>
      <c r="L268" s="179"/>
      <c r="M268" s="184"/>
      <c r="N268" s="185"/>
      <c r="O268" s="185"/>
      <c r="P268" s="185"/>
      <c r="Q268" s="185"/>
      <c r="R268" s="185"/>
      <c r="S268" s="185"/>
      <c r="T268" s="186"/>
      <c r="AT268" s="180" t="s">
        <v>183</v>
      </c>
      <c r="AU268" s="180" t="s">
        <v>179</v>
      </c>
      <c r="AV268" s="13" t="s">
        <v>179</v>
      </c>
      <c r="AW268" s="13" t="s">
        <v>32</v>
      </c>
      <c r="AX268" s="13" t="s">
        <v>77</v>
      </c>
      <c r="AY268" s="180" t="s">
        <v>173</v>
      </c>
    </row>
    <row r="269" spans="1:65" s="13" customFormat="1" x14ac:dyDescent="0.2">
      <c r="B269" s="179"/>
      <c r="D269" s="175" t="s">
        <v>183</v>
      </c>
      <c r="E269" s="180" t="s">
        <v>1</v>
      </c>
      <c r="F269" s="181" t="s">
        <v>325</v>
      </c>
      <c r="H269" s="182">
        <v>12.113</v>
      </c>
      <c r="I269" s="183"/>
      <c r="L269" s="179"/>
      <c r="M269" s="184"/>
      <c r="N269" s="185"/>
      <c r="O269" s="185"/>
      <c r="P269" s="185"/>
      <c r="Q269" s="185"/>
      <c r="R269" s="185"/>
      <c r="S269" s="185"/>
      <c r="T269" s="186"/>
      <c r="AT269" s="180" t="s">
        <v>183</v>
      </c>
      <c r="AU269" s="180" t="s">
        <v>179</v>
      </c>
      <c r="AV269" s="13" t="s">
        <v>179</v>
      </c>
      <c r="AW269" s="13" t="s">
        <v>32</v>
      </c>
      <c r="AX269" s="13" t="s">
        <v>77</v>
      </c>
      <c r="AY269" s="180" t="s">
        <v>173</v>
      </c>
    </row>
    <row r="270" spans="1:65" s="16" customFormat="1" x14ac:dyDescent="0.2">
      <c r="B270" s="202"/>
      <c r="D270" s="175" t="s">
        <v>183</v>
      </c>
      <c r="E270" s="203" t="s">
        <v>1</v>
      </c>
      <c r="F270" s="204" t="s">
        <v>197</v>
      </c>
      <c r="H270" s="205">
        <v>16.396999999999998</v>
      </c>
      <c r="I270" s="206"/>
      <c r="L270" s="202"/>
      <c r="M270" s="207"/>
      <c r="N270" s="208"/>
      <c r="O270" s="208"/>
      <c r="P270" s="208"/>
      <c r="Q270" s="208"/>
      <c r="R270" s="208"/>
      <c r="S270" s="208"/>
      <c r="T270" s="209"/>
      <c r="AT270" s="203" t="s">
        <v>183</v>
      </c>
      <c r="AU270" s="203" t="s">
        <v>179</v>
      </c>
      <c r="AV270" s="16" t="s">
        <v>178</v>
      </c>
      <c r="AW270" s="16" t="s">
        <v>32</v>
      </c>
      <c r="AX270" s="16" t="s">
        <v>85</v>
      </c>
      <c r="AY270" s="203" t="s">
        <v>173</v>
      </c>
    </row>
    <row r="271" spans="1:65" s="2" customFormat="1" ht="24" customHeight="1" x14ac:dyDescent="0.2">
      <c r="A271" s="33"/>
      <c r="B271" s="162"/>
      <c r="C271" s="163" t="s">
        <v>316</v>
      </c>
      <c r="D271" s="264" t="s">
        <v>3163</v>
      </c>
      <c r="E271" s="265"/>
      <c r="F271" s="266"/>
      <c r="G271" s="164" t="s">
        <v>256</v>
      </c>
      <c r="H271" s="165">
        <v>0.79200000000000004</v>
      </c>
      <c r="I271" s="166"/>
      <c r="J271" s="165">
        <f>ROUND(I271*H271,3)</f>
        <v>0</v>
      </c>
      <c r="K271" s="167"/>
      <c r="L271" s="34"/>
      <c r="M271" s="168" t="s">
        <v>1</v>
      </c>
      <c r="N271" s="169" t="s">
        <v>43</v>
      </c>
      <c r="O271" s="59"/>
      <c r="P271" s="170">
        <f>O271*H271</f>
        <v>0</v>
      </c>
      <c r="Q271" s="170">
        <v>1.002</v>
      </c>
      <c r="R271" s="170">
        <f>Q271*H271</f>
        <v>0.79358400000000007</v>
      </c>
      <c r="S271" s="170">
        <v>0</v>
      </c>
      <c r="T271" s="171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2" t="s">
        <v>178</v>
      </c>
      <c r="AT271" s="172" t="s">
        <v>175</v>
      </c>
      <c r="AU271" s="172" t="s">
        <v>179</v>
      </c>
      <c r="AY271" s="18" t="s">
        <v>173</v>
      </c>
      <c r="BE271" s="173">
        <f>IF(N271="základná",J271,0)</f>
        <v>0</v>
      </c>
      <c r="BF271" s="173">
        <f>IF(N271="znížená",J271,0)</f>
        <v>0</v>
      </c>
      <c r="BG271" s="173">
        <f>IF(N271="zákl. prenesená",J271,0)</f>
        <v>0</v>
      </c>
      <c r="BH271" s="173">
        <f>IF(N271="zníž. prenesená",J271,0)</f>
        <v>0</v>
      </c>
      <c r="BI271" s="173">
        <f>IF(N271="nulová",J271,0)</f>
        <v>0</v>
      </c>
      <c r="BJ271" s="18" t="s">
        <v>179</v>
      </c>
      <c r="BK271" s="174">
        <f>ROUND(I271*H271,3)</f>
        <v>0</v>
      </c>
      <c r="BL271" s="18" t="s">
        <v>178</v>
      </c>
      <c r="BM271" s="172" t="s">
        <v>1980</v>
      </c>
    </row>
    <row r="272" spans="1:65" s="2" customFormat="1" ht="19.5" x14ac:dyDescent="0.2">
      <c r="A272" s="33"/>
      <c r="B272" s="34"/>
      <c r="C272" s="33"/>
      <c r="D272" s="175" t="s">
        <v>181</v>
      </c>
      <c r="E272" s="33"/>
      <c r="F272" s="176" t="s">
        <v>328</v>
      </c>
      <c r="G272" s="33"/>
      <c r="H272" s="33"/>
      <c r="I272" s="97"/>
      <c r="J272" s="33"/>
      <c r="K272" s="33"/>
      <c r="L272" s="34"/>
      <c r="M272" s="177"/>
      <c r="N272" s="178"/>
      <c r="O272" s="59"/>
      <c r="P272" s="59"/>
      <c r="Q272" s="59"/>
      <c r="R272" s="59"/>
      <c r="S272" s="59"/>
      <c r="T272" s="6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181</v>
      </c>
      <c r="AU272" s="18" t="s">
        <v>179</v>
      </c>
    </row>
    <row r="273" spans="1:65" s="13" customFormat="1" x14ac:dyDescent="0.2">
      <c r="B273" s="179"/>
      <c r="D273" s="175" t="s">
        <v>183</v>
      </c>
      <c r="E273" s="180" t="s">
        <v>1</v>
      </c>
      <c r="F273" s="181" t="s">
        <v>329</v>
      </c>
      <c r="H273" s="182">
        <v>0.79200000000000004</v>
      </c>
      <c r="I273" s="183"/>
      <c r="L273" s="179"/>
      <c r="M273" s="184"/>
      <c r="N273" s="185"/>
      <c r="O273" s="185"/>
      <c r="P273" s="185"/>
      <c r="Q273" s="185"/>
      <c r="R273" s="185"/>
      <c r="S273" s="185"/>
      <c r="T273" s="186"/>
      <c r="AT273" s="180" t="s">
        <v>183</v>
      </c>
      <c r="AU273" s="180" t="s">
        <v>179</v>
      </c>
      <c r="AV273" s="13" t="s">
        <v>179</v>
      </c>
      <c r="AW273" s="13" t="s">
        <v>32</v>
      </c>
      <c r="AX273" s="13" t="s">
        <v>85</v>
      </c>
      <c r="AY273" s="180" t="s">
        <v>173</v>
      </c>
    </row>
    <row r="274" spans="1:65" s="2" customFormat="1" ht="24" customHeight="1" x14ac:dyDescent="0.2">
      <c r="A274" s="33"/>
      <c r="B274" s="162"/>
      <c r="C274" s="163" t="s">
        <v>320</v>
      </c>
      <c r="D274" s="264" t="s">
        <v>331</v>
      </c>
      <c r="E274" s="265"/>
      <c r="F274" s="266"/>
      <c r="G274" s="164" t="s">
        <v>271</v>
      </c>
      <c r="H274" s="165">
        <v>88.46</v>
      </c>
      <c r="I274" s="166"/>
      <c r="J274" s="165">
        <f>ROUND(I274*H274,3)</f>
        <v>0</v>
      </c>
      <c r="K274" s="167"/>
      <c r="L274" s="34"/>
      <c r="M274" s="168" t="s">
        <v>1</v>
      </c>
      <c r="N274" s="169" t="s">
        <v>43</v>
      </c>
      <c r="O274" s="59"/>
      <c r="P274" s="170">
        <f>O274*H274</f>
        <v>0</v>
      </c>
      <c r="Q274" s="170">
        <v>3.0000000000000001E-5</v>
      </c>
      <c r="R274" s="170">
        <f>Q274*H274</f>
        <v>2.6538E-3</v>
      </c>
      <c r="S274" s="170">
        <v>0</v>
      </c>
      <c r="T274" s="171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2" t="s">
        <v>178</v>
      </c>
      <c r="AT274" s="172" t="s">
        <v>175</v>
      </c>
      <c r="AU274" s="172" t="s">
        <v>179</v>
      </c>
      <c r="AY274" s="18" t="s">
        <v>173</v>
      </c>
      <c r="BE274" s="173">
        <f>IF(N274="základná",J274,0)</f>
        <v>0</v>
      </c>
      <c r="BF274" s="173">
        <f>IF(N274="znížená",J274,0)</f>
        <v>0</v>
      </c>
      <c r="BG274" s="173">
        <f>IF(N274="zákl. prenesená",J274,0)</f>
        <v>0</v>
      </c>
      <c r="BH274" s="173">
        <f>IF(N274="zníž. prenesená",J274,0)</f>
        <v>0</v>
      </c>
      <c r="BI274" s="173">
        <f>IF(N274="nulová",J274,0)</f>
        <v>0</v>
      </c>
      <c r="BJ274" s="18" t="s">
        <v>179</v>
      </c>
      <c r="BK274" s="174">
        <f>ROUND(I274*H274,3)</f>
        <v>0</v>
      </c>
      <c r="BL274" s="18" t="s">
        <v>178</v>
      </c>
      <c r="BM274" s="172" t="s">
        <v>1981</v>
      </c>
    </row>
    <row r="275" spans="1:65" s="2" customFormat="1" ht="19.5" x14ac:dyDescent="0.2">
      <c r="A275" s="33"/>
      <c r="B275" s="34"/>
      <c r="C275" s="33"/>
      <c r="D275" s="175" t="s">
        <v>181</v>
      </c>
      <c r="E275" s="33"/>
      <c r="F275" s="176" t="s">
        <v>331</v>
      </c>
      <c r="G275" s="33"/>
      <c r="H275" s="33"/>
      <c r="I275" s="97"/>
      <c r="J275" s="33"/>
      <c r="K275" s="33"/>
      <c r="L275" s="34"/>
      <c r="M275" s="177"/>
      <c r="N275" s="178"/>
      <c r="O275" s="59"/>
      <c r="P275" s="59"/>
      <c r="Q275" s="59"/>
      <c r="R275" s="59"/>
      <c r="S275" s="59"/>
      <c r="T275" s="60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181</v>
      </c>
      <c r="AU275" s="18" t="s">
        <v>179</v>
      </c>
    </row>
    <row r="276" spans="1:65" s="14" customFormat="1" x14ac:dyDescent="0.2">
      <c r="B276" s="187"/>
      <c r="D276" s="175" t="s">
        <v>183</v>
      </c>
      <c r="E276" s="188" t="s">
        <v>1</v>
      </c>
      <c r="F276" s="189" t="s">
        <v>275</v>
      </c>
      <c r="H276" s="188" t="s">
        <v>1</v>
      </c>
      <c r="I276" s="190"/>
      <c r="L276" s="187"/>
      <c r="M276" s="191"/>
      <c r="N276" s="192"/>
      <c r="O276" s="192"/>
      <c r="P276" s="192"/>
      <c r="Q276" s="192"/>
      <c r="R276" s="192"/>
      <c r="S276" s="192"/>
      <c r="T276" s="193"/>
      <c r="AT276" s="188" t="s">
        <v>183</v>
      </c>
      <c r="AU276" s="188" t="s">
        <v>179</v>
      </c>
      <c r="AV276" s="14" t="s">
        <v>85</v>
      </c>
      <c r="AW276" s="14" t="s">
        <v>32</v>
      </c>
      <c r="AX276" s="14" t="s">
        <v>77</v>
      </c>
      <c r="AY276" s="188" t="s">
        <v>173</v>
      </c>
    </row>
    <row r="277" spans="1:65" s="13" customFormat="1" x14ac:dyDescent="0.2">
      <c r="B277" s="179"/>
      <c r="D277" s="175" t="s">
        <v>183</v>
      </c>
      <c r="E277" s="180" t="s">
        <v>1</v>
      </c>
      <c r="F277" s="181" t="s">
        <v>333</v>
      </c>
      <c r="H277" s="182">
        <v>35.159999999999997</v>
      </c>
      <c r="I277" s="183"/>
      <c r="L277" s="179"/>
      <c r="M277" s="184"/>
      <c r="N277" s="185"/>
      <c r="O277" s="185"/>
      <c r="P277" s="185"/>
      <c r="Q277" s="185"/>
      <c r="R277" s="185"/>
      <c r="S277" s="185"/>
      <c r="T277" s="186"/>
      <c r="AT277" s="180" t="s">
        <v>183</v>
      </c>
      <c r="AU277" s="180" t="s">
        <v>179</v>
      </c>
      <c r="AV277" s="13" t="s">
        <v>179</v>
      </c>
      <c r="AW277" s="13" t="s">
        <v>32</v>
      </c>
      <c r="AX277" s="13" t="s">
        <v>77</v>
      </c>
      <c r="AY277" s="180" t="s">
        <v>173</v>
      </c>
    </row>
    <row r="278" spans="1:65" s="13" customFormat="1" x14ac:dyDescent="0.2">
      <c r="B278" s="179"/>
      <c r="D278" s="175" t="s">
        <v>183</v>
      </c>
      <c r="E278" s="180" t="s">
        <v>1</v>
      </c>
      <c r="F278" s="181" t="s">
        <v>1982</v>
      </c>
      <c r="H278" s="182">
        <v>53.3</v>
      </c>
      <c r="I278" s="183"/>
      <c r="L278" s="179"/>
      <c r="M278" s="184"/>
      <c r="N278" s="185"/>
      <c r="O278" s="185"/>
      <c r="P278" s="185"/>
      <c r="Q278" s="185"/>
      <c r="R278" s="185"/>
      <c r="S278" s="185"/>
      <c r="T278" s="186"/>
      <c r="AT278" s="180" t="s">
        <v>183</v>
      </c>
      <c r="AU278" s="180" t="s">
        <v>179</v>
      </c>
      <c r="AV278" s="13" t="s">
        <v>179</v>
      </c>
      <c r="AW278" s="13" t="s">
        <v>32</v>
      </c>
      <c r="AX278" s="13" t="s">
        <v>77</v>
      </c>
      <c r="AY278" s="180" t="s">
        <v>173</v>
      </c>
    </row>
    <row r="279" spans="1:65" s="16" customFormat="1" x14ac:dyDescent="0.2">
      <c r="B279" s="202"/>
      <c r="D279" s="175" t="s">
        <v>183</v>
      </c>
      <c r="E279" s="203" t="s">
        <v>1</v>
      </c>
      <c r="F279" s="204" t="s">
        <v>197</v>
      </c>
      <c r="H279" s="205">
        <v>88.46</v>
      </c>
      <c r="I279" s="206"/>
      <c r="L279" s="202"/>
      <c r="M279" s="207"/>
      <c r="N279" s="208"/>
      <c r="O279" s="208"/>
      <c r="P279" s="208"/>
      <c r="Q279" s="208"/>
      <c r="R279" s="208"/>
      <c r="S279" s="208"/>
      <c r="T279" s="209"/>
      <c r="AT279" s="203" t="s">
        <v>183</v>
      </c>
      <c r="AU279" s="203" t="s">
        <v>179</v>
      </c>
      <c r="AV279" s="16" t="s">
        <v>178</v>
      </c>
      <c r="AW279" s="16" t="s">
        <v>32</v>
      </c>
      <c r="AX279" s="16" t="s">
        <v>85</v>
      </c>
      <c r="AY279" s="203" t="s">
        <v>173</v>
      </c>
    </row>
    <row r="280" spans="1:65" s="2" customFormat="1" ht="16.5" customHeight="1" x14ac:dyDescent="0.2">
      <c r="A280" s="33"/>
      <c r="B280" s="162"/>
      <c r="C280" s="210" t="s">
        <v>326</v>
      </c>
      <c r="D280" s="267" t="s">
        <v>336</v>
      </c>
      <c r="E280" s="268"/>
      <c r="F280" s="269"/>
      <c r="G280" s="211" t="s">
        <v>271</v>
      </c>
      <c r="H280" s="212">
        <v>101.729</v>
      </c>
      <c r="I280" s="213"/>
      <c r="J280" s="212">
        <f>ROUND(I280*H280,3)</f>
        <v>0</v>
      </c>
      <c r="K280" s="214"/>
      <c r="L280" s="215"/>
      <c r="M280" s="216" t="s">
        <v>1</v>
      </c>
      <c r="N280" s="217" t="s">
        <v>43</v>
      </c>
      <c r="O280" s="59"/>
      <c r="P280" s="170">
        <f>O280*H280</f>
        <v>0</v>
      </c>
      <c r="Q280" s="170">
        <v>2.0000000000000001E-4</v>
      </c>
      <c r="R280" s="170">
        <f>Q280*H280</f>
        <v>2.0345800000000001E-2</v>
      </c>
      <c r="S280" s="170">
        <v>0</v>
      </c>
      <c r="T280" s="171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2" t="s">
        <v>232</v>
      </c>
      <c r="AT280" s="172" t="s">
        <v>335</v>
      </c>
      <c r="AU280" s="172" t="s">
        <v>179</v>
      </c>
      <c r="AY280" s="18" t="s">
        <v>173</v>
      </c>
      <c r="BE280" s="173">
        <f>IF(N280="základná",J280,0)</f>
        <v>0</v>
      </c>
      <c r="BF280" s="173">
        <f>IF(N280="znížená",J280,0)</f>
        <v>0</v>
      </c>
      <c r="BG280" s="173">
        <f>IF(N280="zákl. prenesená",J280,0)</f>
        <v>0</v>
      </c>
      <c r="BH280" s="173">
        <f>IF(N280="zníž. prenesená",J280,0)</f>
        <v>0</v>
      </c>
      <c r="BI280" s="173">
        <f>IF(N280="nulová",J280,0)</f>
        <v>0</v>
      </c>
      <c r="BJ280" s="18" t="s">
        <v>179</v>
      </c>
      <c r="BK280" s="174">
        <f>ROUND(I280*H280,3)</f>
        <v>0</v>
      </c>
      <c r="BL280" s="18" t="s">
        <v>178</v>
      </c>
      <c r="BM280" s="172" t="s">
        <v>1983</v>
      </c>
    </row>
    <row r="281" spans="1:65" s="2" customFormat="1" ht="19.5" x14ac:dyDescent="0.2">
      <c r="A281" s="33"/>
      <c r="B281" s="34"/>
      <c r="C281" s="33"/>
      <c r="D281" s="175" t="s">
        <v>181</v>
      </c>
      <c r="E281" s="33"/>
      <c r="F281" s="176" t="s">
        <v>3166</v>
      </c>
      <c r="G281" s="33"/>
      <c r="H281" s="33"/>
      <c r="I281" s="97"/>
      <c r="J281" s="33"/>
      <c r="K281" s="33"/>
      <c r="L281" s="34"/>
      <c r="M281" s="177"/>
      <c r="N281" s="178"/>
      <c r="O281" s="59"/>
      <c r="P281" s="59"/>
      <c r="Q281" s="59"/>
      <c r="R281" s="59"/>
      <c r="S281" s="59"/>
      <c r="T281" s="60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181</v>
      </c>
      <c r="AU281" s="18" t="s">
        <v>179</v>
      </c>
    </row>
    <row r="282" spans="1:65" s="13" customFormat="1" x14ac:dyDescent="0.2">
      <c r="B282" s="179"/>
      <c r="D282" s="175" t="s">
        <v>183</v>
      </c>
      <c r="E282" s="180" t="s">
        <v>1</v>
      </c>
      <c r="F282" s="181" t="s">
        <v>1984</v>
      </c>
      <c r="H282" s="182">
        <v>40.433999999999997</v>
      </c>
      <c r="I282" s="183"/>
      <c r="L282" s="179"/>
      <c r="M282" s="184"/>
      <c r="N282" s="185"/>
      <c r="O282" s="185"/>
      <c r="P282" s="185"/>
      <c r="Q282" s="185"/>
      <c r="R282" s="185"/>
      <c r="S282" s="185"/>
      <c r="T282" s="186"/>
      <c r="AT282" s="180" t="s">
        <v>183</v>
      </c>
      <c r="AU282" s="180" t="s">
        <v>179</v>
      </c>
      <c r="AV282" s="13" t="s">
        <v>179</v>
      </c>
      <c r="AW282" s="13" t="s">
        <v>32</v>
      </c>
      <c r="AX282" s="13" t="s">
        <v>77</v>
      </c>
      <c r="AY282" s="180" t="s">
        <v>173</v>
      </c>
    </row>
    <row r="283" spans="1:65" s="13" customFormat="1" x14ac:dyDescent="0.2">
      <c r="B283" s="179"/>
      <c r="D283" s="175" t="s">
        <v>183</v>
      </c>
      <c r="E283" s="180" t="s">
        <v>1</v>
      </c>
      <c r="F283" s="181" t="s">
        <v>1985</v>
      </c>
      <c r="H283" s="182">
        <v>61.295000000000002</v>
      </c>
      <c r="I283" s="183"/>
      <c r="L283" s="179"/>
      <c r="M283" s="184"/>
      <c r="N283" s="185"/>
      <c r="O283" s="185"/>
      <c r="P283" s="185"/>
      <c r="Q283" s="185"/>
      <c r="R283" s="185"/>
      <c r="S283" s="185"/>
      <c r="T283" s="186"/>
      <c r="AT283" s="180" t="s">
        <v>183</v>
      </c>
      <c r="AU283" s="180" t="s">
        <v>179</v>
      </c>
      <c r="AV283" s="13" t="s">
        <v>179</v>
      </c>
      <c r="AW283" s="13" t="s">
        <v>32</v>
      </c>
      <c r="AX283" s="13" t="s">
        <v>77</v>
      </c>
      <c r="AY283" s="180" t="s">
        <v>173</v>
      </c>
    </row>
    <row r="284" spans="1:65" s="16" customFormat="1" x14ac:dyDescent="0.2">
      <c r="B284" s="202"/>
      <c r="D284" s="175" t="s">
        <v>183</v>
      </c>
      <c r="E284" s="203" t="s">
        <v>1</v>
      </c>
      <c r="F284" s="204" t="s">
        <v>197</v>
      </c>
      <c r="H284" s="205">
        <v>101.729</v>
      </c>
      <c r="I284" s="206"/>
      <c r="L284" s="202"/>
      <c r="M284" s="207"/>
      <c r="N284" s="208"/>
      <c r="O284" s="208"/>
      <c r="P284" s="208"/>
      <c r="Q284" s="208"/>
      <c r="R284" s="208"/>
      <c r="S284" s="208"/>
      <c r="T284" s="209"/>
      <c r="AT284" s="203" t="s">
        <v>183</v>
      </c>
      <c r="AU284" s="203" t="s">
        <v>179</v>
      </c>
      <c r="AV284" s="16" t="s">
        <v>178</v>
      </c>
      <c r="AW284" s="16" t="s">
        <v>32</v>
      </c>
      <c r="AX284" s="16" t="s">
        <v>85</v>
      </c>
      <c r="AY284" s="203" t="s">
        <v>173</v>
      </c>
    </row>
    <row r="285" spans="1:65" s="12" customFormat="1" ht="22.9" customHeight="1" x14ac:dyDescent="0.2">
      <c r="B285" s="149"/>
      <c r="D285" s="150" t="s">
        <v>76</v>
      </c>
      <c r="E285" s="160" t="s">
        <v>191</v>
      </c>
      <c r="F285" s="160" t="s">
        <v>339</v>
      </c>
      <c r="I285" s="152"/>
      <c r="J285" s="161">
        <f>BK285</f>
        <v>0</v>
      </c>
      <c r="L285" s="149"/>
      <c r="M285" s="154"/>
      <c r="N285" s="155"/>
      <c r="O285" s="155"/>
      <c r="P285" s="156">
        <f>SUM(P286:P344)</f>
        <v>0</v>
      </c>
      <c r="Q285" s="155"/>
      <c r="R285" s="156">
        <f>SUM(R286:R344)</f>
        <v>53.327309679999999</v>
      </c>
      <c r="S285" s="155"/>
      <c r="T285" s="157">
        <f>SUM(T286:T344)</f>
        <v>0</v>
      </c>
      <c r="AR285" s="150" t="s">
        <v>85</v>
      </c>
      <c r="AT285" s="158" t="s">
        <v>76</v>
      </c>
      <c r="AU285" s="158" t="s">
        <v>85</v>
      </c>
      <c r="AY285" s="150" t="s">
        <v>173</v>
      </c>
      <c r="BK285" s="159">
        <f>SUM(BK286:BK344)</f>
        <v>0</v>
      </c>
    </row>
    <row r="286" spans="1:65" s="2" customFormat="1" ht="24" customHeight="1" x14ac:dyDescent="0.2">
      <c r="A286" s="33"/>
      <c r="B286" s="162"/>
      <c r="C286" s="163" t="s">
        <v>330</v>
      </c>
      <c r="D286" s="264" t="s">
        <v>341</v>
      </c>
      <c r="E286" s="265"/>
      <c r="F286" s="266"/>
      <c r="G286" s="164" t="s">
        <v>185</v>
      </c>
      <c r="H286" s="165">
        <v>2.6019999999999999</v>
      </c>
      <c r="I286" s="166"/>
      <c r="J286" s="165">
        <f>ROUND(I286*H286,3)</f>
        <v>0</v>
      </c>
      <c r="K286" s="167"/>
      <c r="L286" s="34"/>
      <c r="M286" s="168" t="s">
        <v>1</v>
      </c>
      <c r="N286" s="169" t="s">
        <v>43</v>
      </c>
      <c r="O286" s="59"/>
      <c r="P286" s="170">
        <f>O286*H286</f>
        <v>0</v>
      </c>
      <c r="Q286" s="170">
        <v>0.71767999999999998</v>
      </c>
      <c r="R286" s="170">
        <f>Q286*H286</f>
        <v>1.86740336</v>
      </c>
      <c r="S286" s="170">
        <v>0</v>
      </c>
      <c r="T286" s="171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2" t="s">
        <v>178</v>
      </c>
      <c r="AT286" s="172" t="s">
        <v>175</v>
      </c>
      <c r="AU286" s="172" t="s">
        <v>179</v>
      </c>
      <c r="AY286" s="18" t="s">
        <v>173</v>
      </c>
      <c r="BE286" s="173">
        <f>IF(N286="základná",J286,0)</f>
        <v>0</v>
      </c>
      <c r="BF286" s="173">
        <f>IF(N286="znížená",J286,0)</f>
        <v>0</v>
      </c>
      <c r="BG286" s="173">
        <f>IF(N286="zákl. prenesená",J286,0)</f>
        <v>0</v>
      </c>
      <c r="BH286" s="173">
        <f>IF(N286="zníž. prenesená",J286,0)</f>
        <v>0</v>
      </c>
      <c r="BI286" s="173">
        <f>IF(N286="nulová",J286,0)</f>
        <v>0</v>
      </c>
      <c r="BJ286" s="18" t="s">
        <v>179</v>
      </c>
      <c r="BK286" s="174">
        <f>ROUND(I286*H286,3)</f>
        <v>0</v>
      </c>
      <c r="BL286" s="18" t="s">
        <v>178</v>
      </c>
      <c r="BM286" s="172" t="s">
        <v>1986</v>
      </c>
    </row>
    <row r="287" spans="1:65" s="2" customFormat="1" ht="19.5" x14ac:dyDescent="0.2">
      <c r="A287" s="33"/>
      <c r="B287" s="34"/>
      <c r="C287" s="33"/>
      <c r="D287" s="175" t="s">
        <v>181</v>
      </c>
      <c r="E287" s="33"/>
      <c r="F287" s="176" t="s">
        <v>3250</v>
      </c>
      <c r="G287" s="33"/>
      <c r="H287" s="33"/>
      <c r="I287" s="97"/>
      <c r="J287" s="33"/>
      <c r="K287" s="33"/>
      <c r="L287" s="34"/>
      <c r="M287" s="177"/>
      <c r="N287" s="178"/>
      <c r="O287" s="59"/>
      <c r="P287" s="59"/>
      <c r="Q287" s="59"/>
      <c r="R287" s="59"/>
      <c r="S287" s="59"/>
      <c r="T287" s="60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8" t="s">
        <v>181</v>
      </c>
      <c r="AU287" s="18" t="s">
        <v>179</v>
      </c>
    </row>
    <row r="288" spans="1:65" s="14" customFormat="1" x14ac:dyDescent="0.2">
      <c r="B288" s="187"/>
      <c r="D288" s="175" t="s">
        <v>183</v>
      </c>
      <c r="E288" s="188" t="s">
        <v>1</v>
      </c>
      <c r="F288" s="189" t="s">
        <v>343</v>
      </c>
      <c r="H288" s="188" t="s">
        <v>1</v>
      </c>
      <c r="I288" s="190"/>
      <c r="L288" s="187"/>
      <c r="M288" s="191"/>
      <c r="N288" s="192"/>
      <c r="O288" s="192"/>
      <c r="P288" s="192"/>
      <c r="Q288" s="192"/>
      <c r="R288" s="192"/>
      <c r="S288" s="192"/>
      <c r="T288" s="193"/>
      <c r="AT288" s="188" t="s">
        <v>183</v>
      </c>
      <c r="AU288" s="188" t="s">
        <v>179</v>
      </c>
      <c r="AV288" s="14" t="s">
        <v>85</v>
      </c>
      <c r="AW288" s="14" t="s">
        <v>32</v>
      </c>
      <c r="AX288" s="14" t="s">
        <v>77</v>
      </c>
      <c r="AY288" s="188" t="s">
        <v>173</v>
      </c>
    </row>
    <row r="289" spans="1:65" s="13" customFormat="1" x14ac:dyDescent="0.2">
      <c r="B289" s="179"/>
      <c r="D289" s="175" t="s">
        <v>183</v>
      </c>
      <c r="E289" s="180" t="s">
        <v>1</v>
      </c>
      <c r="F289" s="181" t="s">
        <v>1987</v>
      </c>
      <c r="H289" s="182">
        <v>2.6019999999999999</v>
      </c>
      <c r="I289" s="183"/>
      <c r="L289" s="179"/>
      <c r="M289" s="184"/>
      <c r="N289" s="185"/>
      <c r="O289" s="185"/>
      <c r="P289" s="185"/>
      <c r="Q289" s="185"/>
      <c r="R289" s="185"/>
      <c r="S289" s="185"/>
      <c r="T289" s="186"/>
      <c r="AT289" s="180" t="s">
        <v>183</v>
      </c>
      <c r="AU289" s="180" t="s">
        <v>179</v>
      </c>
      <c r="AV289" s="13" t="s">
        <v>179</v>
      </c>
      <c r="AW289" s="13" t="s">
        <v>32</v>
      </c>
      <c r="AX289" s="13" t="s">
        <v>85</v>
      </c>
      <c r="AY289" s="180" t="s">
        <v>173</v>
      </c>
    </row>
    <row r="290" spans="1:65" s="2" customFormat="1" ht="24" customHeight="1" x14ac:dyDescent="0.2">
      <c r="A290" s="33"/>
      <c r="B290" s="162"/>
      <c r="C290" s="163" t="s">
        <v>334</v>
      </c>
      <c r="D290" s="264" t="s">
        <v>346</v>
      </c>
      <c r="E290" s="265"/>
      <c r="F290" s="266"/>
      <c r="G290" s="164" t="s">
        <v>185</v>
      </c>
      <c r="H290" s="165">
        <v>44.963999999999999</v>
      </c>
      <c r="I290" s="166"/>
      <c r="J290" s="165">
        <f>ROUND(I290*H290,3)</f>
        <v>0</v>
      </c>
      <c r="K290" s="167"/>
      <c r="L290" s="34"/>
      <c r="M290" s="168" t="s">
        <v>1</v>
      </c>
      <c r="N290" s="169" t="s">
        <v>43</v>
      </c>
      <c r="O290" s="59"/>
      <c r="P290" s="170">
        <f>O290*H290</f>
        <v>0</v>
      </c>
      <c r="Q290" s="170">
        <v>0.72584000000000004</v>
      </c>
      <c r="R290" s="170">
        <f>Q290*H290</f>
        <v>32.636669760000004</v>
      </c>
      <c r="S290" s="170">
        <v>0</v>
      </c>
      <c r="T290" s="171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72" t="s">
        <v>178</v>
      </c>
      <c r="AT290" s="172" t="s">
        <v>175</v>
      </c>
      <c r="AU290" s="172" t="s">
        <v>179</v>
      </c>
      <c r="AY290" s="18" t="s">
        <v>173</v>
      </c>
      <c r="BE290" s="173">
        <f>IF(N290="základná",J290,0)</f>
        <v>0</v>
      </c>
      <c r="BF290" s="173">
        <f>IF(N290="znížená",J290,0)</f>
        <v>0</v>
      </c>
      <c r="BG290" s="173">
        <f>IF(N290="zákl. prenesená",J290,0)</f>
        <v>0</v>
      </c>
      <c r="BH290" s="173">
        <f>IF(N290="zníž. prenesená",J290,0)</f>
        <v>0</v>
      </c>
      <c r="BI290" s="173">
        <f>IF(N290="nulová",J290,0)</f>
        <v>0</v>
      </c>
      <c r="BJ290" s="18" t="s">
        <v>179</v>
      </c>
      <c r="BK290" s="174">
        <f>ROUND(I290*H290,3)</f>
        <v>0</v>
      </c>
      <c r="BL290" s="18" t="s">
        <v>178</v>
      </c>
      <c r="BM290" s="172" t="s">
        <v>1988</v>
      </c>
    </row>
    <row r="291" spans="1:65" s="2" customFormat="1" ht="19.5" x14ac:dyDescent="0.2">
      <c r="A291" s="33"/>
      <c r="B291" s="34"/>
      <c r="C291" s="33"/>
      <c r="D291" s="175" t="s">
        <v>181</v>
      </c>
      <c r="E291" s="33"/>
      <c r="F291" s="176" t="s">
        <v>3165</v>
      </c>
      <c r="G291" s="33"/>
      <c r="H291" s="33"/>
      <c r="I291" s="97"/>
      <c r="J291" s="33"/>
      <c r="K291" s="33"/>
      <c r="L291" s="34"/>
      <c r="M291" s="177"/>
      <c r="N291" s="178"/>
      <c r="O291" s="59"/>
      <c r="P291" s="59"/>
      <c r="Q291" s="59"/>
      <c r="R291" s="59"/>
      <c r="S291" s="59"/>
      <c r="T291" s="60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181</v>
      </c>
      <c r="AU291" s="18" t="s">
        <v>179</v>
      </c>
    </row>
    <row r="292" spans="1:65" s="14" customFormat="1" ht="22.5" x14ac:dyDescent="0.2">
      <c r="B292" s="187"/>
      <c r="D292" s="175" t="s">
        <v>183</v>
      </c>
      <c r="E292" s="188" t="s">
        <v>1</v>
      </c>
      <c r="F292" s="189" t="s">
        <v>348</v>
      </c>
      <c r="H292" s="188" t="s">
        <v>1</v>
      </c>
      <c r="I292" s="190"/>
      <c r="L292" s="187"/>
      <c r="M292" s="191"/>
      <c r="N292" s="192"/>
      <c r="O292" s="192"/>
      <c r="P292" s="192"/>
      <c r="Q292" s="192"/>
      <c r="R292" s="192"/>
      <c r="S292" s="192"/>
      <c r="T292" s="193"/>
      <c r="AT292" s="188" t="s">
        <v>183</v>
      </c>
      <c r="AU292" s="188" t="s">
        <v>179</v>
      </c>
      <c r="AV292" s="14" t="s">
        <v>85</v>
      </c>
      <c r="AW292" s="14" t="s">
        <v>32</v>
      </c>
      <c r="AX292" s="14" t="s">
        <v>77</v>
      </c>
      <c r="AY292" s="188" t="s">
        <v>173</v>
      </c>
    </row>
    <row r="293" spans="1:65" s="13" customFormat="1" x14ac:dyDescent="0.2">
      <c r="B293" s="179"/>
      <c r="D293" s="175" t="s">
        <v>183</v>
      </c>
      <c r="E293" s="180" t="s">
        <v>1</v>
      </c>
      <c r="F293" s="181" t="s">
        <v>349</v>
      </c>
      <c r="H293" s="182">
        <v>61.106000000000002</v>
      </c>
      <c r="I293" s="183"/>
      <c r="L293" s="179"/>
      <c r="M293" s="184"/>
      <c r="N293" s="185"/>
      <c r="O293" s="185"/>
      <c r="P293" s="185"/>
      <c r="Q293" s="185"/>
      <c r="R293" s="185"/>
      <c r="S293" s="185"/>
      <c r="T293" s="186"/>
      <c r="AT293" s="180" t="s">
        <v>183</v>
      </c>
      <c r="AU293" s="180" t="s">
        <v>179</v>
      </c>
      <c r="AV293" s="13" t="s">
        <v>179</v>
      </c>
      <c r="AW293" s="13" t="s">
        <v>32</v>
      </c>
      <c r="AX293" s="13" t="s">
        <v>77</v>
      </c>
      <c r="AY293" s="180" t="s">
        <v>173</v>
      </c>
    </row>
    <row r="294" spans="1:65" s="13" customFormat="1" ht="22.5" x14ac:dyDescent="0.2">
      <c r="B294" s="179"/>
      <c r="D294" s="175" t="s">
        <v>183</v>
      </c>
      <c r="E294" s="180" t="s">
        <v>1</v>
      </c>
      <c r="F294" s="181" t="s">
        <v>1989</v>
      </c>
      <c r="H294" s="182">
        <v>-3.1219999999999999</v>
      </c>
      <c r="I294" s="183"/>
      <c r="L294" s="179"/>
      <c r="M294" s="184"/>
      <c r="N294" s="185"/>
      <c r="O294" s="185"/>
      <c r="P294" s="185"/>
      <c r="Q294" s="185"/>
      <c r="R294" s="185"/>
      <c r="S294" s="185"/>
      <c r="T294" s="186"/>
      <c r="AT294" s="180" t="s">
        <v>183</v>
      </c>
      <c r="AU294" s="180" t="s">
        <v>179</v>
      </c>
      <c r="AV294" s="13" t="s">
        <v>179</v>
      </c>
      <c r="AW294" s="13" t="s">
        <v>32</v>
      </c>
      <c r="AX294" s="13" t="s">
        <v>77</v>
      </c>
      <c r="AY294" s="180" t="s">
        <v>173</v>
      </c>
    </row>
    <row r="295" spans="1:65" s="14" customFormat="1" x14ac:dyDescent="0.2">
      <c r="B295" s="187"/>
      <c r="D295" s="175" t="s">
        <v>183</v>
      </c>
      <c r="E295" s="188" t="s">
        <v>1</v>
      </c>
      <c r="F295" s="189" t="s">
        <v>351</v>
      </c>
      <c r="H295" s="188" t="s">
        <v>1</v>
      </c>
      <c r="I295" s="190"/>
      <c r="L295" s="187"/>
      <c r="M295" s="191"/>
      <c r="N295" s="192"/>
      <c r="O295" s="192"/>
      <c r="P295" s="192"/>
      <c r="Q295" s="192"/>
      <c r="R295" s="192"/>
      <c r="S295" s="192"/>
      <c r="T295" s="193"/>
      <c r="AT295" s="188" t="s">
        <v>183</v>
      </c>
      <c r="AU295" s="188" t="s">
        <v>179</v>
      </c>
      <c r="AV295" s="14" t="s">
        <v>85</v>
      </c>
      <c r="AW295" s="14" t="s">
        <v>32</v>
      </c>
      <c r="AX295" s="14" t="s">
        <v>77</v>
      </c>
      <c r="AY295" s="188" t="s">
        <v>173</v>
      </c>
    </row>
    <row r="296" spans="1:65" s="13" customFormat="1" ht="33.75" x14ac:dyDescent="0.2">
      <c r="B296" s="179"/>
      <c r="D296" s="175" t="s">
        <v>183</v>
      </c>
      <c r="E296" s="180" t="s">
        <v>1</v>
      </c>
      <c r="F296" s="181" t="s">
        <v>1990</v>
      </c>
      <c r="H296" s="182">
        <v>-17.760000000000002</v>
      </c>
      <c r="I296" s="183"/>
      <c r="L296" s="179"/>
      <c r="M296" s="184"/>
      <c r="N296" s="185"/>
      <c r="O296" s="185"/>
      <c r="P296" s="185"/>
      <c r="Q296" s="185"/>
      <c r="R296" s="185"/>
      <c r="S296" s="185"/>
      <c r="T296" s="186"/>
      <c r="AT296" s="180" t="s">
        <v>183</v>
      </c>
      <c r="AU296" s="180" t="s">
        <v>179</v>
      </c>
      <c r="AV296" s="13" t="s">
        <v>179</v>
      </c>
      <c r="AW296" s="13" t="s">
        <v>32</v>
      </c>
      <c r="AX296" s="13" t="s">
        <v>77</v>
      </c>
      <c r="AY296" s="180" t="s">
        <v>173</v>
      </c>
    </row>
    <row r="297" spans="1:65" s="14" customFormat="1" x14ac:dyDescent="0.2">
      <c r="B297" s="187"/>
      <c r="D297" s="175" t="s">
        <v>183</v>
      </c>
      <c r="E297" s="188" t="s">
        <v>1</v>
      </c>
      <c r="F297" s="189" t="s">
        <v>353</v>
      </c>
      <c r="H297" s="188" t="s">
        <v>1</v>
      </c>
      <c r="I297" s="190"/>
      <c r="L297" s="187"/>
      <c r="M297" s="191"/>
      <c r="N297" s="192"/>
      <c r="O297" s="192"/>
      <c r="P297" s="192"/>
      <c r="Q297" s="192"/>
      <c r="R297" s="192"/>
      <c r="S297" s="192"/>
      <c r="T297" s="193"/>
      <c r="AT297" s="188" t="s">
        <v>183</v>
      </c>
      <c r="AU297" s="188" t="s">
        <v>179</v>
      </c>
      <c r="AV297" s="14" t="s">
        <v>85</v>
      </c>
      <c r="AW297" s="14" t="s">
        <v>32</v>
      </c>
      <c r="AX297" s="14" t="s">
        <v>77</v>
      </c>
      <c r="AY297" s="188" t="s">
        <v>173</v>
      </c>
    </row>
    <row r="298" spans="1:65" s="13" customFormat="1" x14ac:dyDescent="0.2">
      <c r="B298" s="179"/>
      <c r="D298" s="175" t="s">
        <v>183</v>
      </c>
      <c r="E298" s="180" t="s">
        <v>1</v>
      </c>
      <c r="F298" s="181" t="s">
        <v>354</v>
      </c>
      <c r="H298" s="182">
        <v>4.74</v>
      </c>
      <c r="I298" s="183"/>
      <c r="L298" s="179"/>
      <c r="M298" s="184"/>
      <c r="N298" s="185"/>
      <c r="O298" s="185"/>
      <c r="P298" s="185"/>
      <c r="Q298" s="185"/>
      <c r="R298" s="185"/>
      <c r="S298" s="185"/>
      <c r="T298" s="186"/>
      <c r="AT298" s="180" t="s">
        <v>183</v>
      </c>
      <c r="AU298" s="180" t="s">
        <v>179</v>
      </c>
      <c r="AV298" s="13" t="s">
        <v>179</v>
      </c>
      <c r="AW298" s="13" t="s">
        <v>32</v>
      </c>
      <c r="AX298" s="13" t="s">
        <v>77</v>
      </c>
      <c r="AY298" s="180" t="s">
        <v>173</v>
      </c>
    </row>
    <row r="299" spans="1:65" s="16" customFormat="1" x14ac:dyDescent="0.2">
      <c r="B299" s="202"/>
      <c r="D299" s="175" t="s">
        <v>183</v>
      </c>
      <c r="E299" s="203" t="s">
        <v>1</v>
      </c>
      <c r="F299" s="204" t="s">
        <v>197</v>
      </c>
      <c r="H299" s="205">
        <v>44.963999999999999</v>
      </c>
      <c r="I299" s="206"/>
      <c r="L299" s="202"/>
      <c r="M299" s="207"/>
      <c r="N299" s="208"/>
      <c r="O299" s="208"/>
      <c r="P299" s="208"/>
      <c r="Q299" s="208"/>
      <c r="R299" s="208"/>
      <c r="S299" s="208"/>
      <c r="T299" s="209"/>
      <c r="AT299" s="203" t="s">
        <v>183</v>
      </c>
      <c r="AU299" s="203" t="s">
        <v>179</v>
      </c>
      <c r="AV299" s="16" t="s">
        <v>178</v>
      </c>
      <c r="AW299" s="16" t="s">
        <v>32</v>
      </c>
      <c r="AX299" s="16" t="s">
        <v>85</v>
      </c>
      <c r="AY299" s="203" t="s">
        <v>173</v>
      </c>
    </row>
    <row r="300" spans="1:65" s="2" customFormat="1" ht="24" customHeight="1" x14ac:dyDescent="0.2">
      <c r="A300" s="33"/>
      <c r="B300" s="162"/>
      <c r="C300" s="163" t="s">
        <v>340</v>
      </c>
      <c r="D300" s="264" t="s">
        <v>356</v>
      </c>
      <c r="E300" s="265"/>
      <c r="F300" s="266"/>
      <c r="G300" s="164" t="s">
        <v>185</v>
      </c>
      <c r="H300" s="165">
        <v>0.52</v>
      </c>
      <c r="I300" s="166"/>
      <c r="J300" s="165">
        <f>ROUND(I300*H300,3)</f>
        <v>0</v>
      </c>
      <c r="K300" s="167"/>
      <c r="L300" s="34"/>
      <c r="M300" s="168" t="s">
        <v>1</v>
      </c>
      <c r="N300" s="169" t="s">
        <v>43</v>
      </c>
      <c r="O300" s="59"/>
      <c r="P300" s="170">
        <f>O300*H300</f>
        <v>0</v>
      </c>
      <c r="Q300" s="170">
        <v>1.1927300000000001</v>
      </c>
      <c r="R300" s="170">
        <f>Q300*H300</f>
        <v>0.62021960000000009</v>
      </c>
      <c r="S300" s="170">
        <v>0</v>
      </c>
      <c r="T300" s="171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2" t="s">
        <v>178</v>
      </c>
      <c r="AT300" s="172" t="s">
        <v>175</v>
      </c>
      <c r="AU300" s="172" t="s">
        <v>179</v>
      </c>
      <c r="AY300" s="18" t="s">
        <v>173</v>
      </c>
      <c r="BE300" s="173">
        <f>IF(N300="základná",J300,0)</f>
        <v>0</v>
      </c>
      <c r="BF300" s="173">
        <f>IF(N300="znížená",J300,0)</f>
        <v>0</v>
      </c>
      <c r="BG300" s="173">
        <f>IF(N300="zákl. prenesená",J300,0)</f>
        <v>0</v>
      </c>
      <c r="BH300" s="173">
        <f>IF(N300="zníž. prenesená",J300,0)</f>
        <v>0</v>
      </c>
      <c r="BI300" s="173">
        <f>IF(N300="nulová",J300,0)</f>
        <v>0</v>
      </c>
      <c r="BJ300" s="18" t="s">
        <v>179</v>
      </c>
      <c r="BK300" s="174">
        <f>ROUND(I300*H300,3)</f>
        <v>0</v>
      </c>
      <c r="BL300" s="18" t="s">
        <v>178</v>
      </c>
      <c r="BM300" s="172" t="s">
        <v>1991</v>
      </c>
    </row>
    <row r="301" spans="1:65" s="2" customFormat="1" ht="19.5" x14ac:dyDescent="0.2">
      <c r="A301" s="33"/>
      <c r="B301" s="34"/>
      <c r="C301" s="33"/>
      <c r="D301" s="175" t="s">
        <v>181</v>
      </c>
      <c r="E301" s="33"/>
      <c r="F301" s="176" t="s">
        <v>3251</v>
      </c>
      <c r="G301" s="33"/>
      <c r="H301" s="33"/>
      <c r="I301" s="97"/>
      <c r="J301" s="33"/>
      <c r="K301" s="33"/>
      <c r="L301" s="34"/>
      <c r="M301" s="177"/>
      <c r="N301" s="178"/>
      <c r="O301" s="59"/>
      <c r="P301" s="59"/>
      <c r="Q301" s="59"/>
      <c r="R301" s="59"/>
      <c r="S301" s="59"/>
      <c r="T301" s="60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8" t="s">
        <v>181</v>
      </c>
      <c r="AU301" s="18" t="s">
        <v>179</v>
      </c>
    </row>
    <row r="302" spans="1:65" s="14" customFormat="1" x14ac:dyDescent="0.2">
      <c r="B302" s="187"/>
      <c r="D302" s="175" t="s">
        <v>183</v>
      </c>
      <c r="E302" s="188" t="s">
        <v>1</v>
      </c>
      <c r="F302" s="189" t="s">
        <v>343</v>
      </c>
      <c r="H302" s="188" t="s">
        <v>1</v>
      </c>
      <c r="I302" s="190"/>
      <c r="L302" s="187"/>
      <c r="M302" s="191"/>
      <c r="N302" s="192"/>
      <c r="O302" s="192"/>
      <c r="P302" s="192"/>
      <c r="Q302" s="192"/>
      <c r="R302" s="192"/>
      <c r="S302" s="192"/>
      <c r="T302" s="193"/>
      <c r="AT302" s="188" t="s">
        <v>183</v>
      </c>
      <c r="AU302" s="188" t="s">
        <v>179</v>
      </c>
      <c r="AV302" s="14" t="s">
        <v>85</v>
      </c>
      <c r="AW302" s="14" t="s">
        <v>32</v>
      </c>
      <c r="AX302" s="14" t="s">
        <v>77</v>
      </c>
      <c r="AY302" s="188" t="s">
        <v>173</v>
      </c>
    </row>
    <row r="303" spans="1:65" s="14" customFormat="1" x14ac:dyDescent="0.2">
      <c r="B303" s="187"/>
      <c r="D303" s="175" t="s">
        <v>183</v>
      </c>
      <c r="E303" s="188" t="s">
        <v>1</v>
      </c>
      <c r="F303" s="189" t="s">
        <v>358</v>
      </c>
      <c r="H303" s="188" t="s">
        <v>1</v>
      </c>
      <c r="I303" s="190"/>
      <c r="L303" s="187"/>
      <c r="M303" s="191"/>
      <c r="N303" s="192"/>
      <c r="O303" s="192"/>
      <c r="P303" s="192"/>
      <c r="Q303" s="192"/>
      <c r="R303" s="192"/>
      <c r="S303" s="192"/>
      <c r="T303" s="193"/>
      <c r="AT303" s="188" t="s">
        <v>183</v>
      </c>
      <c r="AU303" s="188" t="s">
        <v>179</v>
      </c>
      <c r="AV303" s="14" t="s">
        <v>85</v>
      </c>
      <c r="AW303" s="14" t="s">
        <v>32</v>
      </c>
      <c r="AX303" s="14" t="s">
        <v>77</v>
      </c>
      <c r="AY303" s="188" t="s">
        <v>173</v>
      </c>
    </row>
    <row r="304" spans="1:65" s="13" customFormat="1" x14ac:dyDescent="0.2">
      <c r="B304" s="179"/>
      <c r="D304" s="175" t="s">
        <v>183</v>
      </c>
      <c r="E304" s="180" t="s">
        <v>1</v>
      </c>
      <c r="F304" s="181" t="s">
        <v>359</v>
      </c>
      <c r="H304" s="182">
        <v>0.52</v>
      </c>
      <c r="I304" s="183"/>
      <c r="L304" s="179"/>
      <c r="M304" s="184"/>
      <c r="N304" s="185"/>
      <c r="O304" s="185"/>
      <c r="P304" s="185"/>
      <c r="Q304" s="185"/>
      <c r="R304" s="185"/>
      <c r="S304" s="185"/>
      <c r="T304" s="186"/>
      <c r="AT304" s="180" t="s">
        <v>183</v>
      </c>
      <c r="AU304" s="180" t="s">
        <v>179</v>
      </c>
      <c r="AV304" s="13" t="s">
        <v>179</v>
      </c>
      <c r="AW304" s="13" t="s">
        <v>32</v>
      </c>
      <c r="AX304" s="13" t="s">
        <v>85</v>
      </c>
      <c r="AY304" s="180" t="s">
        <v>173</v>
      </c>
    </row>
    <row r="305" spans="1:65" s="2" customFormat="1" ht="24" customHeight="1" x14ac:dyDescent="0.2">
      <c r="A305" s="33"/>
      <c r="B305" s="162"/>
      <c r="C305" s="163" t="s">
        <v>345</v>
      </c>
      <c r="D305" s="264" t="s">
        <v>1992</v>
      </c>
      <c r="E305" s="265"/>
      <c r="F305" s="266"/>
      <c r="G305" s="164" t="s">
        <v>185</v>
      </c>
      <c r="H305" s="165">
        <v>6.2480000000000002</v>
      </c>
      <c r="I305" s="166"/>
      <c r="J305" s="165">
        <f>ROUND(I305*H305,3)</f>
        <v>0</v>
      </c>
      <c r="K305" s="167"/>
      <c r="L305" s="34"/>
      <c r="M305" s="168" t="s">
        <v>1</v>
      </c>
      <c r="N305" s="169" t="s">
        <v>43</v>
      </c>
      <c r="O305" s="59"/>
      <c r="P305" s="170">
        <f>O305*H305</f>
        <v>0</v>
      </c>
      <c r="Q305" s="170">
        <v>2.1529199999999999</v>
      </c>
      <c r="R305" s="170">
        <f>Q305*H305</f>
        <v>13.451444159999999</v>
      </c>
      <c r="S305" s="170">
        <v>0</v>
      </c>
      <c r="T305" s="171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2" t="s">
        <v>178</v>
      </c>
      <c r="AT305" s="172" t="s">
        <v>175</v>
      </c>
      <c r="AU305" s="172" t="s">
        <v>179</v>
      </c>
      <c r="AY305" s="18" t="s">
        <v>173</v>
      </c>
      <c r="BE305" s="173">
        <f>IF(N305="základná",J305,0)</f>
        <v>0</v>
      </c>
      <c r="BF305" s="173">
        <f>IF(N305="znížená",J305,0)</f>
        <v>0</v>
      </c>
      <c r="BG305" s="173">
        <f>IF(N305="zákl. prenesená",J305,0)</f>
        <v>0</v>
      </c>
      <c r="BH305" s="173">
        <f>IF(N305="zníž. prenesená",J305,0)</f>
        <v>0</v>
      </c>
      <c r="BI305" s="173">
        <f>IF(N305="nulová",J305,0)</f>
        <v>0</v>
      </c>
      <c r="BJ305" s="18" t="s">
        <v>179</v>
      </c>
      <c r="BK305" s="174">
        <f>ROUND(I305*H305,3)</f>
        <v>0</v>
      </c>
      <c r="BL305" s="18" t="s">
        <v>178</v>
      </c>
      <c r="BM305" s="172" t="s">
        <v>1993</v>
      </c>
    </row>
    <row r="306" spans="1:65" s="2" customFormat="1" ht="19.5" x14ac:dyDescent="0.2">
      <c r="A306" s="33"/>
      <c r="B306" s="34"/>
      <c r="C306" s="33"/>
      <c r="D306" s="175" t="s">
        <v>181</v>
      </c>
      <c r="E306" s="33"/>
      <c r="F306" s="176" t="s">
        <v>3170</v>
      </c>
      <c r="G306" s="33"/>
      <c r="H306" s="33"/>
      <c r="I306" s="97"/>
      <c r="J306" s="33"/>
      <c r="K306" s="33"/>
      <c r="L306" s="34"/>
      <c r="M306" s="177"/>
      <c r="N306" s="178"/>
      <c r="O306" s="59"/>
      <c r="P306" s="59"/>
      <c r="Q306" s="59"/>
      <c r="R306" s="59"/>
      <c r="S306" s="59"/>
      <c r="T306" s="60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181</v>
      </c>
      <c r="AU306" s="18" t="s">
        <v>179</v>
      </c>
    </row>
    <row r="307" spans="1:65" s="14" customFormat="1" x14ac:dyDescent="0.2">
      <c r="B307" s="187"/>
      <c r="D307" s="175" t="s">
        <v>183</v>
      </c>
      <c r="E307" s="188" t="s">
        <v>1</v>
      </c>
      <c r="F307" s="189" t="s">
        <v>1994</v>
      </c>
      <c r="H307" s="188" t="s">
        <v>1</v>
      </c>
      <c r="I307" s="190"/>
      <c r="L307" s="187"/>
      <c r="M307" s="191"/>
      <c r="N307" s="192"/>
      <c r="O307" s="192"/>
      <c r="P307" s="192"/>
      <c r="Q307" s="192"/>
      <c r="R307" s="192"/>
      <c r="S307" s="192"/>
      <c r="T307" s="193"/>
      <c r="AT307" s="188" t="s">
        <v>183</v>
      </c>
      <c r="AU307" s="188" t="s">
        <v>179</v>
      </c>
      <c r="AV307" s="14" t="s">
        <v>85</v>
      </c>
      <c r="AW307" s="14" t="s">
        <v>32</v>
      </c>
      <c r="AX307" s="14" t="s">
        <v>77</v>
      </c>
      <c r="AY307" s="188" t="s">
        <v>173</v>
      </c>
    </row>
    <row r="308" spans="1:65" s="14" customFormat="1" x14ac:dyDescent="0.2">
      <c r="B308" s="187"/>
      <c r="D308" s="175" t="s">
        <v>183</v>
      </c>
      <c r="E308" s="188" t="s">
        <v>1</v>
      </c>
      <c r="F308" s="189" t="s">
        <v>364</v>
      </c>
      <c r="H308" s="188" t="s">
        <v>1</v>
      </c>
      <c r="I308" s="190"/>
      <c r="L308" s="187"/>
      <c r="M308" s="191"/>
      <c r="N308" s="192"/>
      <c r="O308" s="192"/>
      <c r="P308" s="192"/>
      <c r="Q308" s="192"/>
      <c r="R308" s="192"/>
      <c r="S308" s="192"/>
      <c r="T308" s="193"/>
      <c r="AT308" s="188" t="s">
        <v>183</v>
      </c>
      <c r="AU308" s="188" t="s">
        <v>179</v>
      </c>
      <c r="AV308" s="14" t="s">
        <v>85</v>
      </c>
      <c r="AW308" s="14" t="s">
        <v>32</v>
      </c>
      <c r="AX308" s="14" t="s">
        <v>77</v>
      </c>
      <c r="AY308" s="188" t="s">
        <v>173</v>
      </c>
    </row>
    <row r="309" spans="1:65" s="13" customFormat="1" x14ac:dyDescent="0.2">
      <c r="B309" s="179"/>
      <c r="D309" s="175" t="s">
        <v>183</v>
      </c>
      <c r="E309" s="180" t="s">
        <v>1</v>
      </c>
      <c r="F309" s="181" t="s">
        <v>365</v>
      </c>
      <c r="H309" s="182">
        <v>2.415</v>
      </c>
      <c r="I309" s="183"/>
      <c r="L309" s="179"/>
      <c r="M309" s="184"/>
      <c r="N309" s="185"/>
      <c r="O309" s="185"/>
      <c r="P309" s="185"/>
      <c r="Q309" s="185"/>
      <c r="R309" s="185"/>
      <c r="S309" s="185"/>
      <c r="T309" s="186"/>
      <c r="AT309" s="180" t="s">
        <v>183</v>
      </c>
      <c r="AU309" s="180" t="s">
        <v>179</v>
      </c>
      <c r="AV309" s="13" t="s">
        <v>179</v>
      </c>
      <c r="AW309" s="13" t="s">
        <v>32</v>
      </c>
      <c r="AX309" s="13" t="s">
        <v>77</v>
      </c>
      <c r="AY309" s="180" t="s">
        <v>173</v>
      </c>
    </row>
    <row r="310" spans="1:65" s="14" customFormat="1" x14ac:dyDescent="0.2">
      <c r="B310" s="187"/>
      <c r="D310" s="175" t="s">
        <v>183</v>
      </c>
      <c r="E310" s="188" t="s">
        <v>1</v>
      </c>
      <c r="F310" s="189" t="s">
        <v>366</v>
      </c>
      <c r="H310" s="188" t="s">
        <v>1</v>
      </c>
      <c r="I310" s="190"/>
      <c r="L310" s="187"/>
      <c r="M310" s="191"/>
      <c r="N310" s="192"/>
      <c r="O310" s="192"/>
      <c r="P310" s="192"/>
      <c r="Q310" s="192"/>
      <c r="R310" s="192"/>
      <c r="S310" s="192"/>
      <c r="T310" s="193"/>
      <c r="AT310" s="188" t="s">
        <v>183</v>
      </c>
      <c r="AU310" s="188" t="s">
        <v>179</v>
      </c>
      <c r="AV310" s="14" t="s">
        <v>85</v>
      </c>
      <c r="AW310" s="14" t="s">
        <v>32</v>
      </c>
      <c r="AX310" s="14" t="s">
        <v>77</v>
      </c>
      <c r="AY310" s="188" t="s">
        <v>173</v>
      </c>
    </row>
    <row r="311" spans="1:65" s="13" customFormat="1" x14ac:dyDescent="0.2">
      <c r="B311" s="179"/>
      <c r="D311" s="175" t="s">
        <v>183</v>
      </c>
      <c r="E311" s="180" t="s">
        <v>1</v>
      </c>
      <c r="F311" s="181" t="s">
        <v>367</v>
      </c>
      <c r="H311" s="182">
        <v>3.8330000000000002</v>
      </c>
      <c r="I311" s="183"/>
      <c r="L311" s="179"/>
      <c r="M311" s="184"/>
      <c r="N311" s="185"/>
      <c r="O311" s="185"/>
      <c r="P311" s="185"/>
      <c r="Q311" s="185"/>
      <c r="R311" s="185"/>
      <c r="S311" s="185"/>
      <c r="T311" s="186"/>
      <c r="AT311" s="180" t="s">
        <v>183</v>
      </c>
      <c r="AU311" s="180" t="s">
        <v>179</v>
      </c>
      <c r="AV311" s="13" t="s">
        <v>179</v>
      </c>
      <c r="AW311" s="13" t="s">
        <v>32</v>
      </c>
      <c r="AX311" s="13" t="s">
        <v>77</v>
      </c>
      <c r="AY311" s="180" t="s">
        <v>173</v>
      </c>
    </row>
    <row r="312" spans="1:65" s="16" customFormat="1" x14ac:dyDescent="0.2">
      <c r="B312" s="202"/>
      <c r="D312" s="175" t="s">
        <v>183</v>
      </c>
      <c r="E312" s="203" t="s">
        <v>1</v>
      </c>
      <c r="F312" s="204" t="s">
        <v>197</v>
      </c>
      <c r="H312" s="205">
        <v>6.2480000000000002</v>
      </c>
      <c r="I312" s="206"/>
      <c r="L312" s="202"/>
      <c r="M312" s="207"/>
      <c r="N312" s="208"/>
      <c r="O312" s="208"/>
      <c r="P312" s="208"/>
      <c r="Q312" s="208"/>
      <c r="R312" s="208"/>
      <c r="S312" s="208"/>
      <c r="T312" s="209"/>
      <c r="AT312" s="203" t="s">
        <v>183</v>
      </c>
      <c r="AU312" s="203" t="s">
        <v>179</v>
      </c>
      <c r="AV312" s="16" t="s">
        <v>178</v>
      </c>
      <c r="AW312" s="16" t="s">
        <v>32</v>
      </c>
      <c r="AX312" s="16" t="s">
        <v>85</v>
      </c>
      <c r="AY312" s="203" t="s">
        <v>173</v>
      </c>
    </row>
    <row r="313" spans="1:65" s="2" customFormat="1" ht="24" customHeight="1" x14ac:dyDescent="0.2">
      <c r="A313" s="33"/>
      <c r="B313" s="162"/>
      <c r="C313" s="163" t="s">
        <v>355</v>
      </c>
      <c r="D313" s="264" t="s">
        <v>369</v>
      </c>
      <c r="E313" s="265"/>
      <c r="F313" s="266"/>
      <c r="G313" s="164" t="s">
        <v>370</v>
      </c>
      <c r="H313" s="165">
        <v>4</v>
      </c>
      <c r="I313" s="166"/>
      <c r="J313" s="165">
        <f>ROUND(I313*H313,3)</f>
        <v>0</v>
      </c>
      <c r="K313" s="167"/>
      <c r="L313" s="34"/>
      <c r="M313" s="168" t="s">
        <v>1</v>
      </c>
      <c r="N313" s="169" t="s">
        <v>43</v>
      </c>
      <c r="O313" s="59"/>
      <c r="P313" s="170">
        <f>O313*H313</f>
        <v>0</v>
      </c>
      <c r="Q313" s="170">
        <v>2.4420000000000001E-2</v>
      </c>
      <c r="R313" s="170">
        <f>Q313*H313</f>
        <v>9.7680000000000003E-2</v>
      </c>
      <c r="S313" s="170">
        <v>0</v>
      </c>
      <c r="T313" s="171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72" t="s">
        <v>178</v>
      </c>
      <c r="AT313" s="172" t="s">
        <v>175</v>
      </c>
      <c r="AU313" s="172" t="s">
        <v>179</v>
      </c>
      <c r="AY313" s="18" t="s">
        <v>173</v>
      </c>
      <c r="BE313" s="173">
        <f>IF(N313="základná",J313,0)</f>
        <v>0</v>
      </c>
      <c r="BF313" s="173">
        <f>IF(N313="znížená",J313,0)</f>
        <v>0</v>
      </c>
      <c r="BG313" s="173">
        <f>IF(N313="zákl. prenesená",J313,0)</f>
        <v>0</v>
      </c>
      <c r="BH313" s="173">
        <f>IF(N313="zníž. prenesená",J313,0)</f>
        <v>0</v>
      </c>
      <c r="BI313" s="173">
        <f>IF(N313="nulová",J313,0)</f>
        <v>0</v>
      </c>
      <c r="BJ313" s="18" t="s">
        <v>179</v>
      </c>
      <c r="BK313" s="174">
        <f>ROUND(I313*H313,3)</f>
        <v>0</v>
      </c>
      <c r="BL313" s="18" t="s">
        <v>178</v>
      </c>
      <c r="BM313" s="172" t="s">
        <v>1995</v>
      </c>
    </row>
    <row r="314" spans="1:65" s="2" customFormat="1" ht="19.5" x14ac:dyDescent="0.2">
      <c r="A314" s="33"/>
      <c r="B314" s="34"/>
      <c r="C314" s="33"/>
      <c r="D314" s="175" t="s">
        <v>181</v>
      </c>
      <c r="E314" s="33"/>
      <c r="F314" s="176" t="s">
        <v>3171</v>
      </c>
      <c r="G314" s="33"/>
      <c r="H314" s="33"/>
      <c r="I314" s="97"/>
      <c r="J314" s="33"/>
      <c r="K314" s="33"/>
      <c r="L314" s="34"/>
      <c r="M314" s="177"/>
      <c r="N314" s="178"/>
      <c r="O314" s="59"/>
      <c r="P314" s="59"/>
      <c r="Q314" s="59"/>
      <c r="R314" s="59"/>
      <c r="S314" s="59"/>
      <c r="T314" s="60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181</v>
      </c>
      <c r="AU314" s="18" t="s">
        <v>179</v>
      </c>
    </row>
    <row r="315" spans="1:65" s="2" customFormat="1" ht="24" customHeight="1" x14ac:dyDescent="0.2">
      <c r="A315" s="33"/>
      <c r="B315" s="162"/>
      <c r="C315" s="163" t="s">
        <v>360</v>
      </c>
      <c r="D315" s="264" t="s">
        <v>373</v>
      </c>
      <c r="E315" s="265"/>
      <c r="F315" s="266"/>
      <c r="G315" s="164" t="s">
        <v>370</v>
      </c>
      <c r="H315" s="165">
        <v>4</v>
      </c>
      <c r="I315" s="166"/>
      <c r="J315" s="165">
        <f>ROUND(I315*H315,3)</f>
        <v>0</v>
      </c>
      <c r="K315" s="167"/>
      <c r="L315" s="34"/>
      <c r="M315" s="168" t="s">
        <v>1</v>
      </c>
      <c r="N315" s="169" t="s">
        <v>43</v>
      </c>
      <c r="O315" s="59"/>
      <c r="P315" s="170">
        <f>O315*H315</f>
        <v>0</v>
      </c>
      <c r="Q315" s="170">
        <v>2.826E-2</v>
      </c>
      <c r="R315" s="170">
        <f>Q315*H315</f>
        <v>0.11304</v>
      </c>
      <c r="S315" s="170">
        <v>0</v>
      </c>
      <c r="T315" s="171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2" t="s">
        <v>178</v>
      </c>
      <c r="AT315" s="172" t="s">
        <v>175</v>
      </c>
      <c r="AU315" s="172" t="s">
        <v>179</v>
      </c>
      <c r="AY315" s="18" t="s">
        <v>173</v>
      </c>
      <c r="BE315" s="173">
        <f>IF(N315="základná",J315,0)</f>
        <v>0</v>
      </c>
      <c r="BF315" s="173">
        <f>IF(N315="znížená",J315,0)</f>
        <v>0</v>
      </c>
      <c r="BG315" s="173">
        <f>IF(N315="zákl. prenesená",J315,0)</f>
        <v>0</v>
      </c>
      <c r="BH315" s="173">
        <f>IF(N315="zníž. prenesená",J315,0)</f>
        <v>0</v>
      </c>
      <c r="BI315" s="173">
        <f>IF(N315="nulová",J315,0)</f>
        <v>0</v>
      </c>
      <c r="BJ315" s="18" t="s">
        <v>179</v>
      </c>
      <c r="BK315" s="174">
        <f>ROUND(I315*H315,3)</f>
        <v>0</v>
      </c>
      <c r="BL315" s="18" t="s">
        <v>178</v>
      </c>
      <c r="BM315" s="172" t="s">
        <v>1996</v>
      </c>
    </row>
    <row r="316" spans="1:65" s="2" customFormat="1" ht="19.5" x14ac:dyDescent="0.2">
      <c r="A316" s="33"/>
      <c r="B316" s="34"/>
      <c r="C316" s="33"/>
      <c r="D316" s="175" t="s">
        <v>181</v>
      </c>
      <c r="E316" s="33"/>
      <c r="F316" s="176" t="s">
        <v>3172</v>
      </c>
      <c r="G316" s="33"/>
      <c r="H316" s="33"/>
      <c r="I316" s="97"/>
      <c r="J316" s="33"/>
      <c r="K316" s="33"/>
      <c r="L316" s="34"/>
      <c r="M316" s="177"/>
      <c r="N316" s="178"/>
      <c r="O316" s="59"/>
      <c r="P316" s="59"/>
      <c r="Q316" s="59"/>
      <c r="R316" s="59"/>
      <c r="S316" s="59"/>
      <c r="T316" s="60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8" t="s">
        <v>181</v>
      </c>
      <c r="AU316" s="18" t="s">
        <v>179</v>
      </c>
    </row>
    <row r="317" spans="1:65" s="2" customFormat="1" ht="24" customHeight="1" x14ac:dyDescent="0.2">
      <c r="A317" s="33"/>
      <c r="B317" s="162"/>
      <c r="C317" s="163" t="s">
        <v>368</v>
      </c>
      <c r="D317" s="264" t="s">
        <v>376</v>
      </c>
      <c r="E317" s="265"/>
      <c r="F317" s="266"/>
      <c r="G317" s="164" t="s">
        <v>370</v>
      </c>
      <c r="H317" s="165">
        <v>12</v>
      </c>
      <c r="I317" s="166"/>
      <c r="J317" s="165">
        <f>ROUND(I317*H317,3)</f>
        <v>0</v>
      </c>
      <c r="K317" s="167"/>
      <c r="L317" s="34"/>
      <c r="M317" s="168" t="s">
        <v>1</v>
      </c>
      <c r="N317" s="169" t="s">
        <v>43</v>
      </c>
      <c r="O317" s="59"/>
      <c r="P317" s="170">
        <f>O317*H317</f>
        <v>0</v>
      </c>
      <c r="Q317" s="170">
        <v>4.0340000000000001E-2</v>
      </c>
      <c r="R317" s="170">
        <f>Q317*H317</f>
        <v>0.48408000000000001</v>
      </c>
      <c r="S317" s="170">
        <v>0</v>
      </c>
      <c r="T317" s="171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2" t="s">
        <v>178</v>
      </c>
      <c r="AT317" s="172" t="s">
        <v>175</v>
      </c>
      <c r="AU317" s="172" t="s">
        <v>179</v>
      </c>
      <c r="AY317" s="18" t="s">
        <v>173</v>
      </c>
      <c r="BE317" s="173">
        <f>IF(N317="základná",J317,0)</f>
        <v>0</v>
      </c>
      <c r="BF317" s="173">
        <f>IF(N317="znížená",J317,0)</f>
        <v>0</v>
      </c>
      <c r="BG317" s="173">
        <f>IF(N317="zákl. prenesená",J317,0)</f>
        <v>0</v>
      </c>
      <c r="BH317" s="173">
        <f>IF(N317="zníž. prenesená",J317,0)</f>
        <v>0</v>
      </c>
      <c r="BI317" s="173">
        <f>IF(N317="nulová",J317,0)</f>
        <v>0</v>
      </c>
      <c r="BJ317" s="18" t="s">
        <v>179</v>
      </c>
      <c r="BK317" s="174">
        <f>ROUND(I317*H317,3)</f>
        <v>0</v>
      </c>
      <c r="BL317" s="18" t="s">
        <v>178</v>
      </c>
      <c r="BM317" s="172" t="s">
        <v>1997</v>
      </c>
    </row>
    <row r="318" spans="1:65" s="2" customFormat="1" ht="19.5" x14ac:dyDescent="0.2">
      <c r="A318" s="33"/>
      <c r="B318" s="34"/>
      <c r="C318" s="33"/>
      <c r="D318" s="175" t="s">
        <v>181</v>
      </c>
      <c r="E318" s="33"/>
      <c r="F318" s="176" t="s">
        <v>3173</v>
      </c>
      <c r="G318" s="33"/>
      <c r="H318" s="33"/>
      <c r="I318" s="97"/>
      <c r="J318" s="33"/>
      <c r="K318" s="33"/>
      <c r="L318" s="34"/>
      <c r="M318" s="177"/>
      <c r="N318" s="178"/>
      <c r="O318" s="59"/>
      <c r="P318" s="59"/>
      <c r="Q318" s="59"/>
      <c r="R318" s="59"/>
      <c r="S318" s="59"/>
      <c r="T318" s="60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T318" s="18" t="s">
        <v>181</v>
      </c>
      <c r="AU318" s="18" t="s">
        <v>179</v>
      </c>
    </row>
    <row r="319" spans="1:65" s="2" customFormat="1" ht="24" customHeight="1" x14ac:dyDescent="0.2">
      <c r="A319" s="33"/>
      <c r="B319" s="162"/>
      <c r="C319" s="163" t="s">
        <v>372</v>
      </c>
      <c r="D319" s="264" t="s">
        <v>379</v>
      </c>
      <c r="E319" s="265"/>
      <c r="F319" s="266"/>
      <c r="G319" s="164" t="s">
        <v>370</v>
      </c>
      <c r="H319" s="165">
        <v>4</v>
      </c>
      <c r="I319" s="166"/>
      <c r="J319" s="165">
        <f>ROUND(I319*H319,3)</f>
        <v>0</v>
      </c>
      <c r="K319" s="167"/>
      <c r="L319" s="34"/>
      <c r="M319" s="168" t="s">
        <v>1</v>
      </c>
      <c r="N319" s="169" t="s">
        <v>43</v>
      </c>
      <c r="O319" s="59"/>
      <c r="P319" s="170">
        <f>O319*H319</f>
        <v>0</v>
      </c>
      <c r="Q319" s="170">
        <v>4.8030000000000003E-2</v>
      </c>
      <c r="R319" s="170">
        <f>Q319*H319</f>
        <v>0.19212000000000001</v>
      </c>
      <c r="S319" s="170">
        <v>0</v>
      </c>
      <c r="T319" s="171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2" t="s">
        <v>178</v>
      </c>
      <c r="AT319" s="172" t="s">
        <v>175</v>
      </c>
      <c r="AU319" s="172" t="s">
        <v>179</v>
      </c>
      <c r="AY319" s="18" t="s">
        <v>173</v>
      </c>
      <c r="BE319" s="173">
        <f>IF(N319="základná",J319,0)</f>
        <v>0</v>
      </c>
      <c r="BF319" s="173">
        <f>IF(N319="znížená",J319,0)</f>
        <v>0</v>
      </c>
      <c r="BG319" s="173">
        <f>IF(N319="zákl. prenesená",J319,0)</f>
        <v>0</v>
      </c>
      <c r="BH319" s="173">
        <f>IF(N319="zníž. prenesená",J319,0)</f>
        <v>0</v>
      </c>
      <c r="BI319" s="173">
        <f>IF(N319="nulová",J319,0)</f>
        <v>0</v>
      </c>
      <c r="BJ319" s="18" t="s">
        <v>179</v>
      </c>
      <c r="BK319" s="174">
        <f>ROUND(I319*H319,3)</f>
        <v>0</v>
      </c>
      <c r="BL319" s="18" t="s">
        <v>178</v>
      </c>
      <c r="BM319" s="172" t="s">
        <v>1998</v>
      </c>
    </row>
    <row r="320" spans="1:65" s="2" customFormat="1" ht="19.5" x14ac:dyDescent="0.2">
      <c r="A320" s="33"/>
      <c r="B320" s="34"/>
      <c r="C320" s="33"/>
      <c r="D320" s="175" t="s">
        <v>181</v>
      </c>
      <c r="E320" s="33"/>
      <c r="F320" s="176" t="s">
        <v>3174</v>
      </c>
      <c r="G320" s="33"/>
      <c r="H320" s="33"/>
      <c r="I320" s="97"/>
      <c r="J320" s="33"/>
      <c r="K320" s="33"/>
      <c r="L320" s="34"/>
      <c r="M320" s="177"/>
      <c r="N320" s="178"/>
      <c r="O320" s="59"/>
      <c r="P320" s="59"/>
      <c r="Q320" s="59"/>
      <c r="R320" s="59"/>
      <c r="S320" s="59"/>
      <c r="T320" s="6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181</v>
      </c>
      <c r="AU320" s="18" t="s">
        <v>179</v>
      </c>
    </row>
    <row r="321" spans="1:65" s="2" customFormat="1" ht="24" customHeight="1" x14ac:dyDescent="0.2">
      <c r="A321" s="33"/>
      <c r="B321" s="162"/>
      <c r="C321" s="163" t="s">
        <v>375</v>
      </c>
      <c r="D321" s="264" t="s">
        <v>1999</v>
      </c>
      <c r="E321" s="265"/>
      <c r="F321" s="266"/>
      <c r="G321" s="164" t="s">
        <v>370</v>
      </c>
      <c r="H321" s="165">
        <v>1</v>
      </c>
      <c r="I321" s="166"/>
      <c r="J321" s="165">
        <f>ROUND(I321*H321,3)</f>
        <v>0</v>
      </c>
      <c r="K321" s="167"/>
      <c r="L321" s="34"/>
      <c r="M321" s="168" t="s">
        <v>1</v>
      </c>
      <c r="N321" s="169" t="s">
        <v>43</v>
      </c>
      <c r="O321" s="59"/>
      <c r="P321" s="170">
        <f>O321*H321</f>
        <v>0</v>
      </c>
      <c r="Q321" s="170">
        <v>2.989E-2</v>
      </c>
      <c r="R321" s="170">
        <f>Q321*H321</f>
        <v>2.989E-2</v>
      </c>
      <c r="S321" s="170">
        <v>0</v>
      </c>
      <c r="T321" s="171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2" t="s">
        <v>178</v>
      </c>
      <c r="AT321" s="172" t="s">
        <v>175</v>
      </c>
      <c r="AU321" s="172" t="s">
        <v>179</v>
      </c>
      <c r="AY321" s="18" t="s">
        <v>173</v>
      </c>
      <c r="BE321" s="173">
        <f>IF(N321="základná",J321,0)</f>
        <v>0</v>
      </c>
      <c r="BF321" s="173">
        <f>IF(N321="znížená",J321,0)</f>
        <v>0</v>
      </c>
      <c r="BG321" s="173">
        <f>IF(N321="zákl. prenesená",J321,0)</f>
        <v>0</v>
      </c>
      <c r="BH321" s="173">
        <f>IF(N321="zníž. prenesená",J321,0)</f>
        <v>0</v>
      </c>
      <c r="BI321" s="173">
        <f>IF(N321="nulová",J321,0)</f>
        <v>0</v>
      </c>
      <c r="BJ321" s="18" t="s">
        <v>179</v>
      </c>
      <c r="BK321" s="174">
        <f>ROUND(I321*H321,3)</f>
        <v>0</v>
      </c>
      <c r="BL321" s="18" t="s">
        <v>178</v>
      </c>
      <c r="BM321" s="172" t="s">
        <v>2000</v>
      </c>
    </row>
    <row r="322" spans="1:65" s="2" customFormat="1" ht="19.5" x14ac:dyDescent="0.2">
      <c r="A322" s="33"/>
      <c r="B322" s="34"/>
      <c r="C322" s="33"/>
      <c r="D322" s="175" t="s">
        <v>181</v>
      </c>
      <c r="E322" s="33"/>
      <c r="F322" s="176" t="s">
        <v>3252</v>
      </c>
      <c r="G322" s="33"/>
      <c r="H322" s="33"/>
      <c r="I322" s="97"/>
      <c r="J322" s="33"/>
      <c r="K322" s="33"/>
      <c r="L322" s="34"/>
      <c r="M322" s="177"/>
      <c r="N322" s="178"/>
      <c r="O322" s="59"/>
      <c r="P322" s="59"/>
      <c r="Q322" s="59"/>
      <c r="R322" s="59"/>
      <c r="S322" s="59"/>
      <c r="T322" s="6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T322" s="18" t="s">
        <v>181</v>
      </c>
      <c r="AU322" s="18" t="s">
        <v>179</v>
      </c>
    </row>
    <row r="323" spans="1:65" s="13" customFormat="1" x14ac:dyDescent="0.2">
      <c r="B323" s="179"/>
      <c r="D323" s="175" t="s">
        <v>183</v>
      </c>
      <c r="E323" s="180" t="s">
        <v>1</v>
      </c>
      <c r="F323" s="181" t="s">
        <v>2001</v>
      </c>
      <c r="H323" s="182">
        <v>1</v>
      </c>
      <c r="I323" s="18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0" t="s">
        <v>183</v>
      </c>
      <c r="AU323" s="180" t="s">
        <v>179</v>
      </c>
      <c r="AV323" s="13" t="s">
        <v>179</v>
      </c>
      <c r="AW323" s="13" t="s">
        <v>32</v>
      </c>
      <c r="AX323" s="13" t="s">
        <v>85</v>
      </c>
      <c r="AY323" s="180" t="s">
        <v>173</v>
      </c>
    </row>
    <row r="324" spans="1:65" s="2" customFormat="1" ht="16.5" customHeight="1" x14ac:dyDescent="0.2">
      <c r="A324" s="33"/>
      <c r="B324" s="162"/>
      <c r="C324" s="163" t="s">
        <v>378</v>
      </c>
      <c r="D324" s="264" t="s">
        <v>382</v>
      </c>
      <c r="E324" s="265"/>
      <c r="F324" s="266"/>
      <c r="G324" s="164" t="s">
        <v>185</v>
      </c>
      <c r="H324" s="165">
        <v>0.44700000000000001</v>
      </c>
      <c r="I324" s="166"/>
      <c r="J324" s="165">
        <f>ROUND(I324*H324,3)</f>
        <v>0</v>
      </c>
      <c r="K324" s="167"/>
      <c r="L324" s="34"/>
      <c r="M324" s="168" t="s">
        <v>1</v>
      </c>
      <c r="N324" s="169" t="s">
        <v>43</v>
      </c>
      <c r="O324" s="59"/>
      <c r="P324" s="170">
        <f>O324*H324</f>
        <v>0</v>
      </c>
      <c r="Q324" s="170">
        <v>2.21191</v>
      </c>
      <c r="R324" s="170">
        <f>Q324*H324</f>
        <v>0.98872377</v>
      </c>
      <c r="S324" s="170">
        <v>0</v>
      </c>
      <c r="T324" s="171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72" t="s">
        <v>178</v>
      </c>
      <c r="AT324" s="172" t="s">
        <v>175</v>
      </c>
      <c r="AU324" s="172" t="s">
        <v>179</v>
      </c>
      <c r="AY324" s="18" t="s">
        <v>173</v>
      </c>
      <c r="BE324" s="173">
        <f>IF(N324="základná",J324,0)</f>
        <v>0</v>
      </c>
      <c r="BF324" s="173">
        <f>IF(N324="znížená",J324,0)</f>
        <v>0</v>
      </c>
      <c r="BG324" s="173">
        <f>IF(N324="zákl. prenesená",J324,0)</f>
        <v>0</v>
      </c>
      <c r="BH324" s="173">
        <f>IF(N324="zníž. prenesená",J324,0)</f>
        <v>0</v>
      </c>
      <c r="BI324" s="173">
        <f>IF(N324="nulová",J324,0)</f>
        <v>0</v>
      </c>
      <c r="BJ324" s="18" t="s">
        <v>179</v>
      </c>
      <c r="BK324" s="174">
        <f>ROUND(I324*H324,3)</f>
        <v>0</v>
      </c>
      <c r="BL324" s="18" t="s">
        <v>178</v>
      </c>
      <c r="BM324" s="172" t="s">
        <v>2002</v>
      </c>
    </row>
    <row r="325" spans="1:65" s="2" customFormat="1" x14ac:dyDescent="0.2">
      <c r="A325" s="33"/>
      <c r="B325" s="34"/>
      <c r="C325" s="33"/>
      <c r="D325" s="175" t="s">
        <v>181</v>
      </c>
      <c r="E325" s="33"/>
      <c r="F325" s="176" t="s">
        <v>384</v>
      </c>
      <c r="G325" s="33"/>
      <c r="H325" s="33"/>
      <c r="I325" s="97"/>
      <c r="J325" s="33"/>
      <c r="K325" s="33"/>
      <c r="L325" s="34"/>
      <c r="M325" s="177"/>
      <c r="N325" s="178"/>
      <c r="O325" s="59"/>
      <c r="P325" s="59"/>
      <c r="Q325" s="59"/>
      <c r="R325" s="59"/>
      <c r="S325" s="59"/>
      <c r="T325" s="60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181</v>
      </c>
      <c r="AU325" s="18" t="s">
        <v>179</v>
      </c>
    </row>
    <row r="326" spans="1:65" s="14" customFormat="1" x14ac:dyDescent="0.2">
      <c r="B326" s="187"/>
      <c r="D326" s="175" t="s">
        <v>183</v>
      </c>
      <c r="E326" s="188" t="s">
        <v>1</v>
      </c>
      <c r="F326" s="189" t="s">
        <v>2003</v>
      </c>
      <c r="H326" s="188" t="s">
        <v>1</v>
      </c>
      <c r="I326" s="190"/>
      <c r="L326" s="187"/>
      <c r="M326" s="191"/>
      <c r="N326" s="192"/>
      <c r="O326" s="192"/>
      <c r="P326" s="192"/>
      <c r="Q326" s="192"/>
      <c r="R326" s="192"/>
      <c r="S326" s="192"/>
      <c r="T326" s="193"/>
      <c r="AT326" s="188" t="s">
        <v>183</v>
      </c>
      <c r="AU326" s="188" t="s">
        <v>179</v>
      </c>
      <c r="AV326" s="14" t="s">
        <v>85</v>
      </c>
      <c r="AW326" s="14" t="s">
        <v>32</v>
      </c>
      <c r="AX326" s="14" t="s">
        <v>77</v>
      </c>
      <c r="AY326" s="188" t="s">
        <v>173</v>
      </c>
    </row>
    <row r="327" spans="1:65" s="14" customFormat="1" x14ac:dyDescent="0.2">
      <c r="B327" s="187"/>
      <c r="D327" s="175" t="s">
        <v>183</v>
      </c>
      <c r="E327" s="188" t="s">
        <v>1</v>
      </c>
      <c r="F327" s="189" t="s">
        <v>386</v>
      </c>
      <c r="H327" s="188" t="s">
        <v>1</v>
      </c>
      <c r="I327" s="190"/>
      <c r="L327" s="187"/>
      <c r="M327" s="191"/>
      <c r="N327" s="192"/>
      <c r="O327" s="192"/>
      <c r="P327" s="192"/>
      <c r="Q327" s="192"/>
      <c r="R327" s="192"/>
      <c r="S327" s="192"/>
      <c r="T327" s="193"/>
      <c r="AT327" s="188" t="s">
        <v>183</v>
      </c>
      <c r="AU327" s="188" t="s">
        <v>179</v>
      </c>
      <c r="AV327" s="14" t="s">
        <v>85</v>
      </c>
      <c r="AW327" s="14" t="s">
        <v>32</v>
      </c>
      <c r="AX327" s="14" t="s">
        <v>77</v>
      </c>
      <c r="AY327" s="188" t="s">
        <v>173</v>
      </c>
    </row>
    <row r="328" spans="1:65" s="13" customFormat="1" x14ac:dyDescent="0.2">
      <c r="B328" s="179"/>
      <c r="D328" s="175" t="s">
        <v>183</v>
      </c>
      <c r="E328" s="180" t="s">
        <v>1</v>
      </c>
      <c r="F328" s="181" t="s">
        <v>387</v>
      </c>
      <c r="H328" s="182">
        <v>7.9000000000000001E-2</v>
      </c>
      <c r="I328" s="183"/>
      <c r="L328" s="179"/>
      <c r="M328" s="184"/>
      <c r="N328" s="185"/>
      <c r="O328" s="185"/>
      <c r="P328" s="185"/>
      <c r="Q328" s="185"/>
      <c r="R328" s="185"/>
      <c r="S328" s="185"/>
      <c r="T328" s="186"/>
      <c r="AT328" s="180" t="s">
        <v>183</v>
      </c>
      <c r="AU328" s="180" t="s">
        <v>179</v>
      </c>
      <c r="AV328" s="13" t="s">
        <v>179</v>
      </c>
      <c r="AW328" s="13" t="s">
        <v>32</v>
      </c>
      <c r="AX328" s="13" t="s">
        <v>77</v>
      </c>
      <c r="AY328" s="180" t="s">
        <v>173</v>
      </c>
    </row>
    <row r="329" spans="1:65" s="13" customFormat="1" x14ac:dyDescent="0.2">
      <c r="B329" s="179"/>
      <c r="D329" s="175" t="s">
        <v>183</v>
      </c>
      <c r="E329" s="180" t="s">
        <v>1</v>
      </c>
      <c r="F329" s="181" t="s">
        <v>388</v>
      </c>
      <c r="H329" s="182">
        <v>0.36799999999999999</v>
      </c>
      <c r="I329" s="183"/>
      <c r="L329" s="179"/>
      <c r="M329" s="184"/>
      <c r="N329" s="185"/>
      <c r="O329" s="185"/>
      <c r="P329" s="185"/>
      <c r="Q329" s="185"/>
      <c r="R329" s="185"/>
      <c r="S329" s="185"/>
      <c r="T329" s="186"/>
      <c r="AT329" s="180" t="s">
        <v>183</v>
      </c>
      <c r="AU329" s="180" t="s">
        <v>179</v>
      </c>
      <c r="AV329" s="13" t="s">
        <v>179</v>
      </c>
      <c r="AW329" s="13" t="s">
        <v>32</v>
      </c>
      <c r="AX329" s="13" t="s">
        <v>77</v>
      </c>
      <c r="AY329" s="180" t="s">
        <v>173</v>
      </c>
    </row>
    <row r="330" spans="1:65" s="16" customFormat="1" x14ac:dyDescent="0.2">
      <c r="B330" s="202"/>
      <c r="D330" s="175" t="s">
        <v>183</v>
      </c>
      <c r="E330" s="203" t="s">
        <v>1</v>
      </c>
      <c r="F330" s="204" t="s">
        <v>197</v>
      </c>
      <c r="H330" s="205">
        <v>0.44700000000000001</v>
      </c>
      <c r="I330" s="206"/>
      <c r="L330" s="202"/>
      <c r="M330" s="207"/>
      <c r="N330" s="208"/>
      <c r="O330" s="208"/>
      <c r="P330" s="208"/>
      <c r="Q330" s="208"/>
      <c r="R330" s="208"/>
      <c r="S330" s="208"/>
      <c r="T330" s="209"/>
      <c r="AT330" s="203" t="s">
        <v>183</v>
      </c>
      <c r="AU330" s="203" t="s">
        <v>179</v>
      </c>
      <c r="AV330" s="16" t="s">
        <v>178</v>
      </c>
      <c r="AW330" s="16" t="s">
        <v>32</v>
      </c>
      <c r="AX330" s="16" t="s">
        <v>85</v>
      </c>
      <c r="AY330" s="203" t="s">
        <v>173</v>
      </c>
    </row>
    <row r="331" spans="1:65" s="2" customFormat="1" ht="24" customHeight="1" x14ac:dyDescent="0.2">
      <c r="A331" s="33"/>
      <c r="B331" s="162"/>
      <c r="C331" s="163" t="s">
        <v>381</v>
      </c>
      <c r="D331" s="264" t="s">
        <v>390</v>
      </c>
      <c r="E331" s="265"/>
      <c r="F331" s="266"/>
      <c r="G331" s="164" t="s">
        <v>271</v>
      </c>
      <c r="H331" s="165">
        <v>4.05</v>
      </c>
      <c r="I331" s="166"/>
      <c r="J331" s="165">
        <f>ROUND(I331*H331,3)</f>
        <v>0</v>
      </c>
      <c r="K331" s="167"/>
      <c r="L331" s="34"/>
      <c r="M331" s="168" t="s">
        <v>1</v>
      </c>
      <c r="N331" s="169" t="s">
        <v>43</v>
      </c>
      <c r="O331" s="59"/>
      <c r="P331" s="170">
        <f>O331*H331</f>
        <v>0</v>
      </c>
      <c r="Q331" s="170">
        <v>7.2500000000000004E-3</v>
      </c>
      <c r="R331" s="170">
        <f>Q331*H331</f>
        <v>2.93625E-2</v>
      </c>
      <c r="S331" s="170">
        <v>0</v>
      </c>
      <c r="T331" s="171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72" t="s">
        <v>178</v>
      </c>
      <c r="AT331" s="172" t="s">
        <v>175</v>
      </c>
      <c r="AU331" s="172" t="s">
        <v>179</v>
      </c>
      <c r="AY331" s="18" t="s">
        <v>173</v>
      </c>
      <c r="BE331" s="173">
        <f>IF(N331="základná",J331,0)</f>
        <v>0</v>
      </c>
      <c r="BF331" s="173">
        <f>IF(N331="znížená",J331,0)</f>
        <v>0</v>
      </c>
      <c r="BG331" s="173">
        <f>IF(N331="zákl. prenesená",J331,0)</f>
        <v>0</v>
      </c>
      <c r="BH331" s="173">
        <f>IF(N331="zníž. prenesená",J331,0)</f>
        <v>0</v>
      </c>
      <c r="BI331" s="173">
        <f>IF(N331="nulová",J331,0)</f>
        <v>0</v>
      </c>
      <c r="BJ331" s="18" t="s">
        <v>179</v>
      </c>
      <c r="BK331" s="174">
        <f>ROUND(I331*H331,3)</f>
        <v>0</v>
      </c>
      <c r="BL331" s="18" t="s">
        <v>178</v>
      </c>
      <c r="BM331" s="172" t="s">
        <v>2004</v>
      </c>
    </row>
    <row r="332" spans="1:65" s="2" customFormat="1" ht="29.25" x14ac:dyDescent="0.2">
      <c r="A332" s="33"/>
      <c r="B332" s="34"/>
      <c r="C332" s="33"/>
      <c r="D332" s="175" t="s">
        <v>181</v>
      </c>
      <c r="E332" s="33"/>
      <c r="F332" s="176" t="s">
        <v>392</v>
      </c>
      <c r="G332" s="33"/>
      <c r="H332" s="33"/>
      <c r="I332" s="97"/>
      <c r="J332" s="33"/>
      <c r="K332" s="33"/>
      <c r="L332" s="34"/>
      <c r="M332" s="177"/>
      <c r="N332" s="178"/>
      <c r="O332" s="59"/>
      <c r="P332" s="59"/>
      <c r="Q332" s="59"/>
      <c r="R332" s="59"/>
      <c r="S332" s="59"/>
      <c r="T332" s="60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181</v>
      </c>
      <c r="AU332" s="18" t="s">
        <v>179</v>
      </c>
    </row>
    <row r="333" spans="1:65" s="13" customFormat="1" x14ac:dyDescent="0.2">
      <c r="B333" s="179"/>
      <c r="D333" s="175" t="s">
        <v>183</v>
      </c>
      <c r="E333" s="180" t="s">
        <v>1</v>
      </c>
      <c r="F333" s="181" t="s">
        <v>393</v>
      </c>
      <c r="H333" s="182">
        <v>4.05</v>
      </c>
      <c r="I333" s="183"/>
      <c r="L333" s="179"/>
      <c r="M333" s="184"/>
      <c r="N333" s="185"/>
      <c r="O333" s="185"/>
      <c r="P333" s="185"/>
      <c r="Q333" s="185"/>
      <c r="R333" s="185"/>
      <c r="S333" s="185"/>
      <c r="T333" s="186"/>
      <c r="AT333" s="180" t="s">
        <v>183</v>
      </c>
      <c r="AU333" s="180" t="s">
        <v>179</v>
      </c>
      <c r="AV333" s="13" t="s">
        <v>179</v>
      </c>
      <c r="AW333" s="13" t="s">
        <v>32</v>
      </c>
      <c r="AX333" s="13" t="s">
        <v>85</v>
      </c>
      <c r="AY333" s="180" t="s">
        <v>173</v>
      </c>
    </row>
    <row r="334" spans="1:65" s="2" customFormat="1" ht="24" customHeight="1" x14ac:dyDescent="0.2">
      <c r="A334" s="33"/>
      <c r="B334" s="162"/>
      <c r="C334" s="163" t="s">
        <v>389</v>
      </c>
      <c r="D334" s="264" t="s">
        <v>395</v>
      </c>
      <c r="E334" s="265"/>
      <c r="F334" s="266"/>
      <c r="G334" s="164" t="s">
        <v>271</v>
      </c>
      <c r="H334" s="165">
        <v>4.05</v>
      </c>
      <c r="I334" s="166"/>
      <c r="J334" s="165">
        <f>ROUND(I334*H334,3)</f>
        <v>0</v>
      </c>
      <c r="K334" s="167"/>
      <c r="L334" s="34"/>
      <c r="M334" s="168" t="s">
        <v>1</v>
      </c>
      <c r="N334" s="169" t="s">
        <v>43</v>
      </c>
      <c r="O334" s="59"/>
      <c r="P334" s="170">
        <f>O334*H334</f>
        <v>0</v>
      </c>
      <c r="Q334" s="170">
        <v>0</v>
      </c>
      <c r="R334" s="170">
        <f>Q334*H334</f>
        <v>0</v>
      </c>
      <c r="S334" s="170">
        <v>0</v>
      </c>
      <c r="T334" s="171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72" t="s">
        <v>178</v>
      </c>
      <c r="AT334" s="172" t="s">
        <v>175</v>
      </c>
      <c r="AU334" s="172" t="s">
        <v>179</v>
      </c>
      <c r="AY334" s="18" t="s">
        <v>173</v>
      </c>
      <c r="BE334" s="173">
        <f>IF(N334="základná",J334,0)</f>
        <v>0</v>
      </c>
      <c r="BF334" s="173">
        <f>IF(N334="znížená",J334,0)</f>
        <v>0</v>
      </c>
      <c r="BG334" s="173">
        <f>IF(N334="zákl. prenesená",J334,0)</f>
        <v>0</v>
      </c>
      <c r="BH334" s="173">
        <f>IF(N334="zníž. prenesená",J334,0)</f>
        <v>0</v>
      </c>
      <c r="BI334" s="173">
        <f>IF(N334="nulová",J334,0)</f>
        <v>0</v>
      </c>
      <c r="BJ334" s="18" t="s">
        <v>179</v>
      </c>
      <c r="BK334" s="174">
        <f>ROUND(I334*H334,3)</f>
        <v>0</v>
      </c>
      <c r="BL334" s="18" t="s">
        <v>178</v>
      </c>
      <c r="BM334" s="172" t="s">
        <v>2005</v>
      </c>
    </row>
    <row r="335" spans="1:65" s="2" customFormat="1" ht="29.25" x14ac:dyDescent="0.2">
      <c r="A335" s="33"/>
      <c r="B335" s="34"/>
      <c r="C335" s="33"/>
      <c r="D335" s="175" t="s">
        <v>181</v>
      </c>
      <c r="E335" s="33"/>
      <c r="F335" s="176" t="s">
        <v>397</v>
      </c>
      <c r="G335" s="33"/>
      <c r="H335" s="33"/>
      <c r="I335" s="97"/>
      <c r="J335" s="33"/>
      <c r="K335" s="33"/>
      <c r="L335" s="34"/>
      <c r="M335" s="177"/>
      <c r="N335" s="178"/>
      <c r="O335" s="59"/>
      <c r="P335" s="59"/>
      <c r="Q335" s="59"/>
      <c r="R335" s="59"/>
      <c r="S335" s="59"/>
      <c r="T335" s="60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181</v>
      </c>
      <c r="AU335" s="18" t="s">
        <v>179</v>
      </c>
    </row>
    <row r="336" spans="1:65" s="2" customFormat="1" ht="24" customHeight="1" x14ac:dyDescent="0.2">
      <c r="A336" s="33"/>
      <c r="B336" s="162"/>
      <c r="C336" s="163" t="s">
        <v>394</v>
      </c>
      <c r="D336" s="264" t="s">
        <v>2006</v>
      </c>
      <c r="E336" s="265"/>
      <c r="F336" s="266"/>
      <c r="G336" s="164" t="s">
        <v>643</v>
      </c>
      <c r="H336" s="165">
        <v>5.05</v>
      </c>
      <c r="I336" s="166"/>
      <c r="J336" s="165">
        <f>ROUND(I336*H336,3)</f>
        <v>0</v>
      </c>
      <c r="K336" s="167"/>
      <c r="L336" s="34"/>
      <c r="M336" s="168" t="s">
        <v>1</v>
      </c>
      <c r="N336" s="169" t="s">
        <v>43</v>
      </c>
      <c r="O336" s="59"/>
      <c r="P336" s="170">
        <f>O336*H336</f>
        <v>0</v>
      </c>
      <c r="Q336" s="170">
        <v>8.0000000000000007E-5</v>
      </c>
      <c r="R336" s="170">
        <f>Q336*H336</f>
        <v>4.0400000000000001E-4</v>
      </c>
      <c r="S336" s="170">
        <v>0</v>
      </c>
      <c r="T336" s="171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72" t="s">
        <v>178</v>
      </c>
      <c r="AT336" s="172" t="s">
        <v>175</v>
      </c>
      <c r="AU336" s="172" t="s">
        <v>179</v>
      </c>
      <c r="AY336" s="18" t="s">
        <v>173</v>
      </c>
      <c r="BE336" s="173">
        <f>IF(N336="základná",J336,0)</f>
        <v>0</v>
      </c>
      <c r="BF336" s="173">
        <f>IF(N336="znížená",J336,0)</f>
        <v>0</v>
      </c>
      <c r="BG336" s="173">
        <f>IF(N336="zákl. prenesená",J336,0)</f>
        <v>0</v>
      </c>
      <c r="BH336" s="173">
        <f>IF(N336="zníž. prenesená",J336,0)</f>
        <v>0</v>
      </c>
      <c r="BI336" s="173">
        <f>IF(N336="nulová",J336,0)</f>
        <v>0</v>
      </c>
      <c r="BJ336" s="18" t="s">
        <v>179</v>
      </c>
      <c r="BK336" s="174">
        <f>ROUND(I336*H336,3)</f>
        <v>0</v>
      </c>
      <c r="BL336" s="18" t="s">
        <v>178</v>
      </c>
      <c r="BM336" s="172" t="s">
        <v>2007</v>
      </c>
    </row>
    <row r="337" spans="1:65" s="2" customFormat="1" ht="19.5" x14ac:dyDescent="0.2">
      <c r="A337" s="33"/>
      <c r="B337" s="34"/>
      <c r="C337" s="33"/>
      <c r="D337" s="175" t="s">
        <v>181</v>
      </c>
      <c r="E337" s="33"/>
      <c r="F337" s="176" t="s">
        <v>2008</v>
      </c>
      <c r="G337" s="33"/>
      <c r="H337" s="33"/>
      <c r="I337" s="97"/>
      <c r="J337" s="33"/>
      <c r="K337" s="33"/>
      <c r="L337" s="34"/>
      <c r="M337" s="177"/>
      <c r="N337" s="178"/>
      <c r="O337" s="59"/>
      <c r="P337" s="59"/>
      <c r="Q337" s="59"/>
      <c r="R337" s="59"/>
      <c r="S337" s="59"/>
      <c r="T337" s="60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T337" s="18" t="s">
        <v>181</v>
      </c>
      <c r="AU337" s="18" t="s">
        <v>179</v>
      </c>
    </row>
    <row r="338" spans="1:65" s="13" customFormat="1" x14ac:dyDescent="0.2">
      <c r="B338" s="179"/>
      <c r="D338" s="175" t="s">
        <v>183</v>
      </c>
      <c r="E338" s="180" t="s">
        <v>1</v>
      </c>
      <c r="F338" s="181" t="s">
        <v>2009</v>
      </c>
      <c r="H338" s="182">
        <v>5.05</v>
      </c>
      <c r="I338" s="183"/>
      <c r="L338" s="179"/>
      <c r="M338" s="184"/>
      <c r="N338" s="185"/>
      <c r="O338" s="185"/>
      <c r="P338" s="185"/>
      <c r="Q338" s="185"/>
      <c r="R338" s="185"/>
      <c r="S338" s="185"/>
      <c r="T338" s="186"/>
      <c r="AT338" s="180" t="s">
        <v>183</v>
      </c>
      <c r="AU338" s="180" t="s">
        <v>179</v>
      </c>
      <c r="AV338" s="13" t="s">
        <v>179</v>
      </c>
      <c r="AW338" s="13" t="s">
        <v>32</v>
      </c>
      <c r="AX338" s="13" t="s">
        <v>85</v>
      </c>
      <c r="AY338" s="180" t="s">
        <v>173</v>
      </c>
    </row>
    <row r="339" spans="1:65" s="2" customFormat="1" ht="24" customHeight="1" x14ac:dyDescent="0.2">
      <c r="A339" s="33"/>
      <c r="B339" s="162"/>
      <c r="C339" s="163" t="s">
        <v>399</v>
      </c>
      <c r="D339" s="264" t="s">
        <v>3253</v>
      </c>
      <c r="E339" s="265"/>
      <c r="F339" s="266"/>
      <c r="G339" s="164" t="s">
        <v>271</v>
      </c>
      <c r="H339" s="165">
        <v>20.277000000000001</v>
      </c>
      <c r="I339" s="166"/>
      <c r="J339" s="165">
        <f>ROUND(I339*H339,3)</f>
        <v>0</v>
      </c>
      <c r="K339" s="167"/>
      <c r="L339" s="34"/>
      <c r="M339" s="168" t="s">
        <v>1</v>
      </c>
      <c r="N339" s="169" t="s">
        <v>43</v>
      </c>
      <c r="O339" s="59"/>
      <c r="P339" s="170">
        <f>O339*H339</f>
        <v>0</v>
      </c>
      <c r="Q339" s="170">
        <v>0.13889000000000001</v>
      </c>
      <c r="R339" s="170">
        <f>Q339*H339</f>
        <v>2.8162725300000004</v>
      </c>
      <c r="S339" s="170">
        <v>0</v>
      </c>
      <c r="T339" s="171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72" t="s">
        <v>178</v>
      </c>
      <c r="AT339" s="172" t="s">
        <v>175</v>
      </c>
      <c r="AU339" s="172" t="s">
        <v>179</v>
      </c>
      <c r="AY339" s="18" t="s">
        <v>173</v>
      </c>
      <c r="BE339" s="173">
        <f>IF(N339="základná",J339,0)</f>
        <v>0</v>
      </c>
      <c r="BF339" s="173">
        <f>IF(N339="znížená",J339,0)</f>
        <v>0</v>
      </c>
      <c r="BG339" s="173">
        <f>IF(N339="zákl. prenesená",J339,0)</f>
        <v>0</v>
      </c>
      <c r="BH339" s="173">
        <f>IF(N339="zníž. prenesená",J339,0)</f>
        <v>0</v>
      </c>
      <c r="BI339" s="173">
        <f>IF(N339="nulová",J339,0)</f>
        <v>0</v>
      </c>
      <c r="BJ339" s="18" t="s">
        <v>179</v>
      </c>
      <c r="BK339" s="174">
        <f>ROUND(I339*H339,3)</f>
        <v>0</v>
      </c>
      <c r="BL339" s="18" t="s">
        <v>178</v>
      </c>
      <c r="BM339" s="172" t="s">
        <v>2010</v>
      </c>
    </row>
    <row r="340" spans="1:65" s="2" customFormat="1" ht="19.5" x14ac:dyDescent="0.2">
      <c r="A340" s="33"/>
      <c r="B340" s="34"/>
      <c r="C340" s="33"/>
      <c r="D340" s="175" t="s">
        <v>181</v>
      </c>
      <c r="E340" s="33"/>
      <c r="F340" s="176" t="s">
        <v>3254</v>
      </c>
      <c r="G340" s="33"/>
      <c r="H340" s="33"/>
      <c r="I340" s="97"/>
      <c r="J340" s="33"/>
      <c r="K340" s="33"/>
      <c r="L340" s="34"/>
      <c r="M340" s="177"/>
      <c r="N340" s="178"/>
      <c r="O340" s="59"/>
      <c r="P340" s="59"/>
      <c r="Q340" s="59"/>
      <c r="R340" s="59"/>
      <c r="S340" s="59"/>
      <c r="T340" s="60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T340" s="18" t="s">
        <v>181</v>
      </c>
      <c r="AU340" s="18" t="s">
        <v>179</v>
      </c>
    </row>
    <row r="341" spans="1:65" s="14" customFormat="1" x14ac:dyDescent="0.2">
      <c r="B341" s="187"/>
      <c r="D341" s="175" t="s">
        <v>183</v>
      </c>
      <c r="E341" s="188" t="s">
        <v>1</v>
      </c>
      <c r="F341" s="189" t="s">
        <v>2011</v>
      </c>
      <c r="H341" s="188" t="s">
        <v>1</v>
      </c>
      <c r="I341" s="190"/>
      <c r="L341" s="187"/>
      <c r="M341" s="191"/>
      <c r="N341" s="192"/>
      <c r="O341" s="192"/>
      <c r="P341" s="192"/>
      <c r="Q341" s="192"/>
      <c r="R341" s="192"/>
      <c r="S341" s="192"/>
      <c r="T341" s="193"/>
      <c r="AT341" s="188" t="s">
        <v>183</v>
      </c>
      <c r="AU341" s="188" t="s">
        <v>179</v>
      </c>
      <c r="AV341" s="14" t="s">
        <v>85</v>
      </c>
      <c r="AW341" s="14" t="s">
        <v>32</v>
      </c>
      <c r="AX341" s="14" t="s">
        <v>77</v>
      </c>
      <c r="AY341" s="188" t="s">
        <v>173</v>
      </c>
    </row>
    <row r="342" spans="1:65" s="13" customFormat="1" x14ac:dyDescent="0.2">
      <c r="B342" s="179"/>
      <c r="D342" s="175" t="s">
        <v>183</v>
      </c>
      <c r="E342" s="180" t="s">
        <v>1</v>
      </c>
      <c r="F342" s="181" t="s">
        <v>2012</v>
      </c>
      <c r="H342" s="182">
        <v>20.068999999999999</v>
      </c>
      <c r="I342" s="183"/>
      <c r="L342" s="179"/>
      <c r="M342" s="184"/>
      <c r="N342" s="185"/>
      <c r="O342" s="185"/>
      <c r="P342" s="185"/>
      <c r="Q342" s="185"/>
      <c r="R342" s="185"/>
      <c r="S342" s="185"/>
      <c r="T342" s="186"/>
      <c r="AT342" s="180" t="s">
        <v>183</v>
      </c>
      <c r="AU342" s="180" t="s">
        <v>179</v>
      </c>
      <c r="AV342" s="13" t="s">
        <v>179</v>
      </c>
      <c r="AW342" s="13" t="s">
        <v>32</v>
      </c>
      <c r="AX342" s="13" t="s">
        <v>77</v>
      </c>
      <c r="AY342" s="180" t="s">
        <v>173</v>
      </c>
    </row>
    <row r="343" spans="1:65" s="13" customFormat="1" x14ac:dyDescent="0.2">
      <c r="B343" s="179"/>
      <c r="D343" s="175" t="s">
        <v>183</v>
      </c>
      <c r="E343" s="180" t="s">
        <v>1</v>
      </c>
      <c r="F343" s="181" t="s">
        <v>2013</v>
      </c>
      <c r="H343" s="182">
        <v>0.20799999999999999</v>
      </c>
      <c r="I343" s="183"/>
      <c r="L343" s="179"/>
      <c r="M343" s="184"/>
      <c r="N343" s="185"/>
      <c r="O343" s="185"/>
      <c r="P343" s="185"/>
      <c r="Q343" s="185"/>
      <c r="R343" s="185"/>
      <c r="S343" s="185"/>
      <c r="T343" s="186"/>
      <c r="AT343" s="180" t="s">
        <v>183</v>
      </c>
      <c r="AU343" s="180" t="s">
        <v>179</v>
      </c>
      <c r="AV343" s="13" t="s">
        <v>179</v>
      </c>
      <c r="AW343" s="13" t="s">
        <v>32</v>
      </c>
      <c r="AX343" s="13" t="s">
        <v>77</v>
      </c>
      <c r="AY343" s="180" t="s">
        <v>173</v>
      </c>
    </row>
    <row r="344" spans="1:65" s="16" customFormat="1" x14ac:dyDescent="0.2">
      <c r="B344" s="202"/>
      <c r="D344" s="175" t="s">
        <v>183</v>
      </c>
      <c r="E344" s="203" t="s">
        <v>1</v>
      </c>
      <c r="F344" s="204" t="s">
        <v>197</v>
      </c>
      <c r="H344" s="205">
        <v>20.276999999999997</v>
      </c>
      <c r="I344" s="206"/>
      <c r="L344" s="202"/>
      <c r="M344" s="207"/>
      <c r="N344" s="208"/>
      <c r="O344" s="208"/>
      <c r="P344" s="208"/>
      <c r="Q344" s="208"/>
      <c r="R344" s="208"/>
      <c r="S344" s="208"/>
      <c r="T344" s="209"/>
      <c r="AT344" s="203" t="s">
        <v>183</v>
      </c>
      <c r="AU344" s="203" t="s">
        <v>179</v>
      </c>
      <c r="AV344" s="16" t="s">
        <v>178</v>
      </c>
      <c r="AW344" s="16" t="s">
        <v>32</v>
      </c>
      <c r="AX344" s="16" t="s">
        <v>85</v>
      </c>
      <c r="AY344" s="203" t="s">
        <v>173</v>
      </c>
    </row>
    <row r="345" spans="1:65" s="12" customFormat="1" ht="22.9" customHeight="1" x14ac:dyDescent="0.2">
      <c r="B345" s="149"/>
      <c r="D345" s="150" t="s">
        <v>76</v>
      </c>
      <c r="E345" s="160" t="s">
        <v>178</v>
      </c>
      <c r="F345" s="160" t="s">
        <v>398</v>
      </c>
      <c r="I345" s="152"/>
      <c r="J345" s="161">
        <f>BK345</f>
        <v>0</v>
      </c>
      <c r="L345" s="149"/>
      <c r="M345" s="154"/>
      <c r="N345" s="155"/>
      <c r="O345" s="155"/>
      <c r="P345" s="156">
        <f>SUM(P346:P458)</f>
        <v>0</v>
      </c>
      <c r="Q345" s="155"/>
      <c r="R345" s="156">
        <f>SUM(R346:R458)</f>
        <v>95.084295099999991</v>
      </c>
      <c r="S345" s="155"/>
      <c r="T345" s="157">
        <f>SUM(T346:T458)</f>
        <v>0</v>
      </c>
      <c r="AR345" s="150" t="s">
        <v>85</v>
      </c>
      <c r="AT345" s="158" t="s">
        <v>76</v>
      </c>
      <c r="AU345" s="158" t="s">
        <v>85</v>
      </c>
      <c r="AY345" s="150" t="s">
        <v>173</v>
      </c>
      <c r="BK345" s="159">
        <f>SUM(BK346:BK458)</f>
        <v>0</v>
      </c>
    </row>
    <row r="346" spans="1:65" s="2" customFormat="1" ht="24" customHeight="1" x14ac:dyDescent="0.2">
      <c r="A346" s="33"/>
      <c r="B346" s="162"/>
      <c r="C346" s="163" t="s">
        <v>404</v>
      </c>
      <c r="D346" s="264" t="s">
        <v>3257</v>
      </c>
      <c r="E346" s="265"/>
      <c r="F346" s="266"/>
      <c r="G346" s="164" t="s">
        <v>370</v>
      </c>
      <c r="H346" s="165">
        <v>3</v>
      </c>
      <c r="I346" s="166"/>
      <c r="J346" s="165">
        <f>ROUND(I346*H346,3)</f>
        <v>0</v>
      </c>
      <c r="K346" s="167"/>
      <c r="L346" s="34"/>
      <c r="M346" s="168" t="s">
        <v>1</v>
      </c>
      <c r="N346" s="169" t="s">
        <v>43</v>
      </c>
      <c r="O346" s="59"/>
      <c r="P346" s="170">
        <f>O346*H346</f>
        <v>0</v>
      </c>
      <c r="Q346" s="170">
        <v>0.2384</v>
      </c>
      <c r="R346" s="170">
        <f>Q346*H346</f>
        <v>0.71520000000000006</v>
      </c>
      <c r="S346" s="170">
        <v>0</v>
      </c>
      <c r="T346" s="171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72" t="s">
        <v>178</v>
      </c>
      <c r="AT346" s="172" t="s">
        <v>175</v>
      </c>
      <c r="AU346" s="172" t="s">
        <v>179</v>
      </c>
      <c r="AY346" s="18" t="s">
        <v>173</v>
      </c>
      <c r="BE346" s="173">
        <f>IF(N346="základná",J346,0)</f>
        <v>0</v>
      </c>
      <c r="BF346" s="173">
        <f>IF(N346="znížená",J346,0)</f>
        <v>0</v>
      </c>
      <c r="BG346" s="173">
        <f>IF(N346="zákl. prenesená",J346,0)</f>
        <v>0</v>
      </c>
      <c r="BH346" s="173">
        <f>IF(N346="zníž. prenesená",J346,0)</f>
        <v>0</v>
      </c>
      <c r="BI346" s="173">
        <f>IF(N346="nulová",J346,0)</f>
        <v>0</v>
      </c>
      <c r="BJ346" s="18" t="s">
        <v>179</v>
      </c>
      <c r="BK346" s="174">
        <f>ROUND(I346*H346,3)</f>
        <v>0</v>
      </c>
      <c r="BL346" s="18" t="s">
        <v>178</v>
      </c>
      <c r="BM346" s="172" t="s">
        <v>2014</v>
      </c>
    </row>
    <row r="347" spans="1:65" s="2" customFormat="1" ht="19.5" x14ac:dyDescent="0.2">
      <c r="A347" s="33"/>
      <c r="B347" s="34"/>
      <c r="C347" s="33"/>
      <c r="D347" s="175" t="s">
        <v>181</v>
      </c>
      <c r="E347" s="33"/>
      <c r="F347" s="176" t="s">
        <v>3255</v>
      </c>
      <c r="G347" s="33"/>
      <c r="H347" s="33"/>
      <c r="I347" s="97"/>
      <c r="J347" s="33"/>
      <c r="K347" s="33"/>
      <c r="L347" s="34"/>
      <c r="M347" s="177"/>
      <c r="N347" s="178"/>
      <c r="O347" s="59"/>
      <c r="P347" s="59"/>
      <c r="Q347" s="59"/>
      <c r="R347" s="59"/>
      <c r="S347" s="59"/>
      <c r="T347" s="60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181</v>
      </c>
      <c r="AU347" s="18" t="s">
        <v>179</v>
      </c>
    </row>
    <row r="348" spans="1:65" s="13" customFormat="1" x14ac:dyDescent="0.2">
      <c r="B348" s="179"/>
      <c r="D348" s="175" t="s">
        <v>183</v>
      </c>
      <c r="E348" s="180" t="s">
        <v>1</v>
      </c>
      <c r="F348" s="181" t="s">
        <v>403</v>
      </c>
      <c r="H348" s="182">
        <v>3</v>
      </c>
      <c r="I348" s="183"/>
      <c r="L348" s="179"/>
      <c r="M348" s="184"/>
      <c r="N348" s="185"/>
      <c r="O348" s="185"/>
      <c r="P348" s="185"/>
      <c r="Q348" s="185"/>
      <c r="R348" s="185"/>
      <c r="S348" s="185"/>
      <c r="T348" s="186"/>
      <c r="AT348" s="180" t="s">
        <v>183</v>
      </c>
      <c r="AU348" s="180" t="s">
        <v>179</v>
      </c>
      <c r="AV348" s="13" t="s">
        <v>179</v>
      </c>
      <c r="AW348" s="13" t="s">
        <v>32</v>
      </c>
      <c r="AX348" s="13" t="s">
        <v>85</v>
      </c>
      <c r="AY348" s="180" t="s">
        <v>173</v>
      </c>
    </row>
    <row r="349" spans="1:65" s="2" customFormat="1" ht="24" customHeight="1" x14ac:dyDescent="0.2">
      <c r="A349" s="33"/>
      <c r="B349" s="162"/>
      <c r="C349" s="163" t="s">
        <v>409</v>
      </c>
      <c r="D349" s="264" t="s">
        <v>3256</v>
      </c>
      <c r="E349" s="265"/>
      <c r="F349" s="266"/>
      <c r="G349" s="164" t="s">
        <v>370</v>
      </c>
      <c r="H349" s="165">
        <v>17</v>
      </c>
      <c r="I349" s="166"/>
      <c r="J349" s="165">
        <f>ROUND(I349*H349,3)</f>
        <v>0</v>
      </c>
      <c r="K349" s="167"/>
      <c r="L349" s="34"/>
      <c r="M349" s="168" t="s">
        <v>1</v>
      </c>
      <c r="N349" s="169" t="s">
        <v>43</v>
      </c>
      <c r="O349" s="59"/>
      <c r="P349" s="170">
        <f>O349*H349</f>
        <v>0</v>
      </c>
      <c r="Q349" s="170">
        <v>0.33117999999999997</v>
      </c>
      <c r="R349" s="170">
        <f>Q349*H349</f>
        <v>5.6300599999999994</v>
      </c>
      <c r="S349" s="170">
        <v>0</v>
      </c>
      <c r="T349" s="171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72" t="s">
        <v>178</v>
      </c>
      <c r="AT349" s="172" t="s">
        <v>175</v>
      </c>
      <c r="AU349" s="172" t="s">
        <v>179</v>
      </c>
      <c r="AY349" s="18" t="s">
        <v>173</v>
      </c>
      <c r="BE349" s="173">
        <f>IF(N349="základná",J349,0)</f>
        <v>0</v>
      </c>
      <c r="BF349" s="173">
        <f>IF(N349="znížená",J349,0)</f>
        <v>0</v>
      </c>
      <c r="BG349" s="173">
        <f>IF(N349="zákl. prenesená",J349,0)</f>
        <v>0</v>
      </c>
      <c r="BH349" s="173">
        <f>IF(N349="zníž. prenesená",J349,0)</f>
        <v>0</v>
      </c>
      <c r="BI349" s="173">
        <f>IF(N349="nulová",J349,0)</f>
        <v>0</v>
      </c>
      <c r="BJ349" s="18" t="s">
        <v>179</v>
      </c>
      <c r="BK349" s="174">
        <f>ROUND(I349*H349,3)</f>
        <v>0</v>
      </c>
      <c r="BL349" s="18" t="s">
        <v>178</v>
      </c>
      <c r="BM349" s="172" t="s">
        <v>2015</v>
      </c>
    </row>
    <row r="350" spans="1:65" s="2" customFormat="1" ht="19.5" x14ac:dyDescent="0.2">
      <c r="A350" s="33"/>
      <c r="B350" s="34"/>
      <c r="C350" s="33"/>
      <c r="D350" s="175" t="s">
        <v>181</v>
      </c>
      <c r="E350" s="33"/>
      <c r="F350" s="176" t="s">
        <v>3258</v>
      </c>
      <c r="G350" s="33"/>
      <c r="H350" s="33"/>
      <c r="I350" s="97"/>
      <c r="J350" s="33"/>
      <c r="K350" s="33"/>
      <c r="L350" s="34"/>
      <c r="M350" s="177"/>
      <c r="N350" s="178"/>
      <c r="O350" s="59"/>
      <c r="P350" s="59"/>
      <c r="Q350" s="59"/>
      <c r="R350" s="59"/>
      <c r="S350" s="59"/>
      <c r="T350" s="60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8" t="s">
        <v>181</v>
      </c>
      <c r="AU350" s="18" t="s">
        <v>179</v>
      </c>
    </row>
    <row r="351" spans="1:65" s="13" customFormat="1" x14ac:dyDescent="0.2">
      <c r="B351" s="179"/>
      <c r="D351" s="175" t="s">
        <v>183</v>
      </c>
      <c r="E351" s="180" t="s">
        <v>1</v>
      </c>
      <c r="F351" s="181" t="s">
        <v>408</v>
      </c>
      <c r="H351" s="182">
        <v>17</v>
      </c>
      <c r="I351" s="183"/>
      <c r="L351" s="179"/>
      <c r="M351" s="184"/>
      <c r="N351" s="185"/>
      <c r="O351" s="185"/>
      <c r="P351" s="185"/>
      <c r="Q351" s="185"/>
      <c r="R351" s="185"/>
      <c r="S351" s="185"/>
      <c r="T351" s="186"/>
      <c r="AT351" s="180" t="s">
        <v>183</v>
      </c>
      <c r="AU351" s="180" t="s">
        <v>179</v>
      </c>
      <c r="AV351" s="13" t="s">
        <v>179</v>
      </c>
      <c r="AW351" s="13" t="s">
        <v>32</v>
      </c>
      <c r="AX351" s="13" t="s">
        <v>85</v>
      </c>
      <c r="AY351" s="180" t="s">
        <v>173</v>
      </c>
    </row>
    <row r="352" spans="1:65" s="2" customFormat="1" ht="24" customHeight="1" x14ac:dyDescent="0.2">
      <c r="A352" s="33"/>
      <c r="B352" s="162"/>
      <c r="C352" s="210" t="s">
        <v>415</v>
      </c>
      <c r="D352" s="267" t="s">
        <v>410</v>
      </c>
      <c r="E352" s="268"/>
      <c r="F352" s="269"/>
      <c r="G352" s="211" t="s">
        <v>271</v>
      </c>
      <c r="H352" s="212">
        <v>206.65799999999999</v>
      </c>
      <c r="I352" s="213"/>
      <c r="J352" s="212">
        <f>ROUND(I352*H352,3)</f>
        <v>0</v>
      </c>
      <c r="K352" s="214"/>
      <c r="L352" s="215"/>
      <c r="M352" s="216" t="s">
        <v>1</v>
      </c>
      <c r="N352" s="217" t="s">
        <v>43</v>
      </c>
      <c r="O352" s="59"/>
      <c r="P352" s="170">
        <f>O352*H352</f>
        <v>0</v>
      </c>
      <c r="Q352" s="170">
        <v>0.29499999999999998</v>
      </c>
      <c r="R352" s="170">
        <f>Q352*H352</f>
        <v>60.964109999999991</v>
      </c>
      <c r="S352" s="170">
        <v>0</v>
      </c>
      <c r="T352" s="171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72" t="s">
        <v>232</v>
      </c>
      <c r="AT352" s="172" t="s">
        <v>335</v>
      </c>
      <c r="AU352" s="172" t="s">
        <v>179</v>
      </c>
      <c r="AY352" s="18" t="s">
        <v>173</v>
      </c>
      <c r="BE352" s="173">
        <f>IF(N352="základná",J352,0)</f>
        <v>0</v>
      </c>
      <c r="BF352" s="173">
        <f>IF(N352="znížená",J352,0)</f>
        <v>0</v>
      </c>
      <c r="BG352" s="173">
        <f>IF(N352="zákl. prenesená",J352,0)</f>
        <v>0</v>
      </c>
      <c r="BH352" s="173">
        <f>IF(N352="zníž. prenesená",J352,0)</f>
        <v>0</v>
      </c>
      <c r="BI352" s="173">
        <f>IF(N352="nulová",J352,0)</f>
        <v>0</v>
      </c>
      <c r="BJ352" s="18" t="s">
        <v>179</v>
      </c>
      <c r="BK352" s="174">
        <f>ROUND(I352*H352,3)</f>
        <v>0</v>
      </c>
      <c r="BL352" s="18" t="s">
        <v>178</v>
      </c>
      <c r="BM352" s="172" t="s">
        <v>2016</v>
      </c>
    </row>
    <row r="353" spans="1:65" s="2" customFormat="1" x14ac:dyDescent="0.2">
      <c r="A353" s="33"/>
      <c r="B353" s="34"/>
      <c r="C353" s="33"/>
      <c r="D353" s="175" t="s">
        <v>181</v>
      </c>
      <c r="E353" s="33"/>
      <c r="F353" s="176" t="s">
        <v>410</v>
      </c>
      <c r="G353" s="33"/>
      <c r="H353" s="33"/>
      <c r="I353" s="97"/>
      <c r="J353" s="33"/>
      <c r="K353" s="33"/>
      <c r="L353" s="34"/>
      <c r="M353" s="177"/>
      <c r="N353" s="178"/>
      <c r="O353" s="59"/>
      <c r="P353" s="59"/>
      <c r="Q353" s="59"/>
      <c r="R353" s="59"/>
      <c r="S353" s="59"/>
      <c r="T353" s="60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T353" s="18" t="s">
        <v>181</v>
      </c>
      <c r="AU353" s="18" t="s">
        <v>179</v>
      </c>
    </row>
    <row r="354" spans="1:65" s="14" customFormat="1" x14ac:dyDescent="0.2">
      <c r="B354" s="187"/>
      <c r="D354" s="175" t="s">
        <v>183</v>
      </c>
      <c r="E354" s="188" t="s">
        <v>1</v>
      </c>
      <c r="F354" s="189" t="s">
        <v>412</v>
      </c>
      <c r="H354" s="188" t="s">
        <v>1</v>
      </c>
      <c r="I354" s="190"/>
      <c r="L354" s="187"/>
      <c r="M354" s="191"/>
      <c r="N354" s="192"/>
      <c r="O354" s="192"/>
      <c r="P354" s="192"/>
      <c r="Q354" s="192"/>
      <c r="R354" s="192"/>
      <c r="S354" s="192"/>
      <c r="T354" s="193"/>
      <c r="AT354" s="188" t="s">
        <v>183</v>
      </c>
      <c r="AU354" s="188" t="s">
        <v>179</v>
      </c>
      <c r="AV354" s="14" t="s">
        <v>85</v>
      </c>
      <c r="AW354" s="14" t="s">
        <v>32</v>
      </c>
      <c r="AX354" s="14" t="s">
        <v>77</v>
      </c>
      <c r="AY354" s="188" t="s">
        <v>173</v>
      </c>
    </row>
    <row r="355" spans="1:65" s="13" customFormat="1" x14ac:dyDescent="0.2">
      <c r="B355" s="179"/>
      <c r="D355" s="175" t="s">
        <v>183</v>
      </c>
      <c r="E355" s="180" t="s">
        <v>1</v>
      </c>
      <c r="F355" s="181" t="s">
        <v>413</v>
      </c>
      <c r="H355" s="182">
        <v>181.56</v>
      </c>
      <c r="I355" s="183"/>
      <c r="L355" s="179"/>
      <c r="M355" s="184"/>
      <c r="N355" s="185"/>
      <c r="O355" s="185"/>
      <c r="P355" s="185"/>
      <c r="Q355" s="185"/>
      <c r="R355" s="185"/>
      <c r="S355" s="185"/>
      <c r="T355" s="186"/>
      <c r="AT355" s="180" t="s">
        <v>183</v>
      </c>
      <c r="AU355" s="180" t="s">
        <v>179</v>
      </c>
      <c r="AV355" s="13" t="s">
        <v>179</v>
      </c>
      <c r="AW355" s="13" t="s">
        <v>32</v>
      </c>
      <c r="AX355" s="13" t="s">
        <v>77</v>
      </c>
      <c r="AY355" s="180" t="s">
        <v>173</v>
      </c>
    </row>
    <row r="356" spans="1:65" s="13" customFormat="1" x14ac:dyDescent="0.2">
      <c r="B356" s="179"/>
      <c r="D356" s="175" t="s">
        <v>183</v>
      </c>
      <c r="E356" s="180" t="s">
        <v>1</v>
      </c>
      <c r="F356" s="181" t="s">
        <v>414</v>
      </c>
      <c r="H356" s="182">
        <v>25.097999999999999</v>
      </c>
      <c r="I356" s="183"/>
      <c r="L356" s="179"/>
      <c r="M356" s="184"/>
      <c r="N356" s="185"/>
      <c r="O356" s="185"/>
      <c r="P356" s="185"/>
      <c r="Q356" s="185"/>
      <c r="R356" s="185"/>
      <c r="S356" s="185"/>
      <c r="T356" s="186"/>
      <c r="AT356" s="180" t="s">
        <v>183</v>
      </c>
      <c r="AU356" s="180" t="s">
        <v>179</v>
      </c>
      <c r="AV356" s="13" t="s">
        <v>179</v>
      </c>
      <c r="AW356" s="13" t="s">
        <v>32</v>
      </c>
      <c r="AX356" s="13" t="s">
        <v>77</v>
      </c>
      <c r="AY356" s="180" t="s">
        <v>173</v>
      </c>
    </row>
    <row r="357" spans="1:65" s="16" customFormat="1" x14ac:dyDescent="0.2">
      <c r="B357" s="202"/>
      <c r="D357" s="175" t="s">
        <v>183</v>
      </c>
      <c r="E357" s="203" t="s">
        <v>1</v>
      </c>
      <c r="F357" s="204" t="s">
        <v>197</v>
      </c>
      <c r="H357" s="205">
        <v>206.65799999999999</v>
      </c>
      <c r="I357" s="206"/>
      <c r="L357" s="202"/>
      <c r="M357" s="207"/>
      <c r="N357" s="208"/>
      <c r="O357" s="208"/>
      <c r="P357" s="208"/>
      <c r="Q357" s="208"/>
      <c r="R357" s="208"/>
      <c r="S357" s="208"/>
      <c r="T357" s="209"/>
      <c r="AT357" s="203" t="s">
        <v>183</v>
      </c>
      <c r="AU357" s="203" t="s">
        <v>179</v>
      </c>
      <c r="AV357" s="16" t="s">
        <v>178</v>
      </c>
      <c r="AW357" s="16" t="s">
        <v>32</v>
      </c>
      <c r="AX357" s="16" t="s">
        <v>85</v>
      </c>
      <c r="AY357" s="203" t="s">
        <v>173</v>
      </c>
    </row>
    <row r="358" spans="1:65" s="2" customFormat="1" ht="24" customHeight="1" x14ac:dyDescent="0.2">
      <c r="A358" s="33"/>
      <c r="B358" s="162"/>
      <c r="C358" s="163" t="s">
        <v>425</v>
      </c>
      <c r="D358" s="264" t="s">
        <v>416</v>
      </c>
      <c r="E358" s="265"/>
      <c r="F358" s="266"/>
      <c r="G358" s="164" t="s">
        <v>185</v>
      </c>
      <c r="H358" s="165">
        <v>1.6080000000000001</v>
      </c>
      <c r="I358" s="166"/>
      <c r="J358" s="165">
        <f>ROUND(I358*H358,3)</f>
        <v>0</v>
      </c>
      <c r="K358" s="167"/>
      <c r="L358" s="34"/>
      <c r="M358" s="168" t="s">
        <v>1</v>
      </c>
      <c r="N358" s="169" t="s">
        <v>43</v>
      </c>
      <c r="O358" s="59"/>
      <c r="P358" s="170">
        <f>O358*H358</f>
        <v>0</v>
      </c>
      <c r="Q358" s="170">
        <v>2.4018999999999999</v>
      </c>
      <c r="R358" s="170">
        <f>Q358*H358</f>
        <v>3.8622551999999999</v>
      </c>
      <c r="S358" s="170">
        <v>0</v>
      </c>
      <c r="T358" s="171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72" t="s">
        <v>178</v>
      </c>
      <c r="AT358" s="172" t="s">
        <v>175</v>
      </c>
      <c r="AU358" s="172" t="s">
        <v>179</v>
      </c>
      <c r="AY358" s="18" t="s">
        <v>173</v>
      </c>
      <c r="BE358" s="173">
        <f>IF(N358="základná",J358,0)</f>
        <v>0</v>
      </c>
      <c r="BF358" s="173">
        <f>IF(N358="znížená",J358,0)</f>
        <v>0</v>
      </c>
      <c r="BG358" s="173">
        <f>IF(N358="zákl. prenesená",J358,0)</f>
        <v>0</v>
      </c>
      <c r="BH358" s="173">
        <f>IF(N358="zníž. prenesená",J358,0)</f>
        <v>0</v>
      </c>
      <c r="BI358" s="173">
        <f>IF(N358="nulová",J358,0)</f>
        <v>0</v>
      </c>
      <c r="BJ358" s="18" t="s">
        <v>179</v>
      </c>
      <c r="BK358" s="174">
        <f>ROUND(I358*H358,3)</f>
        <v>0</v>
      </c>
      <c r="BL358" s="18" t="s">
        <v>178</v>
      </c>
      <c r="BM358" s="172" t="s">
        <v>2017</v>
      </c>
    </row>
    <row r="359" spans="1:65" s="2" customFormat="1" ht="19.5" x14ac:dyDescent="0.2">
      <c r="A359" s="33"/>
      <c r="B359" s="34"/>
      <c r="C359" s="33"/>
      <c r="D359" s="175" t="s">
        <v>181</v>
      </c>
      <c r="E359" s="33"/>
      <c r="F359" s="176" t="s">
        <v>418</v>
      </c>
      <c r="G359" s="33"/>
      <c r="H359" s="33"/>
      <c r="I359" s="97"/>
      <c r="J359" s="33"/>
      <c r="K359" s="33"/>
      <c r="L359" s="34"/>
      <c r="M359" s="177"/>
      <c r="N359" s="178"/>
      <c r="O359" s="59"/>
      <c r="P359" s="59"/>
      <c r="Q359" s="59"/>
      <c r="R359" s="59"/>
      <c r="S359" s="59"/>
      <c r="T359" s="60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8" t="s">
        <v>181</v>
      </c>
      <c r="AU359" s="18" t="s">
        <v>179</v>
      </c>
    </row>
    <row r="360" spans="1:65" s="14" customFormat="1" x14ac:dyDescent="0.2">
      <c r="B360" s="187"/>
      <c r="D360" s="175" t="s">
        <v>183</v>
      </c>
      <c r="E360" s="188" t="s">
        <v>1</v>
      </c>
      <c r="F360" s="189" t="s">
        <v>419</v>
      </c>
      <c r="H360" s="188" t="s">
        <v>1</v>
      </c>
      <c r="I360" s="190"/>
      <c r="L360" s="187"/>
      <c r="M360" s="191"/>
      <c r="N360" s="192"/>
      <c r="O360" s="192"/>
      <c r="P360" s="192"/>
      <c r="Q360" s="192"/>
      <c r="R360" s="192"/>
      <c r="S360" s="192"/>
      <c r="T360" s="193"/>
      <c r="AT360" s="188" t="s">
        <v>183</v>
      </c>
      <c r="AU360" s="188" t="s">
        <v>179</v>
      </c>
      <c r="AV360" s="14" t="s">
        <v>85</v>
      </c>
      <c r="AW360" s="14" t="s">
        <v>32</v>
      </c>
      <c r="AX360" s="14" t="s">
        <v>77</v>
      </c>
      <c r="AY360" s="188" t="s">
        <v>173</v>
      </c>
    </row>
    <row r="361" spans="1:65" s="14" customFormat="1" x14ac:dyDescent="0.2">
      <c r="B361" s="187"/>
      <c r="D361" s="175" t="s">
        <v>183</v>
      </c>
      <c r="E361" s="188" t="s">
        <v>1</v>
      </c>
      <c r="F361" s="189" t="s">
        <v>420</v>
      </c>
      <c r="H361" s="188" t="s">
        <v>1</v>
      </c>
      <c r="I361" s="190"/>
      <c r="L361" s="187"/>
      <c r="M361" s="191"/>
      <c r="N361" s="192"/>
      <c r="O361" s="192"/>
      <c r="P361" s="192"/>
      <c r="Q361" s="192"/>
      <c r="R361" s="192"/>
      <c r="S361" s="192"/>
      <c r="T361" s="193"/>
      <c r="AT361" s="188" t="s">
        <v>183</v>
      </c>
      <c r="AU361" s="188" t="s">
        <v>179</v>
      </c>
      <c r="AV361" s="14" t="s">
        <v>85</v>
      </c>
      <c r="AW361" s="14" t="s">
        <v>32</v>
      </c>
      <c r="AX361" s="14" t="s">
        <v>77</v>
      </c>
      <c r="AY361" s="188" t="s">
        <v>173</v>
      </c>
    </row>
    <row r="362" spans="1:65" s="14" customFormat="1" x14ac:dyDescent="0.2">
      <c r="B362" s="187"/>
      <c r="D362" s="175" t="s">
        <v>183</v>
      </c>
      <c r="E362" s="188" t="s">
        <v>1</v>
      </c>
      <c r="F362" s="189" t="s">
        <v>421</v>
      </c>
      <c r="H362" s="188" t="s">
        <v>1</v>
      </c>
      <c r="I362" s="190"/>
      <c r="L362" s="187"/>
      <c r="M362" s="191"/>
      <c r="N362" s="192"/>
      <c r="O362" s="192"/>
      <c r="P362" s="192"/>
      <c r="Q362" s="192"/>
      <c r="R362" s="192"/>
      <c r="S362" s="192"/>
      <c r="T362" s="193"/>
      <c r="AT362" s="188" t="s">
        <v>183</v>
      </c>
      <c r="AU362" s="188" t="s">
        <v>179</v>
      </c>
      <c r="AV362" s="14" t="s">
        <v>85</v>
      </c>
      <c r="AW362" s="14" t="s">
        <v>32</v>
      </c>
      <c r="AX362" s="14" t="s">
        <v>77</v>
      </c>
      <c r="AY362" s="188" t="s">
        <v>173</v>
      </c>
    </row>
    <row r="363" spans="1:65" s="13" customFormat="1" x14ac:dyDescent="0.2">
      <c r="B363" s="179"/>
      <c r="D363" s="175" t="s">
        <v>183</v>
      </c>
      <c r="E363" s="180" t="s">
        <v>1</v>
      </c>
      <c r="F363" s="181" t="s">
        <v>422</v>
      </c>
      <c r="H363" s="182">
        <v>1.323</v>
      </c>
      <c r="I363" s="183"/>
      <c r="L363" s="179"/>
      <c r="M363" s="184"/>
      <c r="N363" s="185"/>
      <c r="O363" s="185"/>
      <c r="P363" s="185"/>
      <c r="Q363" s="185"/>
      <c r="R363" s="185"/>
      <c r="S363" s="185"/>
      <c r="T363" s="186"/>
      <c r="AT363" s="180" t="s">
        <v>183</v>
      </c>
      <c r="AU363" s="180" t="s">
        <v>179</v>
      </c>
      <c r="AV363" s="13" t="s">
        <v>179</v>
      </c>
      <c r="AW363" s="13" t="s">
        <v>32</v>
      </c>
      <c r="AX363" s="13" t="s">
        <v>77</v>
      </c>
      <c r="AY363" s="180" t="s">
        <v>173</v>
      </c>
    </row>
    <row r="364" spans="1:65" s="14" customFormat="1" x14ac:dyDescent="0.2">
      <c r="B364" s="187"/>
      <c r="D364" s="175" t="s">
        <v>183</v>
      </c>
      <c r="E364" s="188" t="s">
        <v>1</v>
      </c>
      <c r="F364" s="189" t="s">
        <v>423</v>
      </c>
      <c r="H364" s="188" t="s">
        <v>1</v>
      </c>
      <c r="I364" s="190"/>
      <c r="L364" s="187"/>
      <c r="M364" s="191"/>
      <c r="N364" s="192"/>
      <c r="O364" s="192"/>
      <c r="P364" s="192"/>
      <c r="Q364" s="192"/>
      <c r="R364" s="192"/>
      <c r="S364" s="192"/>
      <c r="T364" s="193"/>
      <c r="AT364" s="188" t="s">
        <v>183</v>
      </c>
      <c r="AU364" s="188" t="s">
        <v>179</v>
      </c>
      <c r="AV364" s="14" t="s">
        <v>85</v>
      </c>
      <c r="AW364" s="14" t="s">
        <v>32</v>
      </c>
      <c r="AX364" s="14" t="s">
        <v>77</v>
      </c>
      <c r="AY364" s="188" t="s">
        <v>173</v>
      </c>
    </row>
    <row r="365" spans="1:65" s="13" customFormat="1" x14ac:dyDescent="0.2">
      <c r="B365" s="179"/>
      <c r="D365" s="175" t="s">
        <v>183</v>
      </c>
      <c r="E365" s="180" t="s">
        <v>1</v>
      </c>
      <c r="F365" s="181" t="s">
        <v>424</v>
      </c>
      <c r="H365" s="182">
        <v>0.28499999999999998</v>
      </c>
      <c r="I365" s="183"/>
      <c r="L365" s="179"/>
      <c r="M365" s="184"/>
      <c r="N365" s="185"/>
      <c r="O365" s="185"/>
      <c r="P365" s="185"/>
      <c r="Q365" s="185"/>
      <c r="R365" s="185"/>
      <c r="S365" s="185"/>
      <c r="T365" s="186"/>
      <c r="AT365" s="180" t="s">
        <v>183</v>
      </c>
      <c r="AU365" s="180" t="s">
        <v>179</v>
      </c>
      <c r="AV365" s="13" t="s">
        <v>179</v>
      </c>
      <c r="AW365" s="13" t="s">
        <v>32</v>
      </c>
      <c r="AX365" s="13" t="s">
        <v>77</v>
      </c>
      <c r="AY365" s="180" t="s">
        <v>173</v>
      </c>
    </row>
    <row r="366" spans="1:65" s="16" customFormat="1" x14ac:dyDescent="0.2">
      <c r="B366" s="202"/>
      <c r="D366" s="175" t="s">
        <v>183</v>
      </c>
      <c r="E366" s="203" t="s">
        <v>1</v>
      </c>
      <c r="F366" s="204" t="s">
        <v>197</v>
      </c>
      <c r="H366" s="205">
        <v>1.6080000000000001</v>
      </c>
      <c r="I366" s="206"/>
      <c r="L366" s="202"/>
      <c r="M366" s="207"/>
      <c r="N366" s="208"/>
      <c r="O366" s="208"/>
      <c r="P366" s="208"/>
      <c r="Q366" s="208"/>
      <c r="R366" s="208"/>
      <c r="S366" s="208"/>
      <c r="T366" s="209"/>
      <c r="AT366" s="203" t="s">
        <v>183</v>
      </c>
      <c r="AU366" s="203" t="s">
        <v>179</v>
      </c>
      <c r="AV366" s="16" t="s">
        <v>178</v>
      </c>
      <c r="AW366" s="16" t="s">
        <v>32</v>
      </c>
      <c r="AX366" s="16" t="s">
        <v>85</v>
      </c>
      <c r="AY366" s="203" t="s">
        <v>173</v>
      </c>
    </row>
    <row r="367" spans="1:65" s="2" customFormat="1" ht="24" customHeight="1" x14ac:dyDescent="0.2">
      <c r="A367" s="33"/>
      <c r="B367" s="162"/>
      <c r="C367" s="163" t="s">
        <v>430</v>
      </c>
      <c r="D367" s="264" t="s">
        <v>426</v>
      </c>
      <c r="E367" s="265"/>
      <c r="F367" s="266"/>
      <c r="G367" s="164" t="s">
        <v>256</v>
      </c>
      <c r="H367" s="165">
        <v>0.151</v>
      </c>
      <c r="I367" s="166"/>
      <c r="J367" s="165">
        <f>ROUND(I367*H367,3)</f>
        <v>0</v>
      </c>
      <c r="K367" s="167"/>
      <c r="L367" s="34"/>
      <c r="M367" s="168" t="s">
        <v>1</v>
      </c>
      <c r="N367" s="169" t="s">
        <v>43</v>
      </c>
      <c r="O367" s="59"/>
      <c r="P367" s="170">
        <f>O367*H367</f>
        <v>0</v>
      </c>
      <c r="Q367" s="170">
        <v>1.0162899999999999</v>
      </c>
      <c r="R367" s="170">
        <f>Q367*H367</f>
        <v>0.15345978999999998</v>
      </c>
      <c r="S367" s="170">
        <v>0</v>
      </c>
      <c r="T367" s="171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72" t="s">
        <v>178</v>
      </c>
      <c r="AT367" s="172" t="s">
        <v>175</v>
      </c>
      <c r="AU367" s="172" t="s">
        <v>179</v>
      </c>
      <c r="AY367" s="18" t="s">
        <v>173</v>
      </c>
      <c r="BE367" s="173">
        <f>IF(N367="základná",J367,0)</f>
        <v>0</v>
      </c>
      <c r="BF367" s="173">
        <f>IF(N367="znížená",J367,0)</f>
        <v>0</v>
      </c>
      <c r="BG367" s="173">
        <f>IF(N367="zákl. prenesená",J367,0)</f>
        <v>0</v>
      </c>
      <c r="BH367" s="173">
        <f>IF(N367="zníž. prenesená",J367,0)</f>
        <v>0</v>
      </c>
      <c r="BI367" s="173">
        <f>IF(N367="nulová",J367,0)</f>
        <v>0</v>
      </c>
      <c r="BJ367" s="18" t="s">
        <v>179</v>
      </c>
      <c r="BK367" s="174">
        <f>ROUND(I367*H367,3)</f>
        <v>0</v>
      </c>
      <c r="BL367" s="18" t="s">
        <v>178</v>
      </c>
      <c r="BM367" s="172" t="s">
        <v>2018</v>
      </c>
    </row>
    <row r="368" spans="1:65" s="2" customFormat="1" ht="19.5" x14ac:dyDescent="0.2">
      <c r="A368" s="33"/>
      <c r="B368" s="34"/>
      <c r="C368" s="33"/>
      <c r="D368" s="175" t="s">
        <v>181</v>
      </c>
      <c r="E368" s="33"/>
      <c r="F368" s="176" t="s">
        <v>428</v>
      </c>
      <c r="G368" s="33"/>
      <c r="H368" s="33"/>
      <c r="I368" s="97"/>
      <c r="J368" s="33"/>
      <c r="K368" s="33"/>
      <c r="L368" s="34"/>
      <c r="M368" s="177"/>
      <c r="N368" s="178"/>
      <c r="O368" s="59"/>
      <c r="P368" s="59"/>
      <c r="Q368" s="59"/>
      <c r="R368" s="59"/>
      <c r="S368" s="59"/>
      <c r="T368" s="60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8" t="s">
        <v>181</v>
      </c>
      <c r="AU368" s="18" t="s">
        <v>179</v>
      </c>
    </row>
    <row r="369" spans="1:65" s="13" customFormat="1" x14ac:dyDescent="0.2">
      <c r="B369" s="179"/>
      <c r="D369" s="175" t="s">
        <v>183</v>
      </c>
      <c r="E369" s="180" t="s">
        <v>1</v>
      </c>
      <c r="F369" s="181" t="s">
        <v>2019</v>
      </c>
      <c r="H369" s="182">
        <v>0.151</v>
      </c>
      <c r="I369" s="183"/>
      <c r="L369" s="179"/>
      <c r="M369" s="184"/>
      <c r="N369" s="185"/>
      <c r="O369" s="185"/>
      <c r="P369" s="185"/>
      <c r="Q369" s="185"/>
      <c r="R369" s="185"/>
      <c r="S369" s="185"/>
      <c r="T369" s="186"/>
      <c r="AT369" s="180" t="s">
        <v>183</v>
      </c>
      <c r="AU369" s="180" t="s">
        <v>179</v>
      </c>
      <c r="AV369" s="13" t="s">
        <v>179</v>
      </c>
      <c r="AW369" s="13" t="s">
        <v>32</v>
      </c>
      <c r="AX369" s="13" t="s">
        <v>85</v>
      </c>
      <c r="AY369" s="180" t="s">
        <v>173</v>
      </c>
    </row>
    <row r="370" spans="1:65" s="2" customFormat="1" ht="16.5" customHeight="1" x14ac:dyDescent="0.2">
      <c r="A370" s="33"/>
      <c r="B370" s="162"/>
      <c r="C370" s="163" t="s">
        <v>443</v>
      </c>
      <c r="D370" s="264" t="s">
        <v>431</v>
      </c>
      <c r="E370" s="265"/>
      <c r="F370" s="266"/>
      <c r="G370" s="164" t="s">
        <v>185</v>
      </c>
      <c r="H370" s="165">
        <v>1.0049999999999999</v>
      </c>
      <c r="I370" s="166"/>
      <c r="J370" s="165">
        <f>ROUND(I370*H370,3)</f>
        <v>0</v>
      </c>
      <c r="K370" s="167"/>
      <c r="L370" s="34"/>
      <c r="M370" s="168" t="s">
        <v>1</v>
      </c>
      <c r="N370" s="169" t="s">
        <v>43</v>
      </c>
      <c r="O370" s="59"/>
      <c r="P370" s="170">
        <f>O370*H370</f>
        <v>0</v>
      </c>
      <c r="Q370" s="170">
        <v>2.2970199999999998</v>
      </c>
      <c r="R370" s="170">
        <f>Q370*H370</f>
        <v>2.3085050999999996</v>
      </c>
      <c r="S370" s="170">
        <v>0</v>
      </c>
      <c r="T370" s="171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72" t="s">
        <v>178</v>
      </c>
      <c r="AT370" s="172" t="s">
        <v>175</v>
      </c>
      <c r="AU370" s="172" t="s">
        <v>179</v>
      </c>
      <c r="AY370" s="18" t="s">
        <v>173</v>
      </c>
      <c r="BE370" s="173">
        <f>IF(N370="základná",J370,0)</f>
        <v>0</v>
      </c>
      <c r="BF370" s="173">
        <f>IF(N370="znížená",J370,0)</f>
        <v>0</v>
      </c>
      <c r="BG370" s="173">
        <f>IF(N370="zákl. prenesená",J370,0)</f>
        <v>0</v>
      </c>
      <c r="BH370" s="173">
        <f>IF(N370="zníž. prenesená",J370,0)</f>
        <v>0</v>
      </c>
      <c r="BI370" s="173">
        <f>IF(N370="nulová",J370,0)</f>
        <v>0</v>
      </c>
      <c r="BJ370" s="18" t="s">
        <v>179</v>
      </c>
      <c r="BK370" s="174">
        <f>ROUND(I370*H370,3)</f>
        <v>0</v>
      </c>
      <c r="BL370" s="18" t="s">
        <v>178</v>
      </c>
      <c r="BM370" s="172" t="s">
        <v>2020</v>
      </c>
    </row>
    <row r="371" spans="1:65" s="2" customFormat="1" ht="19.5" x14ac:dyDescent="0.2">
      <c r="A371" s="33"/>
      <c r="B371" s="34"/>
      <c r="C371" s="33"/>
      <c r="D371" s="175" t="s">
        <v>181</v>
      </c>
      <c r="E371" s="33"/>
      <c r="F371" s="176" t="s">
        <v>433</v>
      </c>
      <c r="G371" s="33"/>
      <c r="H371" s="33"/>
      <c r="I371" s="97"/>
      <c r="J371" s="33"/>
      <c r="K371" s="33"/>
      <c r="L371" s="34"/>
      <c r="M371" s="177"/>
      <c r="N371" s="178"/>
      <c r="O371" s="59"/>
      <c r="P371" s="59"/>
      <c r="Q371" s="59"/>
      <c r="R371" s="59"/>
      <c r="S371" s="59"/>
      <c r="T371" s="60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181</v>
      </c>
      <c r="AU371" s="18" t="s">
        <v>179</v>
      </c>
    </row>
    <row r="372" spans="1:65" s="14" customFormat="1" x14ac:dyDescent="0.2">
      <c r="B372" s="187"/>
      <c r="D372" s="175" t="s">
        <v>183</v>
      </c>
      <c r="E372" s="188" t="s">
        <v>1</v>
      </c>
      <c r="F372" s="189" t="s">
        <v>434</v>
      </c>
      <c r="H372" s="188" t="s">
        <v>1</v>
      </c>
      <c r="I372" s="190"/>
      <c r="L372" s="187"/>
      <c r="M372" s="191"/>
      <c r="N372" s="192"/>
      <c r="O372" s="192"/>
      <c r="P372" s="192"/>
      <c r="Q372" s="192"/>
      <c r="R372" s="192"/>
      <c r="S372" s="192"/>
      <c r="T372" s="193"/>
      <c r="AT372" s="188" t="s">
        <v>183</v>
      </c>
      <c r="AU372" s="188" t="s">
        <v>179</v>
      </c>
      <c r="AV372" s="14" t="s">
        <v>85</v>
      </c>
      <c r="AW372" s="14" t="s">
        <v>32</v>
      </c>
      <c r="AX372" s="14" t="s">
        <v>77</v>
      </c>
      <c r="AY372" s="188" t="s">
        <v>173</v>
      </c>
    </row>
    <row r="373" spans="1:65" s="14" customFormat="1" x14ac:dyDescent="0.2">
      <c r="B373" s="187"/>
      <c r="D373" s="175" t="s">
        <v>183</v>
      </c>
      <c r="E373" s="188" t="s">
        <v>1</v>
      </c>
      <c r="F373" s="189" t="s">
        <v>435</v>
      </c>
      <c r="H373" s="188" t="s">
        <v>1</v>
      </c>
      <c r="I373" s="190"/>
      <c r="L373" s="187"/>
      <c r="M373" s="191"/>
      <c r="N373" s="192"/>
      <c r="O373" s="192"/>
      <c r="P373" s="192"/>
      <c r="Q373" s="192"/>
      <c r="R373" s="192"/>
      <c r="S373" s="192"/>
      <c r="T373" s="193"/>
      <c r="AT373" s="188" t="s">
        <v>183</v>
      </c>
      <c r="AU373" s="188" t="s">
        <v>179</v>
      </c>
      <c r="AV373" s="14" t="s">
        <v>85</v>
      </c>
      <c r="AW373" s="14" t="s">
        <v>32</v>
      </c>
      <c r="AX373" s="14" t="s">
        <v>77</v>
      </c>
      <c r="AY373" s="188" t="s">
        <v>173</v>
      </c>
    </row>
    <row r="374" spans="1:65" s="14" customFormat="1" x14ac:dyDescent="0.2">
      <c r="B374" s="187"/>
      <c r="D374" s="175" t="s">
        <v>183</v>
      </c>
      <c r="E374" s="188" t="s">
        <v>1</v>
      </c>
      <c r="F374" s="189" t="s">
        <v>436</v>
      </c>
      <c r="H374" s="188" t="s">
        <v>1</v>
      </c>
      <c r="I374" s="190"/>
      <c r="L374" s="187"/>
      <c r="M374" s="191"/>
      <c r="N374" s="192"/>
      <c r="O374" s="192"/>
      <c r="P374" s="192"/>
      <c r="Q374" s="192"/>
      <c r="R374" s="192"/>
      <c r="S374" s="192"/>
      <c r="T374" s="193"/>
      <c r="AT374" s="188" t="s">
        <v>183</v>
      </c>
      <c r="AU374" s="188" t="s">
        <v>179</v>
      </c>
      <c r="AV374" s="14" t="s">
        <v>85</v>
      </c>
      <c r="AW374" s="14" t="s">
        <v>32</v>
      </c>
      <c r="AX374" s="14" t="s">
        <v>77</v>
      </c>
      <c r="AY374" s="188" t="s">
        <v>173</v>
      </c>
    </row>
    <row r="375" spans="1:65" s="13" customFormat="1" x14ac:dyDescent="0.2">
      <c r="B375" s="179"/>
      <c r="D375" s="175" t="s">
        <v>183</v>
      </c>
      <c r="E375" s="180" t="s">
        <v>1</v>
      </c>
      <c r="F375" s="181" t="s">
        <v>437</v>
      </c>
      <c r="H375" s="182">
        <v>0.14299999999999999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183</v>
      </c>
      <c r="AU375" s="180" t="s">
        <v>179</v>
      </c>
      <c r="AV375" s="13" t="s">
        <v>179</v>
      </c>
      <c r="AW375" s="13" t="s">
        <v>32</v>
      </c>
      <c r="AX375" s="13" t="s">
        <v>77</v>
      </c>
      <c r="AY375" s="180" t="s">
        <v>173</v>
      </c>
    </row>
    <row r="376" spans="1:65" s="13" customFormat="1" x14ac:dyDescent="0.2">
      <c r="B376" s="179"/>
      <c r="D376" s="175" t="s">
        <v>183</v>
      </c>
      <c r="E376" s="180" t="s">
        <v>1</v>
      </c>
      <c r="F376" s="181" t="s">
        <v>438</v>
      </c>
      <c r="H376" s="182">
        <v>0.66900000000000004</v>
      </c>
      <c r="I376" s="183"/>
      <c r="L376" s="179"/>
      <c r="M376" s="184"/>
      <c r="N376" s="185"/>
      <c r="O376" s="185"/>
      <c r="P376" s="185"/>
      <c r="Q376" s="185"/>
      <c r="R376" s="185"/>
      <c r="S376" s="185"/>
      <c r="T376" s="186"/>
      <c r="AT376" s="180" t="s">
        <v>183</v>
      </c>
      <c r="AU376" s="180" t="s">
        <v>179</v>
      </c>
      <c r="AV376" s="13" t="s">
        <v>179</v>
      </c>
      <c r="AW376" s="13" t="s">
        <v>32</v>
      </c>
      <c r="AX376" s="13" t="s">
        <v>77</v>
      </c>
      <c r="AY376" s="180" t="s">
        <v>173</v>
      </c>
    </row>
    <row r="377" spans="1:65" s="14" customFormat="1" x14ac:dyDescent="0.2">
      <c r="B377" s="187"/>
      <c r="D377" s="175" t="s">
        <v>183</v>
      </c>
      <c r="E377" s="188" t="s">
        <v>1</v>
      </c>
      <c r="F377" s="189" t="s">
        <v>439</v>
      </c>
      <c r="H377" s="188" t="s">
        <v>1</v>
      </c>
      <c r="I377" s="190"/>
      <c r="L377" s="187"/>
      <c r="M377" s="191"/>
      <c r="N377" s="192"/>
      <c r="O377" s="192"/>
      <c r="P377" s="192"/>
      <c r="Q377" s="192"/>
      <c r="R377" s="192"/>
      <c r="S377" s="192"/>
      <c r="T377" s="193"/>
      <c r="AT377" s="188" t="s">
        <v>183</v>
      </c>
      <c r="AU377" s="188" t="s">
        <v>179</v>
      </c>
      <c r="AV377" s="14" t="s">
        <v>85</v>
      </c>
      <c r="AW377" s="14" t="s">
        <v>32</v>
      </c>
      <c r="AX377" s="14" t="s">
        <v>77</v>
      </c>
      <c r="AY377" s="188" t="s">
        <v>173</v>
      </c>
    </row>
    <row r="378" spans="1:65" s="13" customFormat="1" x14ac:dyDescent="0.2">
      <c r="B378" s="179"/>
      <c r="D378" s="175" t="s">
        <v>183</v>
      </c>
      <c r="E378" s="180" t="s">
        <v>1</v>
      </c>
      <c r="F378" s="181" t="s">
        <v>440</v>
      </c>
      <c r="H378" s="182">
        <v>4.1000000000000002E-2</v>
      </c>
      <c r="I378" s="183"/>
      <c r="L378" s="179"/>
      <c r="M378" s="184"/>
      <c r="N378" s="185"/>
      <c r="O378" s="185"/>
      <c r="P378" s="185"/>
      <c r="Q378" s="185"/>
      <c r="R378" s="185"/>
      <c r="S378" s="185"/>
      <c r="T378" s="186"/>
      <c r="AT378" s="180" t="s">
        <v>183</v>
      </c>
      <c r="AU378" s="180" t="s">
        <v>179</v>
      </c>
      <c r="AV378" s="13" t="s">
        <v>179</v>
      </c>
      <c r="AW378" s="13" t="s">
        <v>32</v>
      </c>
      <c r="AX378" s="13" t="s">
        <v>77</v>
      </c>
      <c r="AY378" s="180" t="s">
        <v>173</v>
      </c>
    </row>
    <row r="379" spans="1:65" s="13" customFormat="1" x14ac:dyDescent="0.2">
      <c r="B379" s="179"/>
      <c r="D379" s="175" t="s">
        <v>183</v>
      </c>
      <c r="E379" s="180" t="s">
        <v>1</v>
      </c>
      <c r="F379" s="181" t="s">
        <v>441</v>
      </c>
      <c r="H379" s="182">
        <v>7.5999999999999998E-2</v>
      </c>
      <c r="I379" s="183"/>
      <c r="L379" s="179"/>
      <c r="M379" s="184"/>
      <c r="N379" s="185"/>
      <c r="O379" s="185"/>
      <c r="P379" s="185"/>
      <c r="Q379" s="185"/>
      <c r="R379" s="185"/>
      <c r="S379" s="185"/>
      <c r="T379" s="186"/>
      <c r="AT379" s="180" t="s">
        <v>183</v>
      </c>
      <c r="AU379" s="180" t="s">
        <v>179</v>
      </c>
      <c r="AV379" s="13" t="s">
        <v>179</v>
      </c>
      <c r="AW379" s="13" t="s">
        <v>32</v>
      </c>
      <c r="AX379" s="13" t="s">
        <v>77</v>
      </c>
      <c r="AY379" s="180" t="s">
        <v>173</v>
      </c>
    </row>
    <row r="380" spans="1:65" s="13" customFormat="1" x14ac:dyDescent="0.2">
      <c r="B380" s="179"/>
      <c r="D380" s="175" t="s">
        <v>183</v>
      </c>
      <c r="E380" s="180" t="s">
        <v>1</v>
      </c>
      <c r="F380" s="181" t="s">
        <v>442</v>
      </c>
      <c r="H380" s="182">
        <v>7.5999999999999998E-2</v>
      </c>
      <c r="I380" s="183"/>
      <c r="L380" s="179"/>
      <c r="M380" s="184"/>
      <c r="N380" s="185"/>
      <c r="O380" s="185"/>
      <c r="P380" s="185"/>
      <c r="Q380" s="185"/>
      <c r="R380" s="185"/>
      <c r="S380" s="185"/>
      <c r="T380" s="186"/>
      <c r="AT380" s="180" t="s">
        <v>183</v>
      </c>
      <c r="AU380" s="180" t="s">
        <v>179</v>
      </c>
      <c r="AV380" s="13" t="s">
        <v>179</v>
      </c>
      <c r="AW380" s="13" t="s">
        <v>32</v>
      </c>
      <c r="AX380" s="13" t="s">
        <v>77</v>
      </c>
      <c r="AY380" s="180" t="s">
        <v>173</v>
      </c>
    </row>
    <row r="381" spans="1:65" s="16" customFormat="1" x14ac:dyDescent="0.2">
      <c r="B381" s="202"/>
      <c r="D381" s="175" t="s">
        <v>183</v>
      </c>
      <c r="E381" s="203" t="s">
        <v>1</v>
      </c>
      <c r="F381" s="204" t="s">
        <v>197</v>
      </c>
      <c r="H381" s="205">
        <v>1.0049999999999999</v>
      </c>
      <c r="I381" s="206"/>
      <c r="L381" s="202"/>
      <c r="M381" s="207"/>
      <c r="N381" s="208"/>
      <c r="O381" s="208"/>
      <c r="P381" s="208"/>
      <c r="Q381" s="208"/>
      <c r="R381" s="208"/>
      <c r="S381" s="208"/>
      <c r="T381" s="209"/>
      <c r="AT381" s="203" t="s">
        <v>183</v>
      </c>
      <c r="AU381" s="203" t="s">
        <v>179</v>
      </c>
      <c r="AV381" s="16" t="s">
        <v>178</v>
      </c>
      <c r="AW381" s="16" t="s">
        <v>32</v>
      </c>
      <c r="AX381" s="16" t="s">
        <v>85</v>
      </c>
      <c r="AY381" s="203" t="s">
        <v>173</v>
      </c>
    </row>
    <row r="382" spans="1:65" s="2" customFormat="1" ht="16.5" customHeight="1" x14ac:dyDescent="0.2">
      <c r="A382" s="33"/>
      <c r="B382" s="162"/>
      <c r="C382" s="163" t="s">
        <v>449</v>
      </c>
      <c r="D382" s="264" t="s">
        <v>444</v>
      </c>
      <c r="E382" s="265"/>
      <c r="F382" s="266"/>
      <c r="G382" s="164" t="s">
        <v>271</v>
      </c>
      <c r="H382" s="165">
        <v>9.4320000000000004</v>
      </c>
      <c r="I382" s="166"/>
      <c r="J382" s="165">
        <f>ROUND(I382*H382,3)</f>
        <v>0</v>
      </c>
      <c r="K382" s="167"/>
      <c r="L382" s="34"/>
      <c r="M382" s="168" t="s">
        <v>1</v>
      </c>
      <c r="N382" s="169" t="s">
        <v>43</v>
      </c>
      <c r="O382" s="59"/>
      <c r="P382" s="170">
        <f>O382*H382</f>
        <v>0</v>
      </c>
      <c r="Q382" s="170">
        <v>2.7999999999999998E-4</v>
      </c>
      <c r="R382" s="170">
        <f>Q382*H382</f>
        <v>2.6409599999999999E-3</v>
      </c>
      <c r="S382" s="170">
        <v>0</v>
      </c>
      <c r="T382" s="171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72" t="s">
        <v>178</v>
      </c>
      <c r="AT382" s="172" t="s">
        <v>175</v>
      </c>
      <c r="AU382" s="172" t="s">
        <v>179</v>
      </c>
      <c r="AY382" s="18" t="s">
        <v>173</v>
      </c>
      <c r="BE382" s="173">
        <f>IF(N382="základná",J382,0)</f>
        <v>0</v>
      </c>
      <c r="BF382" s="173">
        <f>IF(N382="znížená",J382,0)</f>
        <v>0</v>
      </c>
      <c r="BG382" s="173">
        <f>IF(N382="zákl. prenesená",J382,0)</f>
        <v>0</v>
      </c>
      <c r="BH382" s="173">
        <f>IF(N382="zníž. prenesená",J382,0)</f>
        <v>0</v>
      </c>
      <c r="BI382" s="173">
        <f>IF(N382="nulová",J382,0)</f>
        <v>0</v>
      </c>
      <c r="BJ382" s="18" t="s">
        <v>179</v>
      </c>
      <c r="BK382" s="174">
        <f>ROUND(I382*H382,3)</f>
        <v>0</v>
      </c>
      <c r="BL382" s="18" t="s">
        <v>178</v>
      </c>
      <c r="BM382" s="172" t="s">
        <v>2021</v>
      </c>
    </row>
    <row r="383" spans="1:65" s="2" customFormat="1" ht="58.5" x14ac:dyDescent="0.2">
      <c r="A383" s="33"/>
      <c r="B383" s="34"/>
      <c r="C383" s="33"/>
      <c r="D383" s="175" t="s">
        <v>181</v>
      </c>
      <c r="E383" s="33"/>
      <c r="F383" s="176" t="s">
        <v>446</v>
      </c>
      <c r="G383" s="33"/>
      <c r="H383" s="33"/>
      <c r="I383" s="97"/>
      <c r="J383" s="33"/>
      <c r="K383" s="33"/>
      <c r="L383" s="34"/>
      <c r="M383" s="177"/>
      <c r="N383" s="178"/>
      <c r="O383" s="59"/>
      <c r="P383" s="59"/>
      <c r="Q383" s="59"/>
      <c r="R383" s="59"/>
      <c r="S383" s="59"/>
      <c r="T383" s="60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T383" s="18" t="s">
        <v>181</v>
      </c>
      <c r="AU383" s="18" t="s">
        <v>179</v>
      </c>
    </row>
    <row r="384" spans="1:65" s="14" customFormat="1" x14ac:dyDescent="0.2">
      <c r="B384" s="187"/>
      <c r="D384" s="175" t="s">
        <v>183</v>
      </c>
      <c r="E384" s="188" t="s">
        <v>1</v>
      </c>
      <c r="F384" s="189" t="s">
        <v>435</v>
      </c>
      <c r="H384" s="188" t="s">
        <v>1</v>
      </c>
      <c r="I384" s="190"/>
      <c r="L384" s="187"/>
      <c r="M384" s="191"/>
      <c r="N384" s="192"/>
      <c r="O384" s="192"/>
      <c r="P384" s="192"/>
      <c r="Q384" s="192"/>
      <c r="R384" s="192"/>
      <c r="S384" s="192"/>
      <c r="T384" s="193"/>
      <c r="AT384" s="188" t="s">
        <v>183</v>
      </c>
      <c r="AU384" s="188" t="s">
        <v>179</v>
      </c>
      <c r="AV384" s="14" t="s">
        <v>85</v>
      </c>
      <c r="AW384" s="14" t="s">
        <v>32</v>
      </c>
      <c r="AX384" s="14" t="s">
        <v>77</v>
      </c>
      <c r="AY384" s="188" t="s">
        <v>173</v>
      </c>
    </row>
    <row r="385" spans="1:65" s="14" customFormat="1" x14ac:dyDescent="0.2">
      <c r="B385" s="187"/>
      <c r="D385" s="175" t="s">
        <v>183</v>
      </c>
      <c r="E385" s="188" t="s">
        <v>1</v>
      </c>
      <c r="F385" s="189" t="s">
        <v>436</v>
      </c>
      <c r="H385" s="188" t="s">
        <v>1</v>
      </c>
      <c r="I385" s="190"/>
      <c r="L385" s="187"/>
      <c r="M385" s="191"/>
      <c r="N385" s="192"/>
      <c r="O385" s="192"/>
      <c r="P385" s="192"/>
      <c r="Q385" s="192"/>
      <c r="R385" s="192"/>
      <c r="S385" s="192"/>
      <c r="T385" s="193"/>
      <c r="AT385" s="188" t="s">
        <v>183</v>
      </c>
      <c r="AU385" s="188" t="s">
        <v>179</v>
      </c>
      <c r="AV385" s="14" t="s">
        <v>85</v>
      </c>
      <c r="AW385" s="14" t="s">
        <v>32</v>
      </c>
      <c r="AX385" s="14" t="s">
        <v>77</v>
      </c>
      <c r="AY385" s="188" t="s">
        <v>173</v>
      </c>
    </row>
    <row r="386" spans="1:65" s="13" customFormat="1" x14ac:dyDescent="0.2">
      <c r="B386" s="179"/>
      <c r="D386" s="175" t="s">
        <v>183</v>
      </c>
      <c r="E386" s="180" t="s">
        <v>1</v>
      </c>
      <c r="F386" s="181" t="s">
        <v>447</v>
      </c>
      <c r="H386" s="182">
        <v>7.65</v>
      </c>
      <c r="I386" s="183"/>
      <c r="L386" s="179"/>
      <c r="M386" s="184"/>
      <c r="N386" s="185"/>
      <c r="O386" s="185"/>
      <c r="P386" s="185"/>
      <c r="Q386" s="185"/>
      <c r="R386" s="185"/>
      <c r="S386" s="185"/>
      <c r="T386" s="186"/>
      <c r="AT386" s="180" t="s">
        <v>183</v>
      </c>
      <c r="AU386" s="180" t="s">
        <v>179</v>
      </c>
      <c r="AV386" s="13" t="s">
        <v>179</v>
      </c>
      <c r="AW386" s="13" t="s">
        <v>32</v>
      </c>
      <c r="AX386" s="13" t="s">
        <v>77</v>
      </c>
      <c r="AY386" s="180" t="s">
        <v>173</v>
      </c>
    </row>
    <row r="387" spans="1:65" s="14" customFormat="1" x14ac:dyDescent="0.2">
      <c r="B387" s="187"/>
      <c r="D387" s="175" t="s">
        <v>183</v>
      </c>
      <c r="E387" s="188" t="s">
        <v>1</v>
      </c>
      <c r="F387" s="189" t="s">
        <v>439</v>
      </c>
      <c r="H387" s="188" t="s">
        <v>1</v>
      </c>
      <c r="I387" s="190"/>
      <c r="L387" s="187"/>
      <c r="M387" s="191"/>
      <c r="N387" s="192"/>
      <c r="O387" s="192"/>
      <c r="P387" s="192"/>
      <c r="Q387" s="192"/>
      <c r="R387" s="192"/>
      <c r="S387" s="192"/>
      <c r="T387" s="193"/>
      <c r="AT387" s="188" t="s">
        <v>183</v>
      </c>
      <c r="AU387" s="188" t="s">
        <v>179</v>
      </c>
      <c r="AV387" s="14" t="s">
        <v>85</v>
      </c>
      <c r="AW387" s="14" t="s">
        <v>32</v>
      </c>
      <c r="AX387" s="14" t="s">
        <v>77</v>
      </c>
      <c r="AY387" s="188" t="s">
        <v>173</v>
      </c>
    </row>
    <row r="388" spans="1:65" s="13" customFormat="1" x14ac:dyDescent="0.2">
      <c r="B388" s="179"/>
      <c r="D388" s="175" t="s">
        <v>183</v>
      </c>
      <c r="E388" s="180" t="s">
        <v>1</v>
      </c>
      <c r="F388" s="181" t="s">
        <v>448</v>
      </c>
      <c r="H388" s="182">
        <v>1.782</v>
      </c>
      <c r="I388" s="183"/>
      <c r="L388" s="179"/>
      <c r="M388" s="184"/>
      <c r="N388" s="185"/>
      <c r="O388" s="185"/>
      <c r="P388" s="185"/>
      <c r="Q388" s="185"/>
      <c r="R388" s="185"/>
      <c r="S388" s="185"/>
      <c r="T388" s="186"/>
      <c r="AT388" s="180" t="s">
        <v>183</v>
      </c>
      <c r="AU388" s="180" t="s">
        <v>179</v>
      </c>
      <c r="AV388" s="13" t="s">
        <v>179</v>
      </c>
      <c r="AW388" s="13" t="s">
        <v>32</v>
      </c>
      <c r="AX388" s="13" t="s">
        <v>77</v>
      </c>
      <c r="AY388" s="180" t="s">
        <v>173</v>
      </c>
    </row>
    <row r="389" spans="1:65" s="16" customFormat="1" x14ac:dyDescent="0.2">
      <c r="B389" s="202"/>
      <c r="D389" s="175" t="s">
        <v>183</v>
      </c>
      <c r="E389" s="203" t="s">
        <v>1</v>
      </c>
      <c r="F389" s="204" t="s">
        <v>197</v>
      </c>
      <c r="H389" s="205">
        <v>9.4320000000000004</v>
      </c>
      <c r="I389" s="206"/>
      <c r="L389" s="202"/>
      <c r="M389" s="207"/>
      <c r="N389" s="208"/>
      <c r="O389" s="208"/>
      <c r="P389" s="208"/>
      <c r="Q389" s="208"/>
      <c r="R389" s="208"/>
      <c r="S389" s="208"/>
      <c r="T389" s="209"/>
      <c r="AT389" s="203" t="s">
        <v>183</v>
      </c>
      <c r="AU389" s="203" t="s">
        <v>179</v>
      </c>
      <c r="AV389" s="16" t="s">
        <v>178</v>
      </c>
      <c r="AW389" s="16" t="s">
        <v>32</v>
      </c>
      <c r="AX389" s="16" t="s">
        <v>85</v>
      </c>
      <c r="AY389" s="203" t="s">
        <v>173</v>
      </c>
    </row>
    <row r="390" spans="1:65" s="2" customFormat="1" ht="16.5" customHeight="1" x14ac:dyDescent="0.2">
      <c r="A390" s="33"/>
      <c r="B390" s="162"/>
      <c r="C390" s="163" t="s">
        <v>453</v>
      </c>
      <c r="D390" s="264" t="s">
        <v>450</v>
      </c>
      <c r="E390" s="265"/>
      <c r="F390" s="266"/>
      <c r="G390" s="164" t="s">
        <v>271</v>
      </c>
      <c r="H390" s="165">
        <v>9.4320000000000004</v>
      </c>
      <c r="I390" s="166"/>
      <c r="J390" s="165">
        <f>ROUND(I390*H390,3)</f>
        <v>0</v>
      </c>
      <c r="K390" s="167"/>
      <c r="L390" s="34"/>
      <c r="M390" s="168" t="s">
        <v>1</v>
      </c>
      <c r="N390" s="169" t="s">
        <v>43</v>
      </c>
      <c r="O390" s="59"/>
      <c r="P390" s="170">
        <f>O390*H390</f>
        <v>0</v>
      </c>
      <c r="Q390" s="170">
        <v>0</v>
      </c>
      <c r="R390" s="170">
        <f>Q390*H390</f>
        <v>0</v>
      </c>
      <c r="S390" s="170">
        <v>0</v>
      </c>
      <c r="T390" s="171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72" t="s">
        <v>178</v>
      </c>
      <c r="AT390" s="172" t="s">
        <v>175</v>
      </c>
      <c r="AU390" s="172" t="s">
        <v>179</v>
      </c>
      <c r="AY390" s="18" t="s">
        <v>173</v>
      </c>
      <c r="BE390" s="173">
        <f>IF(N390="základná",J390,0)</f>
        <v>0</v>
      </c>
      <c r="BF390" s="173">
        <f>IF(N390="znížená",J390,0)</f>
        <v>0</v>
      </c>
      <c r="BG390" s="173">
        <f>IF(N390="zákl. prenesená",J390,0)</f>
        <v>0</v>
      </c>
      <c r="BH390" s="173">
        <f>IF(N390="zníž. prenesená",J390,0)</f>
        <v>0</v>
      </c>
      <c r="BI390" s="173">
        <f>IF(N390="nulová",J390,0)</f>
        <v>0</v>
      </c>
      <c r="BJ390" s="18" t="s">
        <v>179</v>
      </c>
      <c r="BK390" s="174">
        <f>ROUND(I390*H390,3)</f>
        <v>0</v>
      </c>
      <c r="BL390" s="18" t="s">
        <v>178</v>
      </c>
      <c r="BM390" s="172" t="s">
        <v>2022</v>
      </c>
    </row>
    <row r="391" spans="1:65" s="2" customFormat="1" ht="58.5" x14ac:dyDescent="0.2">
      <c r="A391" s="33"/>
      <c r="B391" s="34"/>
      <c r="C391" s="33"/>
      <c r="D391" s="175" t="s">
        <v>181</v>
      </c>
      <c r="E391" s="33"/>
      <c r="F391" s="176" t="s">
        <v>452</v>
      </c>
      <c r="G391" s="33"/>
      <c r="H391" s="33"/>
      <c r="I391" s="97"/>
      <c r="J391" s="33"/>
      <c r="K391" s="33"/>
      <c r="L391" s="34"/>
      <c r="M391" s="177"/>
      <c r="N391" s="178"/>
      <c r="O391" s="59"/>
      <c r="P391" s="59"/>
      <c r="Q391" s="59"/>
      <c r="R391" s="59"/>
      <c r="S391" s="59"/>
      <c r="T391" s="60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T391" s="18" t="s">
        <v>181</v>
      </c>
      <c r="AU391" s="18" t="s">
        <v>179</v>
      </c>
    </row>
    <row r="392" spans="1:65" s="2" customFormat="1" ht="24" customHeight="1" x14ac:dyDescent="0.2">
      <c r="A392" s="33"/>
      <c r="B392" s="162"/>
      <c r="C392" s="163" t="s">
        <v>458</v>
      </c>
      <c r="D392" s="264" t="s">
        <v>454</v>
      </c>
      <c r="E392" s="265"/>
      <c r="F392" s="266"/>
      <c r="G392" s="164" t="s">
        <v>271</v>
      </c>
      <c r="H392" s="165">
        <v>2.0030000000000001</v>
      </c>
      <c r="I392" s="166"/>
      <c r="J392" s="165">
        <f>ROUND(I392*H392,3)</f>
        <v>0</v>
      </c>
      <c r="K392" s="167"/>
      <c r="L392" s="34"/>
      <c r="M392" s="168" t="s">
        <v>1</v>
      </c>
      <c r="N392" s="169" t="s">
        <v>43</v>
      </c>
      <c r="O392" s="59"/>
      <c r="P392" s="170">
        <f>O392*H392</f>
        <v>0</v>
      </c>
      <c r="Q392" s="170">
        <v>5.3499999999999997E-3</v>
      </c>
      <c r="R392" s="170">
        <f>Q392*H392</f>
        <v>1.071605E-2</v>
      </c>
      <c r="S392" s="170">
        <v>0</v>
      </c>
      <c r="T392" s="171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72" t="s">
        <v>178</v>
      </c>
      <c r="AT392" s="172" t="s">
        <v>175</v>
      </c>
      <c r="AU392" s="172" t="s">
        <v>179</v>
      </c>
      <c r="AY392" s="18" t="s">
        <v>173</v>
      </c>
      <c r="BE392" s="173">
        <f>IF(N392="základná",J392,0)</f>
        <v>0</v>
      </c>
      <c r="BF392" s="173">
        <f>IF(N392="znížená",J392,0)</f>
        <v>0</v>
      </c>
      <c r="BG392" s="173">
        <f>IF(N392="zákl. prenesená",J392,0)</f>
        <v>0</v>
      </c>
      <c r="BH392" s="173">
        <f>IF(N392="zníž. prenesená",J392,0)</f>
        <v>0</v>
      </c>
      <c r="BI392" s="173">
        <f>IF(N392="nulová",J392,0)</f>
        <v>0</v>
      </c>
      <c r="BJ392" s="18" t="s">
        <v>179</v>
      </c>
      <c r="BK392" s="174">
        <f>ROUND(I392*H392,3)</f>
        <v>0</v>
      </c>
      <c r="BL392" s="18" t="s">
        <v>178</v>
      </c>
      <c r="BM392" s="172" t="s">
        <v>2023</v>
      </c>
    </row>
    <row r="393" spans="1:65" s="2" customFormat="1" ht="29.25" x14ac:dyDescent="0.2">
      <c r="A393" s="33"/>
      <c r="B393" s="34"/>
      <c r="C393" s="33"/>
      <c r="D393" s="175" t="s">
        <v>181</v>
      </c>
      <c r="E393" s="33"/>
      <c r="F393" s="176" t="s">
        <v>456</v>
      </c>
      <c r="G393" s="33"/>
      <c r="H393" s="33"/>
      <c r="I393" s="97"/>
      <c r="J393" s="33"/>
      <c r="K393" s="33"/>
      <c r="L393" s="34"/>
      <c r="M393" s="177"/>
      <c r="N393" s="178"/>
      <c r="O393" s="59"/>
      <c r="P393" s="59"/>
      <c r="Q393" s="59"/>
      <c r="R393" s="59"/>
      <c r="S393" s="59"/>
      <c r="T393" s="60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T393" s="18" t="s">
        <v>181</v>
      </c>
      <c r="AU393" s="18" t="s">
        <v>179</v>
      </c>
    </row>
    <row r="394" spans="1:65" s="14" customFormat="1" x14ac:dyDescent="0.2">
      <c r="B394" s="187"/>
      <c r="D394" s="175" t="s">
        <v>183</v>
      </c>
      <c r="E394" s="188" t="s">
        <v>1</v>
      </c>
      <c r="F394" s="189" t="s">
        <v>435</v>
      </c>
      <c r="H394" s="188" t="s">
        <v>1</v>
      </c>
      <c r="I394" s="190"/>
      <c r="L394" s="187"/>
      <c r="M394" s="191"/>
      <c r="N394" s="192"/>
      <c r="O394" s="192"/>
      <c r="P394" s="192"/>
      <c r="Q394" s="192"/>
      <c r="R394" s="192"/>
      <c r="S394" s="192"/>
      <c r="T394" s="193"/>
      <c r="AT394" s="188" t="s">
        <v>183</v>
      </c>
      <c r="AU394" s="188" t="s">
        <v>179</v>
      </c>
      <c r="AV394" s="14" t="s">
        <v>85</v>
      </c>
      <c r="AW394" s="14" t="s">
        <v>32</v>
      </c>
      <c r="AX394" s="14" t="s">
        <v>77</v>
      </c>
      <c r="AY394" s="188" t="s">
        <v>173</v>
      </c>
    </row>
    <row r="395" spans="1:65" s="13" customFormat="1" x14ac:dyDescent="0.2">
      <c r="B395" s="179"/>
      <c r="D395" s="175" t="s">
        <v>183</v>
      </c>
      <c r="E395" s="180" t="s">
        <v>1</v>
      </c>
      <c r="F395" s="181" t="s">
        <v>457</v>
      </c>
      <c r="H395" s="182">
        <v>2.0030000000000001</v>
      </c>
      <c r="I395" s="183"/>
      <c r="L395" s="179"/>
      <c r="M395" s="184"/>
      <c r="N395" s="185"/>
      <c r="O395" s="185"/>
      <c r="P395" s="185"/>
      <c r="Q395" s="185"/>
      <c r="R395" s="185"/>
      <c r="S395" s="185"/>
      <c r="T395" s="186"/>
      <c r="AT395" s="180" t="s">
        <v>183</v>
      </c>
      <c r="AU395" s="180" t="s">
        <v>179</v>
      </c>
      <c r="AV395" s="13" t="s">
        <v>179</v>
      </c>
      <c r="AW395" s="13" t="s">
        <v>32</v>
      </c>
      <c r="AX395" s="13" t="s">
        <v>77</v>
      </c>
      <c r="AY395" s="180" t="s">
        <v>173</v>
      </c>
    </row>
    <row r="396" spans="1:65" s="16" customFormat="1" x14ac:dyDescent="0.2">
      <c r="B396" s="202"/>
      <c r="D396" s="175" t="s">
        <v>183</v>
      </c>
      <c r="E396" s="203" t="s">
        <v>1</v>
      </c>
      <c r="F396" s="204" t="s">
        <v>197</v>
      </c>
      <c r="H396" s="205">
        <v>2.0030000000000001</v>
      </c>
      <c r="I396" s="206"/>
      <c r="L396" s="202"/>
      <c r="M396" s="207"/>
      <c r="N396" s="208"/>
      <c r="O396" s="208"/>
      <c r="P396" s="208"/>
      <c r="Q396" s="208"/>
      <c r="R396" s="208"/>
      <c r="S396" s="208"/>
      <c r="T396" s="209"/>
      <c r="AT396" s="203" t="s">
        <v>183</v>
      </c>
      <c r="AU396" s="203" t="s">
        <v>179</v>
      </c>
      <c r="AV396" s="16" t="s">
        <v>178</v>
      </c>
      <c r="AW396" s="16" t="s">
        <v>32</v>
      </c>
      <c r="AX396" s="16" t="s">
        <v>85</v>
      </c>
      <c r="AY396" s="203" t="s">
        <v>173</v>
      </c>
    </row>
    <row r="397" spans="1:65" s="2" customFormat="1" ht="24" customHeight="1" x14ac:dyDescent="0.2">
      <c r="A397" s="33"/>
      <c r="B397" s="162"/>
      <c r="C397" s="163" t="s">
        <v>462</v>
      </c>
      <c r="D397" s="264" t="s">
        <v>459</v>
      </c>
      <c r="E397" s="265"/>
      <c r="F397" s="266"/>
      <c r="G397" s="164" t="s">
        <v>271</v>
      </c>
      <c r="H397" s="165">
        <v>2.0030000000000001</v>
      </c>
      <c r="I397" s="166"/>
      <c r="J397" s="165">
        <f>ROUND(I397*H397,3)</f>
        <v>0</v>
      </c>
      <c r="K397" s="167"/>
      <c r="L397" s="34"/>
      <c r="M397" s="168" t="s">
        <v>1</v>
      </c>
      <c r="N397" s="169" t="s">
        <v>43</v>
      </c>
      <c r="O397" s="59"/>
      <c r="P397" s="170">
        <f>O397*H397</f>
        <v>0</v>
      </c>
      <c r="Q397" s="170">
        <v>0</v>
      </c>
      <c r="R397" s="170">
        <f>Q397*H397</f>
        <v>0</v>
      </c>
      <c r="S397" s="170">
        <v>0</v>
      </c>
      <c r="T397" s="171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72" t="s">
        <v>178</v>
      </c>
      <c r="AT397" s="172" t="s">
        <v>175</v>
      </c>
      <c r="AU397" s="172" t="s">
        <v>179</v>
      </c>
      <c r="AY397" s="18" t="s">
        <v>173</v>
      </c>
      <c r="BE397" s="173">
        <f>IF(N397="základná",J397,0)</f>
        <v>0</v>
      </c>
      <c r="BF397" s="173">
        <f>IF(N397="znížená",J397,0)</f>
        <v>0</v>
      </c>
      <c r="BG397" s="173">
        <f>IF(N397="zákl. prenesená",J397,0)</f>
        <v>0</v>
      </c>
      <c r="BH397" s="173">
        <f>IF(N397="zníž. prenesená",J397,0)</f>
        <v>0</v>
      </c>
      <c r="BI397" s="173">
        <f>IF(N397="nulová",J397,0)</f>
        <v>0</v>
      </c>
      <c r="BJ397" s="18" t="s">
        <v>179</v>
      </c>
      <c r="BK397" s="174">
        <f>ROUND(I397*H397,3)</f>
        <v>0</v>
      </c>
      <c r="BL397" s="18" t="s">
        <v>178</v>
      </c>
      <c r="BM397" s="172" t="s">
        <v>2024</v>
      </c>
    </row>
    <row r="398" spans="1:65" s="2" customFormat="1" ht="29.25" x14ac:dyDescent="0.2">
      <c r="A398" s="33"/>
      <c r="B398" s="34"/>
      <c r="C398" s="33"/>
      <c r="D398" s="175" t="s">
        <v>181</v>
      </c>
      <c r="E398" s="33"/>
      <c r="F398" s="176" t="s">
        <v>461</v>
      </c>
      <c r="G398" s="33"/>
      <c r="H398" s="33"/>
      <c r="I398" s="97"/>
      <c r="J398" s="33"/>
      <c r="K398" s="33"/>
      <c r="L398" s="34"/>
      <c r="M398" s="177"/>
      <c r="N398" s="178"/>
      <c r="O398" s="59"/>
      <c r="P398" s="59"/>
      <c r="Q398" s="59"/>
      <c r="R398" s="59"/>
      <c r="S398" s="59"/>
      <c r="T398" s="60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8" t="s">
        <v>181</v>
      </c>
      <c r="AU398" s="18" t="s">
        <v>179</v>
      </c>
    </row>
    <row r="399" spans="1:65" s="2" customFormat="1" ht="24" customHeight="1" x14ac:dyDescent="0.2">
      <c r="A399" s="33"/>
      <c r="B399" s="162"/>
      <c r="C399" s="163" t="s">
        <v>484</v>
      </c>
      <c r="D399" s="264" t="s">
        <v>463</v>
      </c>
      <c r="E399" s="265"/>
      <c r="F399" s="266"/>
      <c r="G399" s="164" t="s">
        <v>185</v>
      </c>
      <c r="H399" s="165">
        <v>8.7530000000000001</v>
      </c>
      <c r="I399" s="166"/>
      <c r="J399" s="165">
        <f>ROUND(I399*H399,3)</f>
        <v>0</v>
      </c>
      <c r="K399" s="167"/>
      <c r="L399" s="34"/>
      <c r="M399" s="168" t="s">
        <v>1</v>
      </c>
      <c r="N399" s="169" t="s">
        <v>43</v>
      </c>
      <c r="O399" s="59"/>
      <c r="P399" s="170">
        <f>O399*H399</f>
        <v>0</v>
      </c>
      <c r="Q399" s="170">
        <v>2.29698</v>
      </c>
      <c r="R399" s="170">
        <f>Q399*H399</f>
        <v>20.105465940000002</v>
      </c>
      <c r="S399" s="170">
        <v>0</v>
      </c>
      <c r="T399" s="171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72" t="s">
        <v>178</v>
      </c>
      <c r="AT399" s="172" t="s">
        <v>175</v>
      </c>
      <c r="AU399" s="172" t="s">
        <v>179</v>
      </c>
      <c r="AY399" s="18" t="s">
        <v>173</v>
      </c>
      <c r="BE399" s="173">
        <f>IF(N399="základná",J399,0)</f>
        <v>0</v>
      </c>
      <c r="BF399" s="173">
        <f>IF(N399="znížená",J399,0)</f>
        <v>0</v>
      </c>
      <c r="BG399" s="173">
        <f>IF(N399="zákl. prenesená",J399,0)</f>
        <v>0</v>
      </c>
      <c r="BH399" s="173">
        <f>IF(N399="zníž. prenesená",J399,0)</f>
        <v>0</v>
      </c>
      <c r="BI399" s="173">
        <f>IF(N399="nulová",J399,0)</f>
        <v>0</v>
      </c>
      <c r="BJ399" s="18" t="s">
        <v>179</v>
      </c>
      <c r="BK399" s="174">
        <f>ROUND(I399*H399,3)</f>
        <v>0</v>
      </c>
      <c r="BL399" s="18" t="s">
        <v>178</v>
      </c>
      <c r="BM399" s="172" t="s">
        <v>2025</v>
      </c>
    </row>
    <row r="400" spans="1:65" s="2" customFormat="1" x14ac:dyDescent="0.2">
      <c r="A400" s="33"/>
      <c r="B400" s="34"/>
      <c r="C400" s="33"/>
      <c r="D400" s="175" t="s">
        <v>181</v>
      </c>
      <c r="E400" s="33"/>
      <c r="F400" s="176" t="s">
        <v>465</v>
      </c>
      <c r="G400" s="33"/>
      <c r="H400" s="33"/>
      <c r="I400" s="97"/>
      <c r="J400" s="33"/>
      <c r="K400" s="33"/>
      <c r="L400" s="34"/>
      <c r="M400" s="177"/>
      <c r="N400" s="178"/>
      <c r="O400" s="59"/>
      <c r="P400" s="59"/>
      <c r="Q400" s="59"/>
      <c r="R400" s="59"/>
      <c r="S400" s="59"/>
      <c r="T400" s="60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T400" s="18" t="s">
        <v>181</v>
      </c>
      <c r="AU400" s="18" t="s">
        <v>179</v>
      </c>
    </row>
    <row r="401" spans="2:51" s="14" customFormat="1" x14ac:dyDescent="0.2">
      <c r="B401" s="187"/>
      <c r="D401" s="175" t="s">
        <v>183</v>
      </c>
      <c r="E401" s="188" t="s">
        <v>1</v>
      </c>
      <c r="F401" s="189" t="s">
        <v>2026</v>
      </c>
      <c r="H401" s="188" t="s">
        <v>1</v>
      </c>
      <c r="I401" s="190"/>
      <c r="L401" s="187"/>
      <c r="M401" s="191"/>
      <c r="N401" s="192"/>
      <c r="O401" s="192"/>
      <c r="P401" s="192"/>
      <c r="Q401" s="192"/>
      <c r="R401" s="192"/>
      <c r="S401" s="192"/>
      <c r="T401" s="193"/>
      <c r="AT401" s="188" t="s">
        <v>183</v>
      </c>
      <c r="AU401" s="188" t="s">
        <v>179</v>
      </c>
      <c r="AV401" s="14" t="s">
        <v>85</v>
      </c>
      <c r="AW401" s="14" t="s">
        <v>32</v>
      </c>
      <c r="AX401" s="14" t="s">
        <v>77</v>
      </c>
      <c r="AY401" s="188" t="s">
        <v>173</v>
      </c>
    </row>
    <row r="402" spans="2:51" s="14" customFormat="1" x14ac:dyDescent="0.2">
      <c r="B402" s="187"/>
      <c r="D402" s="175" t="s">
        <v>183</v>
      </c>
      <c r="E402" s="188" t="s">
        <v>1</v>
      </c>
      <c r="F402" s="189" t="s">
        <v>466</v>
      </c>
      <c r="H402" s="188" t="s">
        <v>1</v>
      </c>
      <c r="I402" s="190"/>
      <c r="L402" s="187"/>
      <c r="M402" s="191"/>
      <c r="N402" s="192"/>
      <c r="O402" s="192"/>
      <c r="P402" s="192"/>
      <c r="Q402" s="192"/>
      <c r="R402" s="192"/>
      <c r="S402" s="192"/>
      <c r="T402" s="193"/>
      <c r="AT402" s="188" t="s">
        <v>183</v>
      </c>
      <c r="AU402" s="188" t="s">
        <v>179</v>
      </c>
      <c r="AV402" s="14" t="s">
        <v>85</v>
      </c>
      <c r="AW402" s="14" t="s">
        <v>32</v>
      </c>
      <c r="AX402" s="14" t="s">
        <v>77</v>
      </c>
      <c r="AY402" s="188" t="s">
        <v>173</v>
      </c>
    </row>
    <row r="403" spans="2:51" s="13" customFormat="1" x14ac:dyDescent="0.2">
      <c r="B403" s="179"/>
      <c r="D403" s="175" t="s">
        <v>183</v>
      </c>
      <c r="E403" s="180" t="s">
        <v>1</v>
      </c>
      <c r="F403" s="181" t="s">
        <v>2027</v>
      </c>
      <c r="H403" s="182">
        <v>1.379</v>
      </c>
      <c r="I403" s="183"/>
      <c r="L403" s="179"/>
      <c r="M403" s="184"/>
      <c r="N403" s="185"/>
      <c r="O403" s="185"/>
      <c r="P403" s="185"/>
      <c r="Q403" s="185"/>
      <c r="R403" s="185"/>
      <c r="S403" s="185"/>
      <c r="T403" s="186"/>
      <c r="AT403" s="180" t="s">
        <v>183</v>
      </c>
      <c r="AU403" s="180" t="s">
        <v>179</v>
      </c>
      <c r="AV403" s="13" t="s">
        <v>179</v>
      </c>
      <c r="AW403" s="13" t="s">
        <v>32</v>
      </c>
      <c r="AX403" s="13" t="s">
        <v>77</v>
      </c>
      <c r="AY403" s="180" t="s">
        <v>173</v>
      </c>
    </row>
    <row r="404" spans="2:51" s="13" customFormat="1" x14ac:dyDescent="0.2">
      <c r="B404" s="179"/>
      <c r="D404" s="175" t="s">
        <v>183</v>
      </c>
      <c r="E404" s="180" t="s">
        <v>1</v>
      </c>
      <c r="F404" s="181" t="s">
        <v>2028</v>
      </c>
      <c r="H404" s="182">
        <v>1.379</v>
      </c>
      <c r="I404" s="183"/>
      <c r="L404" s="179"/>
      <c r="M404" s="184"/>
      <c r="N404" s="185"/>
      <c r="O404" s="185"/>
      <c r="P404" s="185"/>
      <c r="Q404" s="185"/>
      <c r="R404" s="185"/>
      <c r="S404" s="185"/>
      <c r="T404" s="186"/>
      <c r="AT404" s="180" t="s">
        <v>183</v>
      </c>
      <c r="AU404" s="180" t="s">
        <v>179</v>
      </c>
      <c r="AV404" s="13" t="s">
        <v>179</v>
      </c>
      <c r="AW404" s="13" t="s">
        <v>32</v>
      </c>
      <c r="AX404" s="13" t="s">
        <v>77</v>
      </c>
      <c r="AY404" s="180" t="s">
        <v>173</v>
      </c>
    </row>
    <row r="405" spans="2:51" s="15" customFormat="1" x14ac:dyDescent="0.2">
      <c r="B405" s="194"/>
      <c r="D405" s="175" t="s">
        <v>183</v>
      </c>
      <c r="E405" s="195" t="s">
        <v>1</v>
      </c>
      <c r="F405" s="196" t="s">
        <v>190</v>
      </c>
      <c r="H405" s="197">
        <v>2.758</v>
      </c>
      <c r="I405" s="198"/>
      <c r="L405" s="194"/>
      <c r="M405" s="199"/>
      <c r="N405" s="200"/>
      <c r="O405" s="200"/>
      <c r="P405" s="200"/>
      <c r="Q405" s="200"/>
      <c r="R405" s="200"/>
      <c r="S405" s="200"/>
      <c r="T405" s="201"/>
      <c r="AT405" s="195" t="s">
        <v>183</v>
      </c>
      <c r="AU405" s="195" t="s">
        <v>179</v>
      </c>
      <c r="AV405" s="15" t="s">
        <v>191</v>
      </c>
      <c r="AW405" s="15" t="s">
        <v>32</v>
      </c>
      <c r="AX405" s="15" t="s">
        <v>77</v>
      </c>
      <c r="AY405" s="195" t="s">
        <v>173</v>
      </c>
    </row>
    <row r="406" spans="2:51" s="14" customFormat="1" x14ac:dyDescent="0.2">
      <c r="B406" s="187"/>
      <c r="D406" s="175" t="s">
        <v>183</v>
      </c>
      <c r="E406" s="188" t="s">
        <v>1</v>
      </c>
      <c r="F406" s="189" t="s">
        <v>469</v>
      </c>
      <c r="H406" s="188" t="s">
        <v>1</v>
      </c>
      <c r="I406" s="190"/>
      <c r="L406" s="187"/>
      <c r="M406" s="191"/>
      <c r="N406" s="192"/>
      <c r="O406" s="192"/>
      <c r="P406" s="192"/>
      <c r="Q406" s="192"/>
      <c r="R406" s="192"/>
      <c r="S406" s="192"/>
      <c r="T406" s="193"/>
      <c r="AT406" s="188" t="s">
        <v>183</v>
      </c>
      <c r="AU406" s="188" t="s">
        <v>179</v>
      </c>
      <c r="AV406" s="14" t="s">
        <v>85</v>
      </c>
      <c r="AW406" s="14" t="s">
        <v>32</v>
      </c>
      <c r="AX406" s="14" t="s">
        <v>77</v>
      </c>
      <c r="AY406" s="188" t="s">
        <v>173</v>
      </c>
    </row>
    <row r="407" spans="2:51" s="13" customFormat="1" x14ac:dyDescent="0.2">
      <c r="B407" s="179"/>
      <c r="D407" s="175" t="s">
        <v>183</v>
      </c>
      <c r="E407" s="180" t="s">
        <v>1</v>
      </c>
      <c r="F407" s="181" t="s">
        <v>470</v>
      </c>
      <c r="H407" s="182">
        <v>0.746</v>
      </c>
      <c r="I407" s="183"/>
      <c r="L407" s="179"/>
      <c r="M407" s="184"/>
      <c r="N407" s="185"/>
      <c r="O407" s="185"/>
      <c r="P407" s="185"/>
      <c r="Q407" s="185"/>
      <c r="R407" s="185"/>
      <c r="S407" s="185"/>
      <c r="T407" s="186"/>
      <c r="AT407" s="180" t="s">
        <v>183</v>
      </c>
      <c r="AU407" s="180" t="s">
        <v>179</v>
      </c>
      <c r="AV407" s="13" t="s">
        <v>179</v>
      </c>
      <c r="AW407" s="13" t="s">
        <v>32</v>
      </c>
      <c r="AX407" s="13" t="s">
        <v>77</v>
      </c>
      <c r="AY407" s="180" t="s">
        <v>173</v>
      </c>
    </row>
    <row r="408" spans="2:51" s="15" customFormat="1" x14ac:dyDescent="0.2">
      <c r="B408" s="194"/>
      <c r="D408" s="175" t="s">
        <v>183</v>
      </c>
      <c r="E408" s="195" t="s">
        <v>1</v>
      </c>
      <c r="F408" s="196" t="s">
        <v>190</v>
      </c>
      <c r="H408" s="197">
        <v>0.746</v>
      </c>
      <c r="I408" s="198"/>
      <c r="L408" s="194"/>
      <c r="M408" s="199"/>
      <c r="N408" s="200"/>
      <c r="O408" s="200"/>
      <c r="P408" s="200"/>
      <c r="Q408" s="200"/>
      <c r="R408" s="200"/>
      <c r="S408" s="200"/>
      <c r="T408" s="201"/>
      <c r="AT408" s="195" t="s">
        <v>183</v>
      </c>
      <c r="AU408" s="195" t="s">
        <v>179</v>
      </c>
      <c r="AV408" s="15" t="s">
        <v>191</v>
      </c>
      <c r="AW408" s="15" t="s">
        <v>32</v>
      </c>
      <c r="AX408" s="15" t="s">
        <v>77</v>
      </c>
      <c r="AY408" s="195" t="s">
        <v>173</v>
      </c>
    </row>
    <row r="409" spans="2:51" s="14" customFormat="1" x14ac:dyDescent="0.2">
      <c r="B409" s="187"/>
      <c r="D409" s="175" t="s">
        <v>183</v>
      </c>
      <c r="E409" s="188" t="s">
        <v>1</v>
      </c>
      <c r="F409" s="189" t="s">
        <v>471</v>
      </c>
      <c r="H409" s="188" t="s">
        <v>1</v>
      </c>
      <c r="I409" s="190"/>
      <c r="L409" s="187"/>
      <c r="M409" s="191"/>
      <c r="N409" s="192"/>
      <c r="O409" s="192"/>
      <c r="P409" s="192"/>
      <c r="Q409" s="192"/>
      <c r="R409" s="192"/>
      <c r="S409" s="192"/>
      <c r="T409" s="193"/>
      <c r="AT409" s="188" t="s">
        <v>183</v>
      </c>
      <c r="AU409" s="188" t="s">
        <v>179</v>
      </c>
      <c r="AV409" s="14" t="s">
        <v>85</v>
      </c>
      <c r="AW409" s="14" t="s">
        <v>32</v>
      </c>
      <c r="AX409" s="14" t="s">
        <v>77</v>
      </c>
      <c r="AY409" s="188" t="s">
        <v>173</v>
      </c>
    </row>
    <row r="410" spans="2:51" s="13" customFormat="1" x14ac:dyDescent="0.2">
      <c r="B410" s="179"/>
      <c r="D410" s="175" t="s">
        <v>183</v>
      </c>
      <c r="E410" s="180" t="s">
        <v>1</v>
      </c>
      <c r="F410" s="181" t="s">
        <v>472</v>
      </c>
      <c r="H410" s="182">
        <v>1.6379999999999999</v>
      </c>
      <c r="I410" s="183"/>
      <c r="L410" s="179"/>
      <c r="M410" s="184"/>
      <c r="N410" s="185"/>
      <c r="O410" s="185"/>
      <c r="P410" s="185"/>
      <c r="Q410" s="185"/>
      <c r="R410" s="185"/>
      <c r="S410" s="185"/>
      <c r="T410" s="186"/>
      <c r="AT410" s="180" t="s">
        <v>183</v>
      </c>
      <c r="AU410" s="180" t="s">
        <v>179</v>
      </c>
      <c r="AV410" s="13" t="s">
        <v>179</v>
      </c>
      <c r="AW410" s="13" t="s">
        <v>32</v>
      </c>
      <c r="AX410" s="13" t="s">
        <v>77</v>
      </c>
      <c r="AY410" s="180" t="s">
        <v>173</v>
      </c>
    </row>
    <row r="411" spans="2:51" s="15" customFormat="1" x14ac:dyDescent="0.2">
      <c r="B411" s="194"/>
      <c r="D411" s="175" t="s">
        <v>183</v>
      </c>
      <c r="E411" s="195" t="s">
        <v>1</v>
      </c>
      <c r="F411" s="196" t="s">
        <v>190</v>
      </c>
      <c r="H411" s="197">
        <v>1.6379999999999999</v>
      </c>
      <c r="I411" s="198"/>
      <c r="L411" s="194"/>
      <c r="M411" s="199"/>
      <c r="N411" s="200"/>
      <c r="O411" s="200"/>
      <c r="P411" s="200"/>
      <c r="Q411" s="200"/>
      <c r="R411" s="200"/>
      <c r="S411" s="200"/>
      <c r="T411" s="201"/>
      <c r="AT411" s="195" t="s">
        <v>183</v>
      </c>
      <c r="AU411" s="195" t="s">
        <v>179</v>
      </c>
      <c r="AV411" s="15" t="s">
        <v>191</v>
      </c>
      <c r="AW411" s="15" t="s">
        <v>32</v>
      </c>
      <c r="AX411" s="15" t="s">
        <v>77</v>
      </c>
      <c r="AY411" s="195" t="s">
        <v>173</v>
      </c>
    </row>
    <row r="412" spans="2:51" s="14" customFormat="1" x14ac:dyDescent="0.2">
      <c r="B412" s="187"/>
      <c r="D412" s="175" t="s">
        <v>183</v>
      </c>
      <c r="E412" s="188" t="s">
        <v>1</v>
      </c>
      <c r="F412" s="189" t="s">
        <v>473</v>
      </c>
      <c r="H412" s="188" t="s">
        <v>1</v>
      </c>
      <c r="I412" s="190"/>
      <c r="L412" s="187"/>
      <c r="M412" s="191"/>
      <c r="N412" s="192"/>
      <c r="O412" s="192"/>
      <c r="P412" s="192"/>
      <c r="Q412" s="192"/>
      <c r="R412" s="192"/>
      <c r="S412" s="192"/>
      <c r="T412" s="193"/>
      <c r="AT412" s="188" t="s">
        <v>183</v>
      </c>
      <c r="AU412" s="188" t="s">
        <v>179</v>
      </c>
      <c r="AV412" s="14" t="s">
        <v>85</v>
      </c>
      <c r="AW412" s="14" t="s">
        <v>32</v>
      </c>
      <c r="AX412" s="14" t="s">
        <v>77</v>
      </c>
      <c r="AY412" s="188" t="s">
        <v>173</v>
      </c>
    </row>
    <row r="413" spans="2:51" s="13" customFormat="1" x14ac:dyDescent="0.2">
      <c r="B413" s="179"/>
      <c r="D413" s="175" t="s">
        <v>183</v>
      </c>
      <c r="E413" s="180" t="s">
        <v>1</v>
      </c>
      <c r="F413" s="181" t="s">
        <v>474</v>
      </c>
      <c r="H413" s="182">
        <v>0.36499999999999999</v>
      </c>
      <c r="I413" s="183"/>
      <c r="L413" s="179"/>
      <c r="M413" s="184"/>
      <c r="N413" s="185"/>
      <c r="O413" s="185"/>
      <c r="P413" s="185"/>
      <c r="Q413" s="185"/>
      <c r="R413" s="185"/>
      <c r="S413" s="185"/>
      <c r="T413" s="186"/>
      <c r="AT413" s="180" t="s">
        <v>183</v>
      </c>
      <c r="AU413" s="180" t="s">
        <v>179</v>
      </c>
      <c r="AV413" s="13" t="s">
        <v>179</v>
      </c>
      <c r="AW413" s="13" t="s">
        <v>32</v>
      </c>
      <c r="AX413" s="13" t="s">
        <v>77</v>
      </c>
      <c r="AY413" s="180" t="s">
        <v>173</v>
      </c>
    </row>
    <row r="414" spans="2:51" s="15" customFormat="1" x14ac:dyDescent="0.2">
      <c r="B414" s="194"/>
      <c r="D414" s="175" t="s">
        <v>183</v>
      </c>
      <c r="E414" s="195" t="s">
        <v>1</v>
      </c>
      <c r="F414" s="196" t="s">
        <v>190</v>
      </c>
      <c r="H414" s="197">
        <v>0.36499999999999999</v>
      </c>
      <c r="I414" s="198"/>
      <c r="L414" s="194"/>
      <c r="M414" s="199"/>
      <c r="N414" s="200"/>
      <c r="O414" s="200"/>
      <c r="P414" s="200"/>
      <c r="Q414" s="200"/>
      <c r="R414" s="200"/>
      <c r="S414" s="200"/>
      <c r="T414" s="201"/>
      <c r="AT414" s="195" t="s">
        <v>183</v>
      </c>
      <c r="AU414" s="195" t="s">
        <v>179</v>
      </c>
      <c r="AV414" s="15" t="s">
        <v>191</v>
      </c>
      <c r="AW414" s="15" t="s">
        <v>32</v>
      </c>
      <c r="AX414" s="15" t="s">
        <v>77</v>
      </c>
      <c r="AY414" s="195" t="s">
        <v>173</v>
      </c>
    </row>
    <row r="415" spans="2:51" s="14" customFormat="1" x14ac:dyDescent="0.2">
      <c r="B415" s="187"/>
      <c r="D415" s="175" t="s">
        <v>183</v>
      </c>
      <c r="E415" s="188" t="s">
        <v>1</v>
      </c>
      <c r="F415" s="189" t="s">
        <v>475</v>
      </c>
      <c r="H415" s="188" t="s">
        <v>1</v>
      </c>
      <c r="I415" s="190"/>
      <c r="L415" s="187"/>
      <c r="M415" s="191"/>
      <c r="N415" s="192"/>
      <c r="O415" s="192"/>
      <c r="P415" s="192"/>
      <c r="Q415" s="192"/>
      <c r="R415" s="192"/>
      <c r="S415" s="192"/>
      <c r="T415" s="193"/>
      <c r="AT415" s="188" t="s">
        <v>183</v>
      </c>
      <c r="AU415" s="188" t="s">
        <v>179</v>
      </c>
      <c r="AV415" s="14" t="s">
        <v>85</v>
      </c>
      <c r="AW415" s="14" t="s">
        <v>32</v>
      </c>
      <c r="AX415" s="14" t="s">
        <v>77</v>
      </c>
      <c r="AY415" s="188" t="s">
        <v>173</v>
      </c>
    </row>
    <row r="416" spans="2:51" s="13" customFormat="1" x14ac:dyDescent="0.2">
      <c r="B416" s="179"/>
      <c r="D416" s="175" t="s">
        <v>183</v>
      </c>
      <c r="E416" s="180" t="s">
        <v>1</v>
      </c>
      <c r="F416" s="181" t="s">
        <v>476</v>
      </c>
      <c r="H416" s="182">
        <v>0.78100000000000003</v>
      </c>
      <c r="I416" s="183"/>
      <c r="L416" s="179"/>
      <c r="M416" s="184"/>
      <c r="N416" s="185"/>
      <c r="O416" s="185"/>
      <c r="P416" s="185"/>
      <c r="Q416" s="185"/>
      <c r="R416" s="185"/>
      <c r="S416" s="185"/>
      <c r="T416" s="186"/>
      <c r="AT416" s="180" t="s">
        <v>183</v>
      </c>
      <c r="AU416" s="180" t="s">
        <v>179</v>
      </c>
      <c r="AV416" s="13" t="s">
        <v>179</v>
      </c>
      <c r="AW416" s="13" t="s">
        <v>32</v>
      </c>
      <c r="AX416" s="13" t="s">
        <v>77</v>
      </c>
      <c r="AY416" s="180" t="s">
        <v>173</v>
      </c>
    </row>
    <row r="417" spans="1:65" s="13" customFormat="1" x14ac:dyDescent="0.2">
      <c r="B417" s="179"/>
      <c r="D417" s="175" t="s">
        <v>183</v>
      </c>
      <c r="E417" s="180" t="s">
        <v>1</v>
      </c>
      <c r="F417" s="181" t="s">
        <v>477</v>
      </c>
      <c r="H417" s="182">
        <v>0.78100000000000003</v>
      </c>
      <c r="I417" s="183"/>
      <c r="L417" s="179"/>
      <c r="M417" s="184"/>
      <c r="N417" s="185"/>
      <c r="O417" s="185"/>
      <c r="P417" s="185"/>
      <c r="Q417" s="185"/>
      <c r="R417" s="185"/>
      <c r="S417" s="185"/>
      <c r="T417" s="186"/>
      <c r="AT417" s="180" t="s">
        <v>183</v>
      </c>
      <c r="AU417" s="180" t="s">
        <v>179</v>
      </c>
      <c r="AV417" s="13" t="s">
        <v>179</v>
      </c>
      <c r="AW417" s="13" t="s">
        <v>32</v>
      </c>
      <c r="AX417" s="13" t="s">
        <v>77</v>
      </c>
      <c r="AY417" s="180" t="s">
        <v>173</v>
      </c>
    </row>
    <row r="418" spans="1:65" s="14" customFormat="1" x14ac:dyDescent="0.2">
      <c r="B418" s="187"/>
      <c r="D418" s="175" t="s">
        <v>183</v>
      </c>
      <c r="E418" s="188" t="s">
        <v>1</v>
      </c>
      <c r="F418" s="189" t="s">
        <v>478</v>
      </c>
      <c r="H418" s="188" t="s">
        <v>1</v>
      </c>
      <c r="I418" s="190"/>
      <c r="L418" s="187"/>
      <c r="M418" s="191"/>
      <c r="N418" s="192"/>
      <c r="O418" s="192"/>
      <c r="P418" s="192"/>
      <c r="Q418" s="192"/>
      <c r="R418" s="192"/>
      <c r="S418" s="192"/>
      <c r="T418" s="193"/>
      <c r="AT418" s="188" t="s">
        <v>183</v>
      </c>
      <c r="AU418" s="188" t="s">
        <v>179</v>
      </c>
      <c r="AV418" s="14" t="s">
        <v>85</v>
      </c>
      <c r="AW418" s="14" t="s">
        <v>32</v>
      </c>
      <c r="AX418" s="14" t="s">
        <v>77</v>
      </c>
      <c r="AY418" s="188" t="s">
        <v>173</v>
      </c>
    </row>
    <row r="419" spans="1:65" s="13" customFormat="1" x14ac:dyDescent="0.2">
      <c r="B419" s="179"/>
      <c r="D419" s="175" t="s">
        <v>183</v>
      </c>
      <c r="E419" s="180" t="s">
        <v>1</v>
      </c>
      <c r="F419" s="181" t="s">
        <v>479</v>
      </c>
      <c r="H419" s="182">
        <v>0.27900000000000003</v>
      </c>
      <c r="I419" s="183"/>
      <c r="L419" s="179"/>
      <c r="M419" s="184"/>
      <c r="N419" s="185"/>
      <c r="O419" s="185"/>
      <c r="P419" s="185"/>
      <c r="Q419" s="185"/>
      <c r="R419" s="185"/>
      <c r="S419" s="185"/>
      <c r="T419" s="186"/>
      <c r="AT419" s="180" t="s">
        <v>183</v>
      </c>
      <c r="AU419" s="180" t="s">
        <v>179</v>
      </c>
      <c r="AV419" s="13" t="s">
        <v>179</v>
      </c>
      <c r="AW419" s="13" t="s">
        <v>32</v>
      </c>
      <c r="AX419" s="13" t="s">
        <v>77</v>
      </c>
      <c r="AY419" s="180" t="s">
        <v>173</v>
      </c>
    </row>
    <row r="420" spans="1:65" s="15" customFormat="1" x14ac:dyDescent="0.2">
      <c r="B420" s="194"/>
      <c r="D420" s="175" t="s">
        <v>183</v>
      </c>
      <c r="E420" s="195" t="s">
        <v>1</v>
      </c>
      <c r="F420" s="196" t="s">
        <v>190</v>
      </c>
      <c r="H420" s="197">
        <v>1.841</v>
      </c>
      <c r="I420" s="198"/>
      <c r="L420" s="194"/>
      <c r="M420" s="199"/>
      <c r="N420" s="200"/>
      <c r="O420" s="200"/>
      <c r="P420" s="200"/>
      <c r="Q420" s="200"/>
      <c r="R420" s="200"/>
      <c r="S420" s="200"/>
      <c r="T420" s="201"/>
      <c r="AT420" s="195" t="s">
        <v>183</v>
      </c>
      <c r="AU420" s="195" t="s">
        <v>179</v>
      </c>
      <c r="AV420" s="15" t="s">
        <v>191</v>
      </c>
      <c r="AW420" s="15" t="s">
        <v>32</v>
      </c>
      <c r="AX420" s="15" t="s">
        <v>77</v>
      </c>
      <c r="AY420" s="195" t="s">
        <v>173</v>
      </c>
    </row>
    <row r="421" spans="1:65" s="14" customFormat="1" x14ac:dyDescent="0.2">
      <c r="B421" s="187"/>
      <c r="D421" s="175" t="s">
        <v>183</v>
      </c>
      <c r="E421" s="188" t="s">
        <v>1</v>
      </c>
      <c r="F421" s="189" t="s">
        <v>480</v>
      </c>
      <c r="H421" s="188" t="s">
        <v>1</v>
      </c>
      <c r="I421" s="190"/>
      <c r="L421" s="187"/>
      <c r="M421" s="191"/>
      <c r="N421" s="192"/>
      <c r="O421" s="192"/>
      <c r="P421" s="192"/>
      <c r="Q421" s="192"/>
      <c r="R421" s="192"/>
      <c r="S421" s="192"/>
      <c r="T421" s="193"/>
      <c r="AT421" s="188" t="s">
        <v>183</v>
      </c>
      <c r="AU421" s="188" t="s">
        <v>179</v>
      </c>
      <c r="AV421" s="14" t="s">
        <v>85</v>
      </c>
      <c r="AW421" s="14" t="s">
        <v>32</v>
      </c>
      <c r="AX421" s="14" t="s">
        <v>77</v>
      </c>
      <c r="AY421" s="188" t="s">
        <v>173</v>
      </c>
    </row>
    <row r="422" spans="1:65" s="13" customFormat="1" x14ac:dyDescent="0.2">
      <c r="B422" s="179"/>
      <c r="D422" s="175" t="s">
        <v>183</v>
      </c>
      <c r="E422" s="180" t="s">
        <v>1</v>
      </c>
      <c r="F422" s="181" t="s">
        <v>481</v>
      </c>
      <c r="H422" s="182">
        <v>0.59599999999999997</v>
      </c>
      <c r="I422" s="183"/>
      <c r="L422" s="179"/>
      <c r="M422" s="184"/>
      <c r="N422" s="185"/>
      <c r="O422" s="185"/>
      <c r="P422" s="185"/>
      <c r="Q422" s="185"/>
      <c r="R422" s="185"/>
      <c r="S422" s="185"/>
      <c r="T422" s="186"/>
      <c r="AT422" s="180" t="s">
        <v>183</v>
      </c>
      <c r="AU422" s="180" t="s">
        <v>179</v>
      </c>
      <c r="AV422" s="13" t="s">
        <v>179</v>
      </c>
      <c r="AW422" s="13" t="s">
        <v>32</v>
      </c>
      <c r="AX422" s="13" t="s">
        <v>77</v>
      </c>
      <c r="AY422" s="180" t="s">
        <v>173</v>
      </c>
    </row>
    <row r="423" spans="1:65" s="13" customFormat="1" x14ac:dyDescent="0.2">
      <c r="B423" s="179"/>
      <c r="D423" s="175" t="s">
        <v>183</v>
      </c>
      <c r="E423" s="180" t="s">
        <v>1</v>
      </c>
      <c r="F423" s="181" t="s">
        <v>482</v>
      </c>
      <c r="H423" s="182">
        <v>0.59599999999999997</v>
      </c>
      <c r="I423" s="183"/>
      <c r="L423" s="179"/>
      <c r="M423" s="184"/>
      <c r="N423" s="185"/>
      <c r="O423" s="185"/>
      <c r="P423" s="185"/>
      <c r="Q423" s="185"/>
      <c r="R423" s="185"/>
      <c r="S423" s="185"/>
      <c r="T423" s="186"/>
      <c r="AT423" s="180" t="s">
        <v>183</v>
      </c>
      <c r="AU423" s="180" t="s">
        <v>179</v>
      </c>
      <c r="AV423" s="13" t="s">
        <v>179</v>
      </c>
      <c r="AW423" s="13" t="s">
        <v>32</v>
      </c>
      <c r="AX423" s="13" t="s">
        <v>77</v>
      </c>
      <c r="AY423" s="180" t="s">
        <v>173</v>
      </c>
    </row>
    <row r="424" spans="1:65" s="14" customFormat="1" x14ac:dyDescent="0.2">
      <c r="B424" s="187"/>
      <c r="D424" s="175" t="s">
        <v>183</v>
      </c>
      <c r="E424" s="188" t="s">
        <v>1</v>
      </c>
      <c r="F424" s="189" t="s">
        <v>478</v>
      </c>
      <c r="H424" s="188" t="s">
        <v>1</v>
      </c>
      <c r="I424" s="190"/>
      <c r="L424" s="187"/>
      <c r="M424" s="191"/>
      <c r="N424" s="192"/>
      <c r="O424" s="192"/>
      <c r="P424" s="192"/>
      <c r="Q424" s="192"/>
      <c r="R424" s="192"/>
      <c r="S424" s="192"/>
      <c r="T424" s="193"/>
      <c r="AT424" s="188" t="s">
        <v>183</v>
      </c>
      <c r="AU424" s="188" t="s">
        <v>179</v>
      </c>
      <c r="AV424" s="14" t="s">
        <v>85</v>
      </c>
      <c r="AW424" s="14" t="s">
        <v>32</v>
      </c>
      <c r="AX424" s="14" t="s">
        <v>77</v>
      </c>
      <c r="AY424" s="188" t="s">
        <v>173</v>
      </c>
    </row>
    <row r="425" spans="1:65" s="13" customFormat="1" x14ac:dyDescent="0.2">
      <c r="B425" s="179"/>
      <c r="D425" s="175" t="s">
        <v>183</v>
      </c>
      <c r="E425" s="180" t="s">
        <v>1</v>
      </c>
      <c r="F425" s="181" t="s">
        <v>483</v>
      </c>
      <c r="H425" s="182">
        <v>0.21299999999999999</v>
      </c>
      <c r="I425" s="183"/>
      <c r="L425" s="179"/>
      <c r="M425" s="184"/>
      <c r="N425" s="185"/>
      <c r="O425" s="185"/>
      <c r="P425" s="185"/>
      <c r="Q425" s="185"/>
      <c r="R425" s="185"/>
      <c r="S425" s="185"/>
      <c r="T425" s="186"/>
      <c r="AT425" s="180" t="s">
        <v>183</v>
      </c>
      <c r="AU425" s="180" t="s">
        <v>179</v>
      </c>
      <c r="AV425" s="13" t="s">
        <v>179</v>
      </c>
      <c r="AW425" s="13" t="s">
        <v>32</v>
      </c>
      <c r="AX425" s="13" t="s">
        <v>77</v>
      </c>
      <c r="AY425" s="180" t="s">
        <v>173</v>
      </c>
    </row>
    <row r="426" spans="1:65" s="15" customFormat="1" x14ac:dyDescent="0.2">
      <c r="B426" s="194"/>
      <c r="D426" s="175" t="s">
        <v>183</v>
      </c>
      <c r="E426" s="195" t="s">
        <v>1</v>
      </c>
      <c r="F426" s="196" t="s">
        <v>190</v>
      </c>
      <c r="H426" s="197">
        <v>1.405</v>
      </c>
      <c r="I426" s="198"/>
      <c r="L426" s="194"/>
      <c r="M426" s="199"/>
      <c r="N426" s="200"/>
      <c r="O426" s="200"/>
      <c r="P426" s="200"/>
      <c r="Q426" s="200"/>
      <c r="R426" s="200"/>
      <c r="S426" s="200"/>
      <c r="T426" s="201"/>
      <c r="AT426" s="195" t="s">
        <v>183</v>
      </c>
      <c r="AU426" s="195" t="s">
        <v>179</v>
      </c>
      <c r="AV426" s="15" t="s">
        <v>191</v>
      </c>
      <c r="AW426" s="15" t="s">
        <v>32</v>
      </c>
      <c r="AX426" s="15" t="s">
        <v>77</v>
      </c>
      <c r="AY426" s="195" t="s">
        <v>173</v>
      </c>
    </row>
    <row r="427" spans="1:65" s="16" customFormat="1" x14ac:dyDescent="0.2">
      <c r="B427" s="202"/>
      <c r="D427" s="175" t="s">
        <v>183</v>
      </c>
      <c r="E427" s="203" t="s">
        <v>1</v>
      </c>
      <c r="F427" s="204" t="s">
        <v>197</v>
      </c>
      <c r="H427" s="205">
        <v>8.7530000000000001</v>
      </c>
      <c r="I427" s="206"/>
      <c r="L427" s="202"/>
      <c r="M427" s="207"/>
      <c r="N427" s="208"/>
      <c r="O427" s="208"/>
      <c r="P427" s="208"/>
      <c r="Q427" s="208"/>
      <c r="R427" s="208"/>
      <c r="S427" s="208"/>
      <c r="T427" s="209"/>
      <c r="AT427" s="203" t="s">
        <v>183</v>
      </c>
      <c r="AU427" s="203" t="s">
        <v>179</v>
      </c>
      <c r="AV427" s="16" t="s">
        <v>178</v>
      </c>
      <c r="AW427" s="16" t="s">
        <v>32</v>
      </c>
      <c r="AX427" s="16" t="s">
        <v>85</v>
      </c>
      <c r="AY427" s="203" t="s">
        <v>173</v>
      </c>
    </row>
    <row r="428" spans="1:65" s="2" customFormat="1" ht="24" customHeight="1" x14ac:dyDescent="0.2">
      <c r="A428" s="33"/>
      <c r="B428" s="162"/>
      <c r="C428" s="163" t="s">
        <v>496</v>
      </c>
      <c r="D428" s="264" t="s">
        <v>485</v>
      </c>
      <c r="E428" s="265"/>
      <c r="F428" s="266"/>
      <c r="G428" s="164" t="s">
        <v>271</v>
      </c>
      <c r="H428" s="165">
        <v>57.326000000000001</v>
      </c>
      <c r="I428" s="166"/>
      <c r="J428" s="165">
        <f>ROUND(I428*H428,3)</f>
        <v>0</v>
      </c>
      <c r="K428" s="167"/>
      <c r="L428" s="34"/>
      <c r="M428" s="168" t="s">
        <v>1</v>
      </c>
      <c r="N428" s="169" t="s">
        <v>43</v>
      </c>
      <c r="O428" s="59"/>
      <c r="P428" s="170">
        <f>O428*H428</f>
        <v>0</v>
      </c>
      <c r="Q428" s="170">
        <v>3.4099999999999998E-3</v>
      </c>
      <c r="R428" s="170">
        <f>Q428*H428</f>
        <v>0.19548166</v>
      </c>
      <c r="S428" s="170">
        <v>0</v>
      </c>
      <c r="T428" s="171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72" t="s">
        <v>178</v>
      </c>
      <c r="AT428" s="172" t="s">
        <v>175</v>
      </c>
      <c r="AU428" s="172" t="s">
        <v>179</v>
      </c>
      <c r="AY428" s="18" t="s">
        <v>173</v>
      </c>
      <c r="BE428" s="173">
        <f>IF(N428="základná",J428,0)</f>
        <v>0</v>
      </c>
      <c r="BF428" s="173">
        <f>IF(N428="znížená",J428,0)</f>
        <v>0</v>
      </c>
      <c r="BG428" s="173">
        <f>IF(N428="zákl. prenesená",J428,0)</f>
        <v>0</v>
      </c>
      <c r="BH428" s="173">
        <f>IF(N428="zníž. prenesená",J428,0)</f>
        <v>0</v>
      </c>
      <c r="BI428" s="173">
        <f>IF(N428="nulová",J428,0)</f>
        <v>0</v>
      </c>
      <c r="BJ428" s="18" t="s">
        <v>179</v>
      </c>
      <c r="BK428" s="174">
        <f>ROUND(I428*H428,3)</f>
        <v>0</v>
      </c>
      <c r="BL428" s="18" t="s">
        <v>178</v>
      </c>
      <c r="BM428" s="172" t="s">
        <v>2029</v>
      </c>
    </row>
    <row r="429" spans="1:65" s="2" customFormat="1" ht="19.5" x14ac:dyDescent="0.2">
      <c r="A429" s="33"/>
      <c r="B429" s="34"/>
      <c r="C429" s="33"/>
      <c r="D429" s="175" t="s">
        <v>181</v>
      </c>
      <c r="E429" s="33"/>
      <c r="F429" s="176" t="s">
        <v>485</v>
      </c>
      <c r="G429" s="33"/>
      <c r="H429" s="33"/>
      <c r="I429" s="97"/>
      <c r="J429" s="33"/>
      <c r="K429" s="33"/>
      <c r="L429" s="34"/>
      <c r="M429" s="177"/>
      <c r="N429" s="178"/>
      <c r="O429" s="59"/>
      <c r="P429" s="59"/>
      <c r="Q429" s="59"/>
      <c r="R429" s="59"/>
      <c r="S429" s="59"/>
      <c r="T429" s="60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T429" s="18" t="s">
        <v>181</v>
      </c>
      <c r="AU429" s="18" t="s">
        <v>179</v>
      </c>
    </row>
    <row r="430" spans="1:65" s="14" customFormat="1" ht="22.5" x14ac:dyDescent="0.2">
      <c r="B430" s="187"/>
      <c r="D430" s="175" t="s">
        <v>183</v>
      </c>
      <c r="E430" s="188" t="s">
        <v>1</v>
      </c>
      <c r="F430" s="189" t="s">
        <v>487</v>
      </c>
      <c r="H430" s="188" t="s">
        <v>1</v>
      </c>
      <c r="I430" s="190"/>
      <c r="L430" s="187"/>
      <c r="M430" s="191"/>
      <c r="N430" s="192"/>
      <c r="O430" s="192"/>
      <c r="P430" s="192"/>
      <c r="Q430" s="192"/>
      <c r="R430" s="192"/>
      <c r="S430" s="192"/>
      <c r="T430" s="193"/>
      <c r="AT430" s="188" t="s">
        <v>183</v>
      </c>
      <c r="AU430" s="188" t="s">
        <v>179</v>
      </c>
      <c r="AV430" s="14" t="s">
        <v>85</v>
      </c>
      <c r="AW430" s="14" t="s">
        <v>32</v>
      </c>
      <c r="AX430" s="14" t="s">
        <v>77</v>
      </c>
      <c r="AY430" s="188" t="s">
        <v>173</v>
      </c>
    </row>
    <row r="431" spans="1:65" s="13" customFormat="1" x14ac:dyDescent="0.2">
      <c r="B431" s="179"/>
      <c r="D431" s="175" t="s">
        <v>183</v>
      </c>
      <c r="E431" s="180" t="s">
        <v>1</v>
      </c>
      <c r="F431" s="181" t="s">
        <v>488</v>
      </c>
      <c r="H431" s="182">
        <v>3.56</v>
      </c>
      <c r="I431" s="183"/>
      <c r="L431" s="179"/>
      <c r="M431" s="184"/>
      <c r="N431" s="185"/>
      <c r="O431" s="185"/>
      <c r="P431" s="185"/>
      <c r="Q431" s="185"/>
      <c r="R431" s="185"/>
      <c r="S431" s="185"/>
      <c r="T431" s="186"/>
      <c r="AT431" s="180" t="s">
        <v>183</v>
      </c>
      <c r="AU431" s="180" t="s">
        <v>179</v>
      </c>
      <c r="AV431" s="13" t="s">
        <v>179</v>
      </c>
      <c r="AW431" s="13" t="s">
        <v>32</v>
      </c>
      <c r="AX431" s="13" t="s">
        <v>77</v>
      </c>
      <c r="AY431" s="180" t="s">
        <v>173</v>
      </c>
    </row>
    <row r="432" spans="1:65" s="14" customFormat="1" x14ac:dyDescent="0.2">
      <c r="B432" s="187"/>
      <c r="D432" s="175" t="s">
        <v>183</v>
      </c>
      <c r="E432" s="188" t="s">
        <v>1</v>
      </c>
      <c r="F432" s="189" t="s">
        <v>489</v>
      </c>
      <c r="H432" s="188" t="s">
        <v>1</v>
      </c>
      <c r="I432" s="190"/>
      <c r="L432" s="187"/>
      <c r="M432" s="191"/>
      <c r="N432" s="192"/>
      <c r="O432" s="192"/>
      <c r="P432" s="192"/>
      <c r="Q432" s="192"/>
      <c r="R432" s="192"/>
      <c r="S432" s="192"/>
      <c r="T432" s="193"/>
      <c r="AT432" s="188" t="s">
        <v>183</v>
      </c>
      <c r="AU432" s="188" t="s">
        <v>179</v>
      </c>
      <c r="AV432" s="14" t="s">
        <v>85</v>
      </c>
      <c r="AW432" s="14" t="s">
        <v>32</v>
      </c>
      <c r="AX432" s="14" t="s">
        <v>77</v>
      </c>
      <c r="AY432" s="188" t="s">
        <v>173</v>
      </c>
    </row>
    <row r="433" spans="1:65" s="14" customFormat="1" x14ac:dyDescent="0.2">
      <c r="B433" s="187"/>
      <c r="D433" s="175" t="s">
        <v>183</v>
      </c>
      <c r="E433" s="188" t="s">
        <v>1</v>
      </c>
      <c r="F433" s="189" t="s">
        <v>466</v>
      </c>
      <c r="H433" s="188" t="s">
        <v>1</v>
      </c>
      <c r="I433" s="190"/>
      <c r="L433" s="187"/>
      <c r="M433" s="191"/>
      <c r="N433" s="192"/>
      <c r="O433" s="192"/>
      <c r="P433" s="192"/>
      <c r="Q433" s="192"/>
      <c r="R433" s="192"/>
      <c r="S433" s="192"/>
      <c r="T433" s="193"/>
      <c r="AT433" s="188" t="s">
        <v>183</v>
      </c>
      <c r="AU433" s="188" t="s">
        <v>179</v>
      </c>
      <c r="AV433" s="14" t="s">
        <v>85</v>
      </c>
      <c r="AW433" s="14" t="s">
        <v>32</v>
      </c>
      <c r="AX433" s="14" t="s">
        <v>77</v>
      </c>
      <c r="AY433" s="188" t="s">
        <v>173</v>
      </c>
    </row>
    <row r="434" spans="1:65" s="13" customFormat="1" x14ac:dyDescent="0.2">
      <c r="B434" s="179"/>
      <c r="D434" s="175" t="s">
        <v>183</v>
      </c>
      <c r="E434" s="180" t="s">
        <v>1</v>
      </c>
      <c r="F434" s="181" t="s">
        <v>2030</v>
      </c>
      <c r="H434" s="182">
        <v>16.084</v>
      </c>
      <c r="I434" s="183"/>
      <c r="L434" s="179"/>
      <c r="M434" s="184"/>
      <c r="N434" s="185"/>
      <c r="O434" s="185"/>
      <c r="P434" s="185"/>
      <c r="Q434" s="185"/>
      <c r="R434" s="185"/>
      <c r="S434" s="185"/>
      <c r="T434" s="186"/>
      <c r="AT434" s="180" t="s">
        <v>183</v>
      </c>
      <c r="AU434" s="180" t="s">
        <v>179</v>
      </c>
      <c r="AV434" s="13" t="s">
        <v>179</v>
      </c>
      <c r="AW434" s="13" t="s">
        <v>32</v>
      </c>
      <c r="AX434" s="13" t="s">
        <v>77</v>
      </c>
      <c r="AY434" s="180" t="s">
        <v>173</v>
      </c>
    </row>
    <row r="435" spans="1:65" s="14" customFormat="1" x14ac:dyDescent="0.2">
      <c r="B435" s="187"/>
      <c r="D435" s="175" t="s">
        <v>183</v>
      </c>
      <c r="E435" s="188" t="s">
        <v>1</v>
      </c>
      <c r="F435" s="189" t="s">
        <v>469</v>
      </c>
      <c r="H435" s="188" t="s">
        <v>1</v>
      </c>
      <c r="I435" s="190"/>
      <c r="L435" s="187"/>
      <c r="M435" s="191"/>
      <c r="N435" s="192"/>
      <c r="O435" s="192"/>
      <c r="P435" s="192"/>
      <c r="Q435" s="192"/>
      <c r="R435" s="192"/>
      <c r="S435" s="192"/>
      <c r="T435" s="193"/>
      <c r="AT435" s="188" t="s">
        <v>183</v>
      </c>
      <c r="AU435" s="188" t="s">
        <v>179</v>
      </c>
      <c r="AV435" s="14" t="s">
        <v>85</v>
      </c>
      <c r="AW435" s="14" t="s">
        <v>32</v>
      </c>
      <c r="AX435" s="14" t="s">
        <v>77</v>
      </c>
      <c r="AY435" s="188" t="s">
        <v>173</v>
      </c>
    </row>
    <row r="436" spans="1:65" s="13" customFormat="1" x14ac:dyDescent="0.2">
      <c r="B436" s="179"/>
      <c r="D436" s="175" t="s">
        <v>183</v>
      </c>
      <c r="E436" s="180" t="s">
        <v>1</v>
      </c>
      <c r="F436" s="181" t="s">
        <v>491</v>
      </c>
      <c r="H436" s="182">
        <v>4.97</v>
      </c>
      <c r="I436" s="183"/>
      <c r="L436" s="179"/>
      <c r="M436" s="184"/>
      <c r="N436" s="185"/>
      <c r="O436" s="185"/>
      <c r="P436" s="185"/>
      <c r="Q436" s="185"/>
      <c r="R436" s="185"/>
      <c r="S436" s="185"/>
      <c r="T436" s="186"/>
      <c r="AT436" s="180" t="s">
        <v>183</v>
      </c>
      <c r="AU436" s="180" t="s">
        <v>179</v>
      </c>
      <c r="AV436" s="13" t="s">
        <v>179</v>
      </c>
      <c r="AW436" s="13" t="s">
        <v>32</v>
      </c>
      <c r="AX436" s="13" t="s">
        <v>77</v>
      </c>
      <c r="AY436" s="180" t="s">
        <v>173</v>
      </c>
    </row>
    <row r="437" spans="1:65" s="14" customFormat="1" x14ac:dyDescent="0.2">
      <c r="B437" s="187"/>
      <c r="D437" s="175" t="s">
        <v>183</v>
      </c>
      <c r="E437" s="188" t="s">
        <v>1</v>
      </c>
      <c r="F437" s="189" t="s">
        <v>471</v>
      </c>
      <c r="H437" s="188" t="s">
        <v>1</v>
      </c>
      <c r="I437" s="190"/>
      <c r="L437" s="187"/>
      <c r="M437" s="191"/>
      <c r="N437" s="192"/>
      <c r="O437" s="192"/>
      <c r="P437" s="192"/>
      <c r="Q437" s="192"/>
      <c r="R437" s="192"/>
      <c r="S437" s="192"/>
      <c r="T437" s="193"/>
      <c r="AT437" s="188" t="s">
        <v>183</v>
      </c>
      <c r="AU437" s="188" t="s">
        <v>179</v>
      </c>
      <c r="AV437" s="14" t="s">
        <v>85</v>
      </c>
      <c r="AW437" s="14" t="s">
        <v>32</v>
      </c>
      <c r="AX437" s="14" t="s">
        <v>77</v>
      </c>
      <c r="AY437" s="188" t="s">
        <v>173</v>
      </c>
    </row>
    <row r="438" spans="1:65" s="13" customFormat="1" x14ac:dyDescent="0.2">
      <c r="B438" s="179"/>
      <c r="D438" s="175" t="s">
        <v>183</v>
      </c>
      <c r="E438" s="180" t="s">
        <v>1</v>
      </c>
      <c r="F438" s="181" t="s">
        <v>492</v>
      </c>
      <c r="H438" s="182">
        <v>7.6440000000000001</v>
      </c>
      <c r="I438" s="183"/>
      <c r="L438" s="179"/>
      <c r="M438" s="184"/>
      <c r="N438" s="185"/>
      <c r="O438" s="185"/>
      <c r="P438" s="185"/>
      <c r="Q438" s="185"/>
      <c r="R438" s="185"/>
      <c r="S438" s="185"/>
      <c r="T438" s="186"/>
      <c r="AT438" s="180" t="s">
        <v>183</v>
      </c>
      <c r="AU438" s="180" t="s">
        <v>179</v>
      </c>
      <c r="AV438" s="13" t="s">
        <v>179</v>
      </c>
      <c r="AW438" s="13" t="s">
        <v>32</v>
      </c>
      <c r="AX438" s="13" t="s">
        <v>77</v>
      </c>
      <c r="AY438" s="180" t="s">
        <v>173</v>
      </c>
    </row>
    <row r="439" spans="1:65" s="14" customFormat="1" x14ac:dyDescent="0.2">
      <c r="B439" s="187"/>
      <c r="D439" s="175" t="s">
        <v>183</v>
      </c>
      <c r="E439" s="188" t="s">
        <v>1</v>
      </c>
      <c r="F439" s="189" t="s">
        <v>473</v>
      </c>
      <c r="H439" s="188" t="s">
        <v>1</v>
      </c>
      <c r="I439" s="190"/>
      <c r="L439" s="187"/>
      <c r="M439" s="191"/>
      <c r="N439" s="192"/>
      <c r="O439" s="192"/>
      <c r="P439" s="192"/>
      <c r="Q439" s="192"/>
      <c r="R439" s="192"/>
      <c r="S439" s="192"/>
      <c r="T439" s="193"/>
      <c r="AT439" s="188" t="s">
        <v>183</v>
      </c>
      <c r="AU439" s="188" t="s">
        <v>179</v>
      </c>
      <c r="AV439" s="14" t="s">
        <v>85</v>
      </c>
      <c r="AW439" s="14" t="s">
        <v>32</v>
      </c>
      <c r="AX439" s="14" t="s">
        <v>77</v>
      </c>
      <c r="AY439" s="188" t="s">
        <v>173</v>
      </c>
    </row>
    <row r="440" spans="1:65" s="13" customFormat="1" x14ac:dyDescent="0.2">
      <c r="B440" s="179"/>
      <c r="D440" s="175" t="s">
        <v>183</v>
      </c>
      <c r="E440" s="180" t="s">
        <v>1</v>
      </c>
      <c r="F440" s="181" t="s">
        <v>493</v>
      </c>
      <c r="H440" s="182">
        <v>2.4359999999999999</v>
      </c>
      <c r="I440" s="183"/>
      <c r="L440" s="179"/>
      <c r="M440" s="184"/>
      <c r="N440" s="185"/>
      <c r="O440" s="185"/>
      <c r="P440" s="185"/>
      <c r="Q440" s="185"/>
      <c r="R440" s="185"/>
      <c r="S440" s="185"/>
      <c r="T440" s="186"/>
      <c r="AT440" s="180" t="s">
        <v>183</v>
      </c>
      <c r="AU440" s="180" t="s">
        <v>179</v>
      </c>
      <c r="AV440" s="13" t="s">
        <v>179</v>
      </c>
      <c r="AW440" s="13" t="s">
        <v>32</v>
      </c>
      <c r="AX440" s="13" t="s">
        <v>77</v>
      </c>
      <c r="AY440" s="180" t="s">
        <v>173</v>
      </c>
    </row>
    <row r="441" spans="1:65" s="13" customFormat="1" x14ac:dyDescent="0.2">
      <c r="B441" s="179"/>
      <c r="D441" s="175" t="s">
        <v>183</v>
      </c>
      <c r="E441" s="180" t="s">
        <v>1</v>
      </c>
      <c r="F441" s="181" t="s">
        <v>494</v>
      </c>
      <c r="H441" s="182">
        <v>12.834</v>
      </c>
      <c r="I441" s="183"/>
      <c r="L441" s="179"/>
      <c r="M441" s="184"/>
      <c r="N441" s="185"/>
      <c r="O441" s="185"/>
      <c r="P441" s="185"/>
      <c r="Q441" s="185"/>
      <c r="R441" s="185"/>
      <c r="S441" s="185"/>
      <c r="T441" s="186"/>
      <c r="AT441" s="180" t="s">
        <v>183</v>
      </c>
      <c r="AU441" s="180" t="s">
        <v>179</v>
      </c>
      <c r="AV441" s="13" t="s">
        <v>179</v>
      </c>
      <c r="AW441" s="13" t="s">
        <v>32</v>
      </c>
      <c r="AX441" s="13" t="s">
        <v>77</v>
      </c>
      <c r="AY441" s="180" t="s">
        <v>173</v>
      </c>
    </row>
    <row r="442" spans="1:65" s="13" customFormat="1" x14ac:dyDescent="0.2">
      <c r="B442" s="179"/>
      <c r="D442" s="175" t="s">
        <v>183</v>
      </c>
      <c r="E442" s="180" t="s">
        <v>1</v>
      </c>
      <c r="F442" s="181" t="s">
        <v>495</v>
      </c>
      <c r="H442" s="182">
        <v>9.798</v>
      </c>
      <c r="I442" s="183"/>
      <c r="L442" s="179"/>
      <c r="M442" s="184"/>
      <c r="N442" s="185"/>
      <c r="O442" s="185"/>
      <c r="P442" s="185"/>
      <c r="Q442" s="185"/>
      <c r="R442" s="185"/>
      <c r="S442" s="185"/>
      <c r="T442" s="186"/>
      <c r="AT442" s="180" t="s">
        <v>183</v>
      </c>
      <c r="AU442" s="180" t="s">
        <v>179</v>
      </c>
      <c r="AV442" s="13" t="s">
        <v>179</v>
      </c>
      <c r="AW442" s="13" t="s">
        <v>32</v>
      </c>
      <c r="AX442" s="13" t="s">
        <v>77</v>
      </c>
      <c r="AY442" s="180" t="s">
        <v>173</v>
      </c>
    </row>
    <row r="443" spans="1:65" s="16" customFormat="1" x14ac:dyDescent="0.2">
      <c r="B443" s="202"/>
      <c r="D443" s="175" t="s">
        <v>183</v>
      </c>
      <c r="E443" s="203" t="s">
        <v>1</v>
      </c>
      <c r="F443" s="204" t="s">
        <v>197</v>
      </c>
      <c r="H443" s="205">
        <v>57.326000000000001</v>
      </c>
      <c r="I443" s="206"/>
      <c r="L443" s="202"/>
      <c r="M443" s="207"/>
      <c r="N443" s="208"/>
      <c r="O443" s="208"/>
      <c r="P443" s="208"/>
      <c r="Q443" s="208"/>
      <c r="R443" s="208"/>
      <c r="S443" s="208"/>
      <c r="T443" s="209"/>
      <c r="AT443" s="203" t="s">
        <v>183</v>
      </c>
      <c r="AU443" s="203" t="s">
        <v>179</v>
      </c>
      <c r="AV443" s="16" t="s">
        <v>178</v>
      </c>
      <c r="AW443" s="16" t="s">
        <v>32</v>
      </c>
      <c r="AX443" s="16" t="s">
        <v>85</v>
      </c>
      <c r="AY443" s="203" t="s">
        <v>173</v>
      </c>
    </row>
    <row r="444" spans="1:65" s="2" customFormat="1" ht="24" customHeight="1" x14ac:dyDescent="0.2">
      <c r="A444" s="33"/>
      <c r="B444" s="162"/>
      <c r="C444" s="163" t="s">
        <v>499</v>
      </c>
      <c r="D444" s="264" t="s">
        <v>497</v>
      </c>
      <c r="E444" s="265"/>
      <c r="F444" s="266"/>
      <c r="G444" s="164" t="s">
        <v>271</v>
      </c>
      <c r="H444" s="165">
        <v>57.326000000000001</v>
      </c>
      <c r="I444" s="166"/>
      <c r="J444" s="165">
        <f>ROUND(I444*H444,3)</f>
        <v>0</v>
      </c>
      <c r="K444" s="167"/>
      <c r="L444" s="34"/>
      <c r="M444" s="168" t="s">
        <v>1</v>
      </c>
      <c r="N444" s="169" t="s">
        <v>43</v>
      </c>
      <c r="O444" s="59"/>
      <c r="P444" s="170">
        <f>O444*H444</f>
        <v>0</v>
      </c>
      <c r="Q444" s="170">
        <v>0</v>
      </c>
      <c r="R444" s="170">
        <f>Q444*H444</f>
        <v>0</v>
      </c>
      <c r="S444" s="170">
        <v>0</v>
      </c>
      <c r="T444" s="171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72" t="s">
        <v>178</v>
      </c>
      <c r="AT444" s="172" t="s">
        <v>175</v>
      </c>
      <c r="AU444" s="172" t="s">
        <v>179</v>
      </c>
      <c r="AY444" s="18" t="s">
        <v>173</v>
      </c>
      <c r="BE444" s="173">
        <f>IF(N444="základná",J444,0)</f>
        <v>0</v>
      </c>
      <c r="BF444" s="173">
        <f>IF(N444="znížená",J444,0)</f>
        <v>0</v>
      </c>
      <c r="BG444" s="173">
        <f>IF(N444="zákl. prenesená",J444,0)</f>
        <v>0</v>
      </c>
      <c r="BH444" s="173">
        <f>IF(N444="zníž. prenesená",J444,0)</f>
        <v>0</v>
      </c>
      <c r="BI444" s="173">
        <f>IF(N444="nulová",J444,0)</f>
        <v>0</v>
      </c>
      <c r="BJ444" s="18" t="s">
        <v>179</v>
      </c>
      <c r="BK444" s="174">
        <f>ROUND(I444*H444,3)</f>
        <v>0</v>
      </c>
      <c r="BL444" s="18" t="s">
        <v>178</v>
      </c>
      <c r="BM444" s="172" t="s">
        <v>2031</v>
      </c>
    </row>
    <row r="445" spans="1:65" s="2" customFormat="1" ht="19.5" x14ac:dyDescent="0.2">
      <c r="A445" s="33"/>
      <c r="B445" s="34"/>
      <c r="C445" s="33"/>
      <c r="D445" s="175" t="s">
        <v>181</v>
      </c>
      <c r="E445" s="33"/>
      <c r="F445" s="176" t="s">
        <v>497</v>
      </c>
      <c r="G445" s="33"/>
      <c r="H445" s="33"/>
      <c r="I445" s="97"/>
      <c r="J445" s="33"/>
      <c r="K445" s="33"/>
      <c r="L445" s="34"/>
      <c r="M445" s="177"/>
      <c r="N445" s="178"/>
      <c r="O445" s="59"/>
      <c r="P445" s="59"/>
      <c r="Q445" s="59"/>
      <c r="R445" s="59"/>
      <c r="S445" s="59"/>
      <c r="T445" s="60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181</v>
      </c>
      <c r="AU445" s="18" t="s">
        <v>179</v>
      </c>
    </row>
    <row r="446" spans="1:65" s="2" customFormat="1" ht="24" customHeight="1" x14ac:dyDescent="0.2">
      <c r="A446" s="33"/>
      <c r="B446" s="162"/>
      <c r="C446" s="163" t="s">
        <v>503</v>
      </c>
      <c r="D446" s="264" t="s">
        <v>500</v>
      </c>
      <c r="E446" s="265"/>
      <c r="F446" s="266"/>
      <c r="G446" s="164" t="s">
        <v>256</v>
      </c>
      <c r="H446" s="165">
        <v>1.115</v>
      </c>
      <c r="I446" s="166"/>
      <c r="J446" s="165">
        <f>ROUND(I446*H446,3)</f>
        <v>0</v>
      </c>
      <c r="K446" s="167"/>
      <c r="L446" s="34"/>
      <c r="M446" s="168" t="s">
        <v>1</v>
      </c>
      <c r="N446" s="169" t="s">
        <v>43</v>
      </c>
      <c r="O446" s="59"/>
      <c r="P446" s="170">
        <f>O446*H446</f>
        <v>0</v>
      </c>
      <c r="Q446" s="170">
        <v>1.0165999999999999</v>
      </c>
      <c r="R446" s="170">
        <f>Q446*H446</f>
        <v>1.1335089999999999</v>
      </c>
      <c r="S446" s="170">
        <v>0</v>
      </c>
      <c r="T446" s="171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72" t="s">
        <v>178</v>
      </c>
      <c r="AT446" s="172" t="s">
        <v>175</v>
      </c>
      <c r="AU446" s="172" t="s">
        <v>179</v>
      </c>
      <c r="AY446" s="18" t="s">
        <v>173</v>
      </c>
      <c r="BE446" s="173">
        <f>IF(N446="základná",J446,0)</f>
        <v>0</v>
      </c>
      <c r="BF446" s="173">
        <f>IF(N446="znížená",J446,0)</f>
        <v>0</v>
      </c>
      <c r="BG446" s="173">
        <f>IF(N446="zákl. prenesená",J446,0)</f>
        <v>0</v>
      </c>
      <c r="BH446" s="173">
        <f>IF(N446="zníž. prenesená",J446,0)</f>
        <v>0</v>
      </c>
      <c r="BI446" s="173">
        <f>IF(N446="nulová",J446,0)</f>
        <v>0</v>
      </c>
      <c r="BJ446" s="18" t="s">
        <v>179</v>
      </c>
      <c r="BK446" s="174">
        <f>ROUND(I446*H446,3)</f>
        <v>0</v>
      </c>
      <c r="BL446" s="18" t="s">
        <v>178</v>
      </c>
      <c r="BM446" s="172" t="s">
        <v>2032</v>
      </c>
    </row>
    <row r="447" spans="1:65" s="2" customFormat="1" x14ac:dyDescent="0.2">
      <c r="A447" s="33"/>
      <c r="B447" s="34"/>
      <c r="C447" s="33"/>
      <c r="D447" s="175" t="s">
        <v>181</v>
      </c>
      <c r="E447" s="33"/>
      <c r="F447" s="176" t="s">
        <v>500</v>
      </c>
      <c r="G447" s="33"/>
      <c r="H447" s="33"/>
      <c r="I447" s="97"/>
      <c r="J447" s="33"/>
      <c r="K447" s="33"/>
      <c r="L447" s="34"/>
      <c r="M447" s="177"/>
      <c r="N447" s="178"/>
      <c r="O447" s="59"/>
      <c r="P447" s="59"/>
      <c r="Q447" s="59"/>
      <c r="R447" s="59"/>
      <c r="S447" s="59"/>
      <c r="T447" s="60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T447" s="18" t="s">
        <v>181</v>
      </c>
      <c r="AU447" s="18" t="s">
        <v>179</v>
      </c>
    </row>
    <row r="448" spans="1:65" s="14" customFormat="1" x14ac:dyDescent="0.2">
      <c r="B448" s="187"/>
      <c r="D448" s="175" t="s">
        <v>183</v>
      </c>
      <c r="E448" s="188" t="s">
        <v>1</v>
      </c>
      <c r="F448" s="189" t="s">
        <v>2026</v>
      </c>
      <c r="H448" s="188" t="s">
        <v>1</v>
      </c>
      <c r="I448" s="190"/>
      <c r="L448" s="187"/>
      <c r="M448" s="191"/>
      <c r="N448" s="192"/>
      <c r="O448" s="192"/>
      <c r="P448" s="192"/>
      <c r="Q448" s="192"/>
      <c r="R448" s="192"/>
      <c r="S448" s="192"/>
      <c r="T448" s="193"/>
      <c r="AT448" s="188" t="s">
        <v>183</v>
      </c>
      <c r="AU448" s="188" t="s">
        <v>179</v>
      </c>
      <c r="AV448" s="14" t="s">
        <v>85</v>
      </c>
      <c r="AW448" s="14" t="s">
        <v>32</v>
      </c>
      <c r="AX448" s="14" t="s">
        <v>77</v>
      </c>
      <c r="AY448" s="188" t="s">
        <v>173</v>
      </c>
    </row>
    <row r="449" spans="1:65" s="13" customFormat="1" x14ac:dyDescent="0.2">
      <c r="B449" s="179"/>
      <c r="D449" s="175" t="s">
        <v>183</v>
      </c>
      <c r="E449" s="180" t="s">
        <v>1</v>
      </c>
      <c r="F449" s="181" t="s">
        <v>2033</v>
      </c>
      <c r="H449" s="182">
        <v>1.115</v>
      </c>
      <c r="I449" s="183"/>
      <c r="L449" s="179"/>
      <c r="M449" s="184"/>
      <c r="N449" s="185"/>
      <c r="O449" s="185"/>
      <c r="P449" s="185"/>
      <c r="Q449" s="185"/>
      <c r="R449" s="185"/>
      <c r="S449" s="185"/>
      <c r="T449" s="186"/>
      <c r="AT449" s="180" t="s">
        <v>183</v>
      </c>
      <c r="AU449" s="180" t="s">
        <v>179</v>
      </c>
      <c r="AV449" s="13" t="s">
        <v>179</v>
      </c>
      <c r="AW449" s="13" t="s">
        <v>32</v>
      </c>
      <c r="AX449" s="13" t="s">
        <v>85</v>
      </c>
      <c r="AY449" s="180" t="s">
        <v>173</v>
      </c>
    </row>
    <row r="450" spans="1:65" s="2" customFormat="1" ht="24" customHeight="1" x14ac:dyDescent="0.2">
      <c r="A450" s="33"/>
      <c r="B450" s="162"/>
      <c r="C450" s="163" t="s">
        <v>509</v>
      </c>
      <c r="D450" s="264" t="s">
        <v>504</v>
      </c>
      <c r="E450" s="265"/>
      <c r="F450" s="266"/>
      <c r="G450" s="164" t="s">
        <v>271</v>
      </c>
      <c r="H450" s="165">
        <v>0.876</v>
      </c>
      <c r="I450" s="166"/>
      <c r="J450" s="165">
        <f>ROUND(I450*H450,3)</f>
        <v>0</v>
      </c>
      <c r="K450" s="167"/>
      <c r="L450" s="34"/>
      <c r="M450" s="168" t="s">
        <v>1</v>
      </c>
      <c r="N450" s="169" t="s">
        <v>43</v>
      </c>
      <c r="O450" s="59"/>
      <c r="P450" s="170">
        <f>O450*H450</f>
        <v>0</v>
      </c>
      <c r="Q450" s="170">
        <v>1.4999999999999999E-4</v>
      </c>
      <c r="R450" s="170">
        <f>Q450*H450</f>
        <v>1.314E-4</v>
      </c>
      <c r="S450" s="170">
        <v>0</v>
      </c>
      <c r="T450" s="171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72" t="s">
        <v>178</v>
      </c>
      <c r="AT450" s="172" t="s">
        <v>175</v>
      </c>
      <c r="AU450" s="172" t="s">
        <v>179</v>
      </c>
      <c r="AY450" s="18" t="s">
        <v>173</v>
      </c>
      <c r="BE450" s="173">
        <f>IF(N450="základná",J450,0)</f>
        <v>0</v>
      </c>
      <c r="BF450" s="173">
        <f>IF(N450="znížená",J450,0)</f>
        <v>0</v>
      </c>
      <c r="BG450" s="173">
        <f>IF(N450="zákl. prenesená",J450,0)</f>
        <v>0</v>
      </c>
      <c r="BH450" s="173">
        <f>IF(N450="zníž. prenesená",J450,0)</f>
        <v>0</v>
      </c>
      <c r="BI450" s="173">
        <f>IF(N450="nulová",J450,0)</f>
        <v>0</v>
      </c>
      <c r="BJ450" s="18" t="s">
        <v>179</v>
      </c>
      <c r="BK450" s="174">
        <f>ROUND(I450*H450,3)</f>
        <v>0</v>
      </c>
      <c r="BL450" s="18" t="s">
        <v>178</v>
      </c>
      <c r="BM450" s="172" t="s">
        <v>2034</v>
      </c>
    </row>
    <row r="451" spans="1:65" s="2" customFormat="1" ht="29.25" x14ac:dyDescent="0.2">
      <c r="A451" s="33"/>
      <c r="B451" s="34"/>
      <c r="C451" s="33"/>
      <c r="D451" s="175" t="s">
        <v>181</v>
      </c>
      <c r="E451" s="33"/>
      <c r="F451" s="176" t="s">
        <v>506</v>
      </c>
      <c r="G451" s="33"/>
      <c r="H451" s="33"/>
      <c r="I451" s="97"/>
      <c r="J451" s="33"/>
      <c r="K451" s="33"/>
      <c r="L451" s="34"/>
      <c r="M451" s="177"/>
      <c r="N451" s="178"/>
      <c r="O451" s="59"/>
      <c r="P451" s="59"/>
      <c r="Q451" s="59"/>
      <c r="R451" s="59"/>
      <c r="S451" s="59"/>
      <c r="T451" s="60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T451" s="18" t="s">
        <v>181</v>
      </c>
      <c r="AU451" s="18" t="s">
        <v>179</v>
      </c>
    </row>
    <row r="452" spans="1:65" s="14" customFormat="1" x14ac:dyDescent="0.2">
      <c r="B452" s="187"/>
      <c r="D452" s="175" t="s">
        <v>183</v>
      </c>
      <c r="E452" s="188" t="s">
        <v>1</v>
      </c>
      <c r="F452" s="189" t="s">
        <v>2026</v>
      </c>
      <c r="H452" s="188" t="s">
        <v>1</v>
      </c>
      <c r="I452" s="190"/>
      <c r="L452" s="187"/>
      <c r="M452" s="191"/>
      <c r="N452" s="192"/>
      <c r="O452" s="192"/>
      <c r="P452" s="192"/>
      <c r="Q452" s="192"/>
      <c r="R452" s="192"/>
      <c r="S452" s="192"/>
      <c r="T452" s="193"/>
      <c r="AT452" s="188" t="s">
        <v>183</v>
      </c>
      <c r="AU452" s="188" t="s">
        <v>179</v>
      </c>
      <c r="AV452" s="14" t="s">
        <v>85</v>
      </c>
      <c r="AW452" s="14" t="s">
        <v>32</v>
      </c>
      <c r="AX452" s="14" t="s">
        <v>77</v>
      </c>
      <c r="AY452" s="188" t="s">
        <v>173</v>
      </c>
    </row>
    <row r="453" spans="1:65" s="13" customFormat="1" x14ac:dyDescent="0.2">
      <c r="B453" s="179"/>
      <c r="D453" s="175" t="s">
        <v>183</v>
      </c>
      <c r="E453" s="180" t="s">
        <v>1</v>
      </c>
      <c r="F453" s="181" t="s">
        <v>507</v>
      </c>
      <c r="H453" s="182">
        <v>0.26300000000000001</v>
      </c>
      <c r="I453" s="183"/>
      <c r="L453" s="179"/>
      <c r="M453" s="184"/>
      <c r="N453" s="185"/>
      <c r="O453" s="185"/>
      <c r="P453" s="185"/>
      <c r="Q453" s="185"/>
      <c r="R453" s="185"/>
      <c r="S453" s="185"/>
      <c r="T453" s="186"/>
      <c r="AT453" s="180" t="s">
        <v>183</v>
      </c>
      <c r="AU453" s="180" t="s">
        <v>179</v>
      </c>
      <c r="AV453" s="13" t="s">
        <v>179</v>
      </c>
      <c r="AW453" s="13" t="s">
        <v>32</v>
      </c>
      <c r="AX453" s="13" t="s">
        <v>77</v>
      </c>
      <c r="AY453" s="180" t="s">
        <v>173</v>
      </c>
    </row>
    <row r="454" spans="1:65" s="13" customFormat="1" x14ac:dyDescent="0.2">
      <c r="B454" s="179"/>
      <c r="D454" s="175" t="s">
        <v>183</v>
      </c>
      <c r="E454" s="180" t="s">
        <v>1</v>
      </c>
      <c r="F454" s="181" t="s">
        <v>508</v>
      </c>
      <c r="H454" s="182">
        <v>0.61299999999999999</v>
      </c>
      <c r="I454" s="183"/>
      <c r="L454" s="179"/>
      <c r="M454" s="184"/>
      <c r="N454" s="185"/>
      <c r="O454" s="185"/>
      <c r="P454" s="185"/>
      <c r="Q454" s="185"/>
      <c r="R454" s="185"/>
      <c r="S454" s="185"/>
      <c r="T454" s="186"/>
      <c r="AT454" s="180" t="s">
        <v>183</v>
      </c>
      <c r="AU454" s="180" t="s">
        <v>179</v>
      </c>
      <c r="AV454" s="13" t="s">
        <v>179</v>
      </c>
      <c r="AW454" s="13" t="s">
        <v>32</v>
      </c>
      <c r="AX454" s="13" t="s">
        <v>77</v>
      </c>
      <c r="AY454" s="180" t="s">
        <v>173</v>
      </c>
    </row>
    <row r="455" spans="1:65" s="16" customFormat="1" x14ac:dyDescent="0.2">
      <c r="B455" s="202"/>
      <c r="D455" s="175" t="s">
        <v>183</v>
      </c>
      <c r="E455" s="203" t="s">
        <v>1</v>
      </c>
      <c r="F455" s="204" t="s">
        <v>197</v>
      </c>
      <c r="H455" s="205">
        <v>0.876</v>
      </c>
      <c r="I455" s="206"/>
      <c r="L455" s="202"/>
      <c r="M455" s="207"/>
      <c r="N455" s="208"/>
      <c r="O455" s="208"/>
      <c r="P455" s="208"/>
      <c r="Q455" s="208"/>
      <c r="R455" s="208"/>
      <c r="S455" s="208"/>
      <c r="T455" s="209"/>
      <c r="AT455" s="203" t="s">
        <v>183</v>
      </c>
      <c r="AU455" s="203" t="s">
        <v>179</v>
      </c>
      <c r="AV455" s="16" t="s">
        <v>178</v>
      </c>
      <c r="AW455" s="16" t="s">
        <v>32</v>
      </c>
      <c r="AX455" s="16" t="s">
        <v>85</v>
      </c>
      <c r="AY455" s="203" t="s">
        <v>173</v>
      </c>
    </row>
    <row r="456" spans="1:65" s="2" customFormat="1" ht="16.5" customHeight="1" x14ac:dyDescent="0.2">
      <c r="A456" s="33"/>
      <c r="B456" s="162"/>
      <c r="C456" s="210" t="s">
        <v>514</v>
      </c>
      <c r="D456" s="267" t="s">
        <v>510</v>
      </c>
      <c r="E456" s="268"/>
      <c r="F456" s="269"/>
      <c r="G456" s="211" t="s">
        <v>271</v>
      </c>
      <c r="H456" s="212">
        <v>0.92</v>
      </c>
      <c r="I456" s="213"/>
      <c r="J456" s="212">
        <f>ROUND(I456*H456,3)</f>
        <v>0</v>
      </c>
      <c r="K456" s="214"/>
      <c r="L456" s="215"/>
      <c r="M456" s="216" t="s">
        <v>1</v>
      </c>
      <c r="N456" s="217" t="s">
        <v>43</v>
      </c>
      <c r="O456" s="59"/>
      <c r="P456" s="170">
        <f>O456*H456</f>
        <v>0</v>
      </c>
      <c r="Q456" s="170">
        <v>3.0000000000000001E-3</v>
      </c>
      <c r="R456" s="170">
        <f>Q456*H456</f>
        <v>2.7600000000000003E-3</v>
      </c>
      <c r="S456" s="170">
        <v>0</v>
      </c>
      <c r="T456" s="171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72" t="s">
        <v>232</v>
      </c>
      <c r="AT456" s="172" t="s">
        <v>335</v>
      </c>
      <c r="AU456" s="172" t="s">
        <v>179</v>
      </c>
      <c r="AY456" s="18" t="s">
        <v>173</v>
      </c>
      <c r="BE456" s="173">
        <f>IF(N456="základná",J456,0)</f>
        <v>0</v>
      </c>
      <c r="BF456" s="173">
        <f>IF(N456="znížená",J456,0)</f>
        <v>0</v>
      </c>
      <c r="BG456" s="173">
        <f>IF(N456="zákl. prenesená",J456,0)</f>
        <v>0</v>
      </c>
      <c r="BH456" s="173">
        <f>IF(N456="zníž. prenesená",J456,0)</f>
        <v>0</v>
      </c>
      <c r="BI456" s="173">
        <f>IF(N456="nulová",J456,0)</f>
        <v>0</v>
      </c>
      <c r="BJ456" s="18" t="s">
        <v>179</v>
      </c>
      <c r="BK456" s="174">
        <f>ROUND(I456*H456,3)</f>
        <v>0</v>
      </c>
      <c r="BL456" s="18" t="s">
        <v>178</v>
      </c>
      <c r="BM456" s="172" t="s">
        <v>2035</v>
      </c>
    </row>
    <row r="457" spans="1:65" s="2" customFormat="1" x14ac:dyDescent="0.2">
      <c r="A457" s="33"/>
      <c r="B457" s="34"/>
      <c r="C457" s="33"/>
      <c r="D457" s="175" t="s">
        <v>181</v>
      </c>
      <c r="E457" s="33"/>
      <c r="F457" s="176" t="s">
        <v>3175</v>
      </c>
      <c r="G457" s="33"/>
      <c r="H457" s="33"/>
      <c r="I457" s="97"/>
      <c r="J457" s="33"/>
      <c r="K457" s="33"/>
      <c r="L457" s="34"/>
      <c r="M457" s="177"/>
      <c r="N457" s="178"/>
      <c r="O457" s="59"/>
      <c r="P457" s="59"/>
      <c r="Q457" s="59"/>
      <c r="R457" s="59"/>
      <c r="S457" s="59"/>
      <c r="T457" s="60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T457" s="18" t="s">
        <v>181</v>
      </c>
      <c r="AU457" s="18" t="s">
        <v>179</v>
      </c>
    </row>
    <row r="458" spans="1:65" s="13" customFormat="1" x14ac:dyDescent="0.2">
      <c r="B458" s="179"/>
      <c r="D458" s="175" t="s">
        <v>183</v>
      </c>
      <c r="F458" s="181" t="s">
        <v>512</v>
      </c>
      <c r="H458" s="182">
        <v>0.92</v>
      </c>
      <c r="I458" s="183"/>
      <c r="L458" s="179"/>
      <c r="M458" s="184"/>
      <c r="N458" s="185"/>
      <c r="O458" s="185"/>
      <c r="P458" s="185"/>
      <c r="Q458" s="185"/>
      <c r="R458" s="185"/>
      <c r="S458" s="185"/>
      <c r="T458" s="186"/>
      <c r="AT458" s="180" t="s">
        <v>183</v>
      </c>
      <c r="AU458" s="180" t="s">
        <v>179</v>
      </c>
      <c r="AV458" s="13" t="s">
        <v>179</v>
      </c>
      <c r="AW458" s="13" t="s">
        <v>3</v>
      </c>
      <c r="AX458" s="13" t="s">
        <v>85</v>
      </c>
      <c r="AY458" s="180" t="s">
        <v>173</v>
      </c>
    </row>
    <row r="459" spans="1:65" s="12" customFormat="1" ht="22.9" customHeight="1" x14ac:dyDescent="0.2">
      <c r="B459" s="149"/>
      <c r="D459" s="150" t="s">
        <v>76</v>
      </c>
      <c r="E459" s="160" t="s">
        <v>208</v>
      </c>
      <c r="F459" s="160" t="s">
        <v>513</v>
      </c>
      <c r="I459" s="152"/>
      <c r="J459" s="161">
        <f>BK459</f>
        <v>0</v>
      </c>
      <c r="L459" s="149"/>
      <c r="M459" s="154"/>
      <c r="N459" s="155"/>
      <c r="O459" s="155"/>
      <c r="P459" s="156">
        <f>SUM(P460:P480)</f>
        <v>0</v>
      </c>
      <c r="Q459" s="155"/>
      <c r="R459" s="156">
        <f>SUM(R460:R480)</f>
        <v>51.730678900000001</v>
      </c>
      <c r="S459" s="155"/>
      <c r="T459" s="157">
        <f>SUM(T460:T480)</f>
        <v>0</v>
      </c>
      <c r="AR459" s="150" t="s">
        <v>85</v>
      </c>
      <c r="AT459" s="158" t="s">
        <v>76</v>
      </c>
      <c r="AU459" s="158" t="s">
        <v>85</v>
      </c>
      <c r="AY459" s="150" t="s">
        <v>173</v>
      </c>
      <c r="BK459" s="159">
        <f>SUM(BK460:BK480)</f>
        <v>0</v>
      </c>
    </row>
    <row r="460" spans="1:65" s="2" customFormat="1" ht="16.5" customHeight="1" x14ac:dyDescent="0.2">
      <c r="A460" s="33"/>
      <c r="B460" s="162"/>
      <c r="C460" s="163" t="s">
        <v>519</v>
      </c>
      <c r="D460" s="264" t="s">
        <v>2036</v>
      </c>
      <c r="E460" s="265"/>
      <c r="F460" s="266"/>
      <c r="G460" s="164" t="s">
        <v>271</v>
      </c>
      <c r="H460" s="165">
        <v>17.579999999999998</v>
      </c>
      <c r="I460" s="166"/>
      <c r="J460" s="165">
        <f>ROUND(I460*H460,3)</f>
        <v>0</v>
      </c>
      <c r="K460" s="167"/>
      <c r="L460" s="34"/>
      <c r="M460" s="168" t="s">
        <v>1</v>
      </c>
      <c r="N460" s="169" t="s">
        <v>43</v>
      </c>
      <c r="O460" s="59"/>
      <c r="P460" s="170">
        <f>O460*H460</f>
        <v>0</v>
      </c>
      <c r="Q460" s="170">
        <v>0.29160000000000003</v>
      </c>
      <c r="R460" s="170">
        <f>Q460*H460</f>
        <v>5.126328</v>
      </c>
      <c r="S460" s="170">
        <v>0</v>
      </c>
      <c r="T460" s="171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72" t="s">
        <v>178</v>
      </c>
      <c r="AT460" s="172" t="s">
        <v>175</v>
      </c>
      <c r="AU460" s="172" t="s">
        <v>179</v>
      </c>
      <c r="AY460" s="18" t="s">
        <v>173</v>
      </c>
      <c r="BE460" s="173">
        <f>IF(N460="základná",J460,0)</f>
        <v>0</v>
      </c>
      <c r="BF460" s="173">
        <f>IF(N460="znížená",J460,0)</f>
        <v>0</v>
      </c>
      <c r="BG460" s="173">
        <f>IF(N460="zákl. prenesená",J460,0)</f>
        <v>0</v>
      </c>
      <c r="BH460" s="173">
        <f>IF(N460="zníž. prenesená",J460,0)</f>
        <v>0</v>
      </c>
      <c r="BI460" s="173">
        <f>IF(N460="nulová",J460,0)</f>
        <v>0</v>
      </c>
      <c r="BJ460" s="18" t="s">
        <v>179</v>
      </c>
      <c r="BK460" s="174">
        <f>ROUND(I460*H460,3)</f>
        <v>0</v>
      </c>
      <c r="BL460" s="18" t="s">
        <v>178</v>
      </c>
      <c r="BM460" s="172" t="s">
        <v>2037</v>
      </c>
    </row>
    <row r="461" spans="1:65" s="2" customFormat="1" ht="19.5" x14ac:dyDescent="0.2">
      <c r="A461" s="33"/>
      <c r="B461" s="34"/>
      <c r="C461" s="33"/>
      <c r="D461" s="175" t="s">
        <v>181</v>
      </c>
      <c r="E461" s="33"/>
      <c r="F461" s="176" t="s">
        <v>517</v>
      </c>
      <c r="G461" s="33"/>
      <c r="H461" s="33"/>
      <c r="I461" s="97"/>
      <c r="J461" s="33"/>
      <c r="K461" s="33"/>
      <c r="L461" s="34"/>
      <c r="M461" s="177"/>
      <c r="N461" s="178"/>
      <c r="O461" s="59"/>
      <c r="P461" s="59"/>
      <c r="Q461" s="59"/>
      <c r="R461" s="59"/>
      <c r="S461" s="59"/>
      <c r="T461" s="60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T461" s="18" t="s">
        <v>181</v>
      </c>
      <c r="AU461" s="18" t="s">
        <v>179</v>
      </c>
    </row>
    <row r="462" spans="1:65" s="13" customFormat="1" x14ac:dyDescent="0.2">
      <c r="B462" s="179"/>
      <c r="D462" s="175" t="s">
        <v>183</v>
      </c>
      <c r="E462" s="180" t="s">
        <v>1</v>
      </c>
      <c r="F462" s="181" t="s">
        <v>2038</v>
      </c>
      <c r="H462" s="182">
        <v>17.579999999999998</v>
      </c>
      <c r="I462" s="183"/>
      <c r="L462" s="179"/>
      <c r="M462" s="184"/>
      <c r="N462" s="185"/>
      <c r="O462" s="185"/>
      <c r="P462" s="185"/>
      <c r="Q462" s="185"/>
      <c r="R462" s="185"/>
      <c r="S462" s="185"/>
      <c r="T462" s="186"/>
      <c r="AT462" s="180" t="s">
        <v>183</v>
      </c>
      <c r="AU462" s="180" t="s">
        <v>179</v>
      </c>
      <c r="AV462" s="13" t="s">
        <v>179</v>
      </c>
      <c r="AW462" s="13" t="s">
        <v>32</v>
      </c>
      <c r="AX462" s="13" t="s">
        <v>85</v>
      </c>
      <c r="AY462" s="180" t="s">
        <v>173</v>
      </c>
    </row>
    <row r="463" spans="1:65" s="2" customFormat="1" ht="24" customHeight="1" x14ac:dyDescent="0.2">
      <c r="A463" s="33"/>
      <c r="B463" s="162"/>
      <c r="C463" s="163" t="s">
        <v>523</v>
      </c>
      <c r="D463" s="264" t="s">
        <v>2039</v>
      </c>
      <c r="E463" s="265"/>
      <c r="F463" s="266"/>
      <c r="G463" s="164" t="s">
        <v>271</v>
      </c>
      <c r="H463" s="165">
        <v>17.579999999999998</v>
      </c>
      <c r="I463" s="166"/>
      <c r="J463" s="165">
        <f>ROUND(I463*H463,3)</f>
        <v>0</v>
      </c>
      <c r="K463" s="167"/>
      <c r="L463" s="34"/>
      <c r="M463" s="168" t="s">
        <v>1</v>
      </c>
      <c r="N463" s="169" t="s">
        <v>43</v>
      </c>
      <c r="O463" s="59"/>
      <c r="P463" s="170">
        <f>O463*H463</f>
        <v>0</v>
      </c>
      <c r="Q463" s="170">
        <v>8.0030000000000004E-2</v>
      </c>
      <c r="R463" s="170">
        <f>Q463*H463</f>
        <v>1.4069273999999998</v>
      </c>
      <c r="S463" s="170">
        <v>0</v>
      </c>
      <c r="T463" s="171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72" t="s">
        <v>178</v>
      </c>
      <c r="AT463" s="172" t="s">
        <v>175</v>
      </c>
      <c r="AU463" s="172" t="s">
        <v>179</v>
      </c>
      <c r="AY463" s="18" t="s">
        <v>173</v>
      </c>
      <c r="BE463" s="173">
        <f>IF(N463="základná",J463,0)</f>
        <v>0</v>
      </c>
      <c r="BF463" s="173">
        <f>IF(N463="znížená",J463,0)</f>
        <v>0</v>
      </c>
      <c r="BG463" s="173">
        <f>IF(N463="zákl. prenesená",J463,0)</f>
        <v>0</v>
      </c>
      <c r="BH463" s="173">
        <f>IF(N463="zníž. prenesená",J463,0)</f>
        <v>0</v>
      </c>
      <c r="BI463" s="173">
        <f>IF(N463="nulová",J463,0)</f>
        <v>0</v>
      </c>
      <c r="BJ463" s="18" t="s">
        <v>179</v>
      </c>
      <c r="BK463" s="174">
        <f>ROUND(I463*H463,3)</f>
        <v>0</v>
      </c>
      <c r="BL463" s="18" t="s">
        <v>178</v>
      </c>
      <c r="BM463" s="172" t="s">
        <v>2040</v>
      </c>
    </row>
    <row r="464" spans="1:65" s="2" customFormat="1" ht="19.5" x14ac:dyDescent="0.2">
      <c r="A464" s="33"/>
      <c r="B464" s="34"/>
      <c r="C464" s="33"/>
      <c r="D464" s="175" t="s">
        <v>181</v>
      </c>
      <c r="E464" s="33"/>
      <c r="F464" s="176" t="s">
        <v>522</v>
      </c>
      <c r="G464" s="33"/>
      <c r="H464" s="33"/>
      <c r="I464" s="97"/>
      <c r="J464" s="33"/>
      <c r="K464" s="33"/>
      <c r="L464" s="34"/>
      <c r="M464" s="177"/>
      <c r="N464" s="178"/>
      <c r="O464" s="59"/>
      <c r="P464" s="59"/>
      <c r="Q464" s="59"/>
      <c r="R464" s="59"/>
      <c r="S464" s="59"/>
      <c r="T464" s="60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T464" s="18" t="s">
        <v>181</v>
      </c>
      <c r="AU464" s="18" t="s">
        <v>179</v>
      </c>
    </row>
    <row r="465" spans="1:65" s="13" customFormat="1" x14ac:dyDescent="0.2">
      <c r="B465" s="179"/>
      <c r="D465" s="175" t="s">
        <v>183</v>
      </c>
      <c r="E465" s="180" t="s">
        <v>1</v>
      </c>
      <c r="F465" s="181" t="s">
        <v>2038</v>
      </c>
      <c r="H465" s="182">
        <v>17.579999999999998</v>
      </c>
      <c r="I465" s="183"/>
      <c r="L465" s="179"/>
      <c r="M465" s="184"/>
      <c r="N465" s="185"/>
      <c r="O465" s="185"/>
      <c r="P465" s="185"/>
      <c r="Q465" s="185"/>
      <c r="R465" s="185"/>
      <c r="S465" s="185"/>
      <c r="T465" s="186"/>
      <c r="AT465" s="180" t="s">
        <v>183</v>
      </c>
      <c r="AU465" s="180" t="s">
        <v>179</v>
      </c>
      <c r="AV465" s="13" t="s">
        <v>179</v>
      </c>
      <c r="AW465" s="13" t="s">
        <v>32</v>
      </c>
      <c r="AX465" s="13" t="s">
        <v>85</v>
      </c>
      <c r="AY465" s="180" t="s">
        <v>173</v>
      </c>
    </row>
    <row r="466" spans="1:65" s="2" customFormat="1" ht="24" customHeight="1" x14ac:dyDescent="0.2">
      <c r="A466" s="33"/>
      <c r="B466" s="162"/>
      <c r="C466" s="163" t="s">
        <v>528</v>
      </c>
      <c r="D466" s="264" t="s">
        <v>2041</v>
      </c>
      <c r="E466" s="265"/>
      <c r="F466" s="266"/>
      <c r="G466" s="164" t="s">
        <v>271</v>
      </c>
      <c r="H466" s="165">
        <v>53.3</v>
      </c>
      <c r="I466" s="166"/>
      <c r="J466" s="165">
        <f>ROUND(I466*H466,3)</f>
        <v>0</v>
      </c>
      <c r="K466" s="167"/>
      <c r="L466" s="34"/>
      <c r="M466" s="168" t="s">
        <v>1</v>
      </c>
      <c r="N466" s="169" t="s">
        <v>43</v>
      </c>
      <c r="O466" s="59"/>
      <c r="P466" s="170">
        <f>O466*H466</f>
        <v>0</v>
      </c>
      <c r="Q466" s="170">
        <v>0.18906999999999999</v>
      </c>
      <c r="R466" s="170">
        <f>Q466*H466</f>
        <v>10.077430999999999</v>
      </c>
      <c r="S466" s="170">
        <v>0</v>
      </c>
      <c r="T466" s="171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72" t="s">
        <v>178</v>
      </c>
      <c r="AT466" s="172" t="s">
        <v>175</v>
      </c>
      <c r="AU466" s="172" t="s">
        <v>179</v>
      </c>
      <c r="AY466" s="18" t="s">
        <v>173</v>
      </c>
      <c r="BE466" s="173">
        <f>IF(N466="základná",J466,0)</f>
        <v>0</v>
      </c>
      <c r="BF466" s="173">
        <f>IF(N466="znížená",J466,0)</f>
        <v>0</v>
      </c>
      <c r="BG466" s="173">
        <f>IF(N466="zákl. prenesená",J466,0)</f>
        <v>0</v>
      </c>
      <c r="BH466" s="173">
        <f>IF(N466="zníž. prenesená",J466,0)</f>
        <v>0</v>
      </c>
      <c r="BI466" s="173">
        <f>IF(N466="nulová",J466,0)</f>
        <v>0</v>
      </c>
      <c r="BJ466" s="18" t="s">
        <v>179</v>
      </c>
      <c r="BK466" s="174">
        <f>ROUND(I466*H466,3)</f>
        <v>0</v>
      </c>
      <c r="BL466" s="18" t="s">
        <v>178</v>
      </c>
      <c r="BM466" s="172" t="s">
        <v>2042</v>
      </c>
    </row>
    <row r="467" spans="1:65" s="2" customFormat="1" ht="19.5" x14ac:dyDescent="0.2">
      <c r="A467" s="33"/>
      <c r="B467" s="34"/>
      <c r="C467" s="33"/>
      <c r="D467" s="175" t="s">
        <v>181</v>
      </c>
      <c r="E467" s="33"/>
      <c r="F467" s="176" t="s">
        <v>2043</v>
      </c>
      <c r="G467" s="33"/>
      <c r="H467" s="33"/>
      <c r="I467" s="97"/>
      <c r="J467" s="33"/>
      <c r="K467" s="33"/>
      <c r="L467" s="34"/>
      <c r="M467" s="177"/>
      <c r="N467" s="178"/>
      <c r="O467" s="59"/>
      <c r="P467" s="59"/>
      <c r="Q467" s="59"/>
      <c r="R467" s="59"/>
      <c r="S467" s="59"/>
      <c r="T467" s="60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T467" s="18" t="s">
        <v>181</v>
      </c>
      <c r="AU467" s="18" t="s">
        <v>179</v>
      </c>
    </row>
    <row r="468" spans="1:65" s="13" customFormat="1" x14ac:dyDescent="0.2">
      <c r="B468" s="179"/>
      <c r="D468" s="175" t="s">
        <v>183</v>
      </c>
      <c r="E468" s="180" t="s">
        <v>1</v>
      </c>
      <c r="F468" s="181" t="s">
        <v>2044</v>
      </c>
      <c r="H468" s="182">
        <v>53.3</v>
      </c>
      <c r="I468" s="183"/>
      <c r="L468" s="179"/>
      <c r="M468" s="184"/>
      <c r="N468" s="185"/>
      <c r="O468" s="185"/>
      <c r="P468" s="185"/>
      <c r="Q468" s="185"/>
      <c r="R468" s="185"/>
      <c r="S468" s="185"/>
      <c r="T468" s="186"/>
      <c r="AT468" s="180" t="s">
        <v>183</v>
      </c>
      <c r="AU468" s="180" t="s">
        <v>179</v>
      </c>
      <c r="AV468" s="13" t="s">
        <v>179</v>
      </c>
      <c r="AW468" s="13" t="s">
        <v>32</v>
      </c>
      <c r="AX468" s="13" t="s">
        <v>85</v>
      </c>
      <c r="AY468" s="180" t="s">
        <v>173</v>
      </c>
    </row>
    <row r="469" spans="1:65" s="2" customFormat="1" ht="24" customHeight="1" x14ac:dyDescent="0.2">
      <c r="A469" s="33"/>
      <c r="B469" s="162"/>
      <c r="C469" s="163" t="s">
        <v>534</v>
      </c>
      <c r="D469" s="264" t="s">
        <v>524</v>
      </c>
      <c r="E469" s="265"/>
      <c r="F469" s="266"/>
      <c r="G469" s="164" t="s">
        <v>271</v>
      </c>
      <c r="H469" s="165">
        <v>53.3</v>
      </c>
      <c r="I469" s="166"/>
      <c r="J469" s="165">
        <f>ROUND(I469*H469,3)</f>
        <v>0</v>
      </c>
      <c r="K469" s="167"/>
      <c r="L469" s="34"/>
      <c r="M469" s="168" t="s">
        <v>1</v>
      </c>
      <c r="N469" s="169" t="s">
        <v>43</v>
      </c>
      <c r="O469" s="59"/>
      <c r="P469" s="170">
        <f>O469*H469</f>
        <v>0</v>
      </c>
      <c r="Q469" s="170">
        <v>0.37080000000000002</v>
      </c>
      <c r="R469" s="170">
        <f>Q469*H469</f>
        <v>19.763639999999999</v>
      </c>
      <c r="S469" s="170">
        <v>0</v>
      </c>
      <c r="T469" s="171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72" t="s">
        <v>178</v>
      </c>
      <c r="AT469" s="172" t="s">
        <v>175</v>
      </c>
      <c r="AU469" s="172" t="s">
        <v>179</v>
      </c>
      <c r="AY469" s="18" t="s">
        <v>173</v>
      </c>
      <c r="BE469" s="173">
        <f>IF(N469="základná",J469,0)</f>
        <v>0</v>
      </c>
      <c r="BF469" s="173">
        <f>IF(N469="znížená",J469,0)</f>
        <v>0</v>
      </c>
      <c r="BG469" s="173">
        <f>IF(N469="zákl. prenesená",J469,0)</f>
        <v>0</v>
      </c>
      <c r="BH469" s="173">
        <f>IF(N469="zníž. prenesená",J469,0)</f>
        <v>0</v>
      </c>
      <c r="BI469" s="173">
        <f>IF(N469="nulová",J469,0)</f>
        <v>0</v>
      </c>
      <c r="BJ469" s="18" t="s">
        <v>179</v>
      </c>
      <c r="BK469" s="174">
        <f>ROUND(I469*H469,3)</f>
        <v>0</v>
      </c>
      <c r="BL469" s="18" t="s">
        <v>178</v>
      </c>
      <c r="BM469" s="172" t="s">
        <v>2045</v>
      </c>
    </row>
    <row r="470" spans="1:65" s="2" customFormat="1" ht="19.5" x14ac:dyDescent="0.2">
      <c r="A470" s="33"/>
      <c r="B470" s="34"/>
      <c r="C470" s="33"/>
      <c r="D470" s="175" t="s">
        <v>181</v>
      </c>
      <c r="E470" s="33"/>
      <c r="F470" s="176" t="s">
        <v>526</v>
      </c>
      <c r="G470" s="33"/>
      <c r="H470" s="33"/>
      <c r="I470" s="97"/>
      <c r="J470" s="33"/>
      <c r="K470" s="33"/>
      <c r="L470" s="34"/>
      <c r="M470" s="177"/>
      <c r="N470" s="178"/>
      <c r="O470" s="59"/>
      <c r="P470" s="59"/>
      <c r="Q470" s="59"/>
      <c r="R470" s="59"/>
      <c r="S470" s="59"/>
      <c r="T470" s="60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T470" s="18" t="s">
        <v>181</v>
      </c>
      <c r="AU470" s="18" t="s">
        <v>179</v>
      </c>
    </row>
    <row r="471" spans="1:65" s="13" customFormat="1" x14ac:dyDescent="0.2">
      <c r="B471" s="179"/>
      <c r="D471" s="175" t="s">
        <v>183</v>
      </c>
      <c r="E471" s="180" t="s">
        <v>1</v>
      </c>
      <c r="F471" s="181" t="s">
        <v>2046</v>
      </c>
      <c r="H471" s="182">
        <v>53.3</v>
      </c>
      <c r="I471" s="183"/>
      <c r="L471" s="179"/>
      <c r="M471" s="184"/>
      <c r="N471" s="185"/>
      <c r="O471" s="185"/>
      <c r="P471" s="185"/>
      <c r="Q471" s="185"/>
      <c r="R471" s="185"/>
      <c r="S471" s="185"/>
      <c r="T471" s="186"/>
      <c r="AT471" s="180" t="s">
        <v>183</v>
      </c>
      <c r="AU471" s="180" t="s">
        <v>179</v>
      </c>
      <c r="AV471" s="13" t="s">
        <v>179</v>
      </c>
      <c r="AW471" s="13" t="s">
        <v>32</v>
      </c>
      <c r="AX471" s="13" t="s">
        <v>85</v>
      </c>
      <c r="AY471" s="180" t="s">
        <v>173</v>
      </c>
    </row>
    <row r="472" spans="1:65" s="2" customFormat="1" ht="36" customHeight="1" x14ac:dyDescent="0.2">
      <c r="A472" s="33"/>
      <c r="B472" s="162"/>
      <c r="C472" s="163" t="s">
        <v>538</v>
      </c>
      <c r="D472" s="264" t="s">
        <v>529</v>
      </c>
      <c r="E472" s="265"/>
      <c r="F472" s="266"/>
      <c r="G472" s="164" t="s">
        <v>271</v>
      </c>
      <c r="H472" s="165">
        <v>54.808999999999997</v>
      </c>
      <c r="I472" s="166"/>
      <c r="J472" s="165">
        <f>ROUND(I472*H472,3)</f>
        <v>0</v>
      </c>
      <c r="K472" s="167"/>
      <c r="L472" s="34"/>
      <c r="M472" s="168" t="s">
        <v>1</v>
      </c>
      <c r="N472" s="169" t="s">
        <v>43</v>
      </c>
      <c r="O472" s="59"/>
      <c r="P472" s="170">
        <f>O472*H472</f>
        <v>0</v>
      </c>
      <c r="Q472" s="170">
        <v>9.2499999999999999E-2</v>
      </c>
      <c r="R472" s="170">
        <f>Q472*H472</f>
        <v>5.0698324999999995</v>
      </c>
      <c r="S472" s="170">
        <v>0</v>
      </c>
      <c r="T472" s="171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72" t="s">
        <v>178</v>
      </c>
      <c r="AT472" s="172" t="s">
        <v>175</v>
      </c>
      <c r="AU472" s="172" t="s">
        <v>179</v>
      </c>
      <c r="AY472" s="18" t="s">
        <v>173</v>
      </c>
      <c r="BE472" s="173">
        <f>IF(N472="základná",J472,0)</f>
        <v>0</v>
      </c>
      <c r="BF472" s="173">
        <f>IF(N472="znížená",J472,0)</f>
        <v>0</v>
      </c>
      <c r="BG472" s="173">
        <f>IF(N472="zákl. prenesená",J472,0)</f>
        <v>0</v>
      </c>
      <c r="BH472" s="173">
        <f>IF(N472="zníž. prenesená",J472,0)</f>
        <v>0</v>
      </c>
      <c r="BI472" s="173">
        <f>IF(N472="nulová",J472,0)</f>
        <v>0</v>
      </c>
      <c r="BJ472" s="18" t="s">
        <v>179</v>
      </c>
      <c r="BK472" s="174">
        <f>ROUND(I472*H472,3)</f>
        <v>0</v>
      </c>
      <c r="BL472" s="18" t="s">
        <v>178</v>
      </c>
      <c r="BM472" s="172" t="s">
        <v>2047</v>
      </c>
    </row>
    <row r="473" spans="1:65" s="2" customFormat="1" ht="39" x14ac:dyDescent="0.2">
      <c r="A473" s="33"/>
      <c r="B473" s="34"/>
      <c r="C473" s="33"/>
      <c r="D473" s="175" t="s">
        <v>181</v>
      </c>
      <c r="E473" s="33"/>
      <c r="F473" s="176" t="s">
        <v>531</v>
      </c>
      <c r="G473" s="33"/>
      <c r="H473" s="33"/>
      <c r="I473" s="97"/>
      <c r="J473" s="33"/>
      <c r="K473" s="33"/>
      <c r="L473" s="34"/>
      <c r="M473" s="177"/>
      <c r="N473" s="178"/>
      <c r="O473" s="59"/>
      <c r="P473" s="59"/>
      <c r="Q473" s="59"/>
      <c r="R473" s="59"/>
      <c r="S473" s="59"/>
      <c r="T473" s="60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T473" s="18" t="s">
        <v>181</v>
      </c>
      <c r="AU473" s="18" t="s">
        <v>179</v>
      </c>
    </row>
    <row r="474" spans="1:65" s="13" customFormat="1" x14ac:dyDescent="0.2">
      <c r="B474" s="179"/>
      <c r="D474" s="175" t="s">
        <v>183</v>
      </c>
      <c r="E474" s="180" t="s">
        <v>1</v>
      </c>
      <c r="F474" s="181" t="s">
        <v>2046</v>
      </c>
      <c r="H474" s="182">
        <v>53.3</v>
      </c>
      <c r="I474" s="183"/>
      <c r="L474" s="179"/>
      <c r="M474" s="184"/>
      <c r="N474" s="185"/>
      <c r="O474" s="185"/>
      <c r="P474" s="185"/>
      <c r="Q474" s="185"/>
      <c r="R474" s="185"/>
      <c r="S474" s="185"/>
      <c r="T474" s="186"/>
      <c r="AT474" s="180" t="s">
        <v>183</v>
      </c>
      <c r="AU474" s="180" t="s">
        <v>179</v>
      </c>
      <c r="AV474" s="13" t="s">
        <v>179</v>
      </c>
      <c r="AW474" s="13" t="s">
        <v>32</v>
      </c>
      <c r="AX474" s="13" t="s">
        <v>77</v>
      </c>
      <c r="AY474" s="180" t="s">
        <v>173</v>
      </c>
    </row>
    <row r="475" spans="1:65" s="14" customFormat="1" x14ac:dyDescent="0.2">
      <c r="B475" s="187"/>
      <c r="D475" s="175" t="s">
        <v>183</v>
      </c>
      <c r="E475" s="188" t="s">
        <v>1</v>
      </c>
      <c r="F475" s="189" t="s">
        <v>2048</v>
      </c>
      <c r="H475" s="188" t="s">
        <v>1</v>
      </c>
      <c r="I475" s="190"/>
      <c r="L475" s="187"/>
      <c r="M475" s="191"/>
      <c r="N475" s="192"/>
      <c r="O475" s="192"/>
      <c r="P475" s="192"/>
      <c r="Q475" s="192"/>
      <c r="R475" s="192"/>
      <c r="S475" s="192"/>
      <c r="T475" s="193"/>
      <c r="AT475" s="188" t="s">
        <v>183</v>
      </c>
      <c r="AU475" s="188" t="s">
        <v>179</v>
      </c>
      <c r="AV475" s="14" t="s">
        <v>85</v>
      </c>
      <c r="AW475" s="14" t="s">
        <v>32</v>
      </c>
      <c r="AX475" s="14" t="s">
        <v>77</v>
      </c>
      <c r="AY475" s="188" t="s">
        <v>173</v>
      </c>
    </row>
    <row r="476" spans="1:65" s="13" customFormat="1" x14ac:dyDescent="0.2">
      <c r="B476" s="179"/>
      <c r="D476" s="175" t="s">
        <v>183</v>
      </c>
      <c r="E476" s="180" t="s">
        <v>1</v>
      </c>
      <c r="F476" s="181" t="s">
        <v>2049</v>
      </c>
      <c r="H476" s="182">
        <v>1.5089999999999999</v>
      </c>
      <c r="I476" s="183"/>
      <c r="L476" s="179"/>
      <c r="M476" s="184"/>
      <c r="N476" s="185"/>
      <c r="O476" s="185"/>
      <c r="P476" s="185"/>
      <c r="Q476" s="185"/>
      <c r="R476" s="185"/>
      <c r="S476" s="185"/>
      <c r="T476" s="186"/>
      <c r="AT476" s="180" t="s">
        <v>183</v>
      </c>
      <c r="AU476" s="180" t="s">
        <v>179</v>
      </c>
      <c r="AV476" s="13" t="s">
        <v>179</v>
      </c>
      <c r="AW476" s="13" t="s">
        <v>32</v>
      </c>
      <c r="AX476" s="13" t="s">
        <v>77</v>
      </c>
      <c r="AY476" s="180" t="s">
        <v>173</v>
      </c>
    </row>
    <row r="477" spans="1:65" s="16" customFormat="1" x14ac:dyDescent="0.2">
      <c r="B477" s="202"/>
      <c r="D477" s="175" t="s">
        <v>183</v>
      </c>
      <c r="E477" s="203" t="s">
        <v>1</v>
      </c>
      <c r="F477" s="204" t="s">
        <v>197</v>
      </c>
      <c r="H477" s="205">
        <v>54.808999999999997</v>
      </c>
      <c r="I477" s="206"/>
      <c r="L477" s="202"/>
      <c r="M477" s="207"/>
      <c r="N477" s="208"/>
      <c r="O477" s="208"/>
      <c r="P477" s="208"/>
      <c r="Q477" s="208"/>
      <c r="R477" s="208"/>
      <c r="S477" s="208"/>
      <c r="T477" s="209"/>
      <c r="AT477" s="203" t="s">
        <v>183</v>
      </c>
      <c r="AU477" s="203" t="s">
        <v>179</v>
      </c>
      <c r="AV477" s="16" t="s">
        <v>178</v>
      </c>
      <c r="AW477" s="16" t="s">
        <v>32</v>
      </c>
      <c r="AX477" s="16" t="s">
        <v>85</v>
      </c>
      <c r="AY477" s="203" t="s">
        <v>173</v>
      </c>
    </row>
    <row r="478" spans="1:65" s="2" customFormat="1" ht="16.5" customHeight="1" x14ac:dyDescent="0.2">
      <c r="A478" s="33"/>
      <c r="B478" s="162"/>
      <c r="C478" s="210" t="s">
        <v>543</v>
      </c>
      <c r="D478" s="267" t="s">
        <v>3259</v>
      </c>
      <c r="E478" s="268"/>
      <c r="F478" s="269"/>
      <c r="G478" s="211" t="s">
        <v>271</v>
      </c>
      <c r="H478" s="212">
        <v>55.905000000000001</v>
      </c>
      <c r="I478" s="213"/>
      <c r="J478" s="212">
        <f>ROUND(I478*H478,3)</f>
        <v>0</v>
      </c>
      <c r="K478" s="214"/>
      <c r="L478" s="215"/>
      <c r="M478" s="216" t="s">
        <v>1</v>
      </c>
      <c r="N478" s="217" t="s">
        <v>43</v>
      </c>
      <c r="O478" s="59"/>
      <c r="P478" s="170">
        <f>O478*H478</f>
        <v>0</v>
      </c>
      <c r="Q478" s="170">
        <v>0.184</v>
      </c>
      <c r="R478" s="170">
        <f>Q478*H478</f>
        <v>10.286519999999999</v>
      </c>
      <c r="S478" s="170">
        <v>0</v>
      </c>
      <c r="T478" s="171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72" t="s">
        <v>232</v>
      </c>
      <c r="AT478" s="172" t="s">
        <v>335</v>
      </c>
      <c r="AU478" s="172" t="s">
        <v>179</v>
      </c>
      <c r="AY478" s="18" t="s">
        <v>173</v>
      </c>
      <c r="BE478" s="173">
        <f>IF(N478="základná",J478,0)</f>
        <v>0</v>
      </c>
      <c r="BF478" s="173">
        <f>IF(N478="znížená",J478,0)</f>
        <v>0</v>
      </c>
      <c r="BG478" s="173">
        <f>IF(N478="zákl. prenesená",J478,0)</f>
        <v>0</v>
      </c>
      <c r="BH478" s="173">
        <f>IF(N478="zníž. prenesená",J478,0)</f>
        <v>0</v>
      </c>
      <c r="BI478" s="173">
        <f>IF(N478="nulová",J478,0)</f>
        <v>0</v>
      </c>
      <c r="BJ478" s="18" t="s">
        <v>179</v>
      </c>
      <c r="BK478" s="174">
        <f>ROUND(I478*H478,3)</f>
        <v>0</v>
      </c>
      <c r="BL478" s="18" t="s">
        <v>178</v>
      </c>
      <c r="BM478" s="172" t="s">
        <v>2050</v>
      </c>
    </row>
    <row r="479" spans="1:65" s="2" customFormat="1" x14ac:dyDescent="0.2">
      <c r="A479" s="33"/>
      <c r="B479" s="34"/>
      <c r="C479" s="33"/>
      <c r="D479" s="175" t="s">
        <v>181</v>
      </c>
      <c r="E479" s="33"/>
      <c r="F479" s="176" t="s">
        <v>3177</v>
      </c>
      <c r="G479" s="33"/>
      <c r="H479" s="33"/>
      <c r="I479" s="97"/>
      <c r="J479" s="33"/>
      <c r="K479" s="33"/>
      <c r="L479" s="34"/>
      <c r="M479" s="177"/>
      <c r="N479" s="178"/>
      <c r="O479" s="59"/>
      <c r="P479" s="59"/>
      <c r="Q479" s="59"/>
      <c r="R479" s="59"/>
      <c r="S479" s="59"/>
      <c r="T479" s="60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T479" s="18" t="s">
        <v>181</v>
      </c>
      <c r="AU479" s="18" t="s">
        <v>179</v>
      </c>
    </row>
    <row r="480" spans="1:65" s="13" customFormat="1" x14ac:dyDescent="0.2">
      <c r="B480" s="179"/>
      <c r="D480" s="175" t="s">
        <v>183</v>
      </c>
      <c r="F480" s="181" t="s">
        <v>2051</v>
      </c>
      <c r="H480" s="182">
        <v>55.905000000000001</v>
      </c>
      <c r="I480" s="183"/>
      <c r="L480" s="179"/>
      <c r="M480" s="184"/>
      <c r="N480" s="185"/>
      <c r="O480" s="185"/>
      <c r="P480" s="185"/>
      <c r="Q480" s="185"/>
      <c r="R480" s="185"/>
      <c r="S480" s="185"/>
      <c r="T480" s="186"/>
      <c r="AT480" s="180" t="s">
        <v>183</v>
      </c>
      <c r="AU480" s="180" t="s">
        <v>179</v>
      </c>
      <c r="AV480" s="13" t="s">
        <v>179</v>
      </c>
      <c r="AW480" s="13" t="s">
        <v>3</v>
      </c>
      <c r="AX480" s="13" t="s">
        <v>85</v>
      </c>
      <c r="AY480" s="180" t="s">
        <v>173</v>
      </c>
    </row>
    <row r="481" spans="1:65" s="12" customFormat="1" ht="22.9" customHeight="1" x14ac:dyDescent="0.2">
      <c r="B481" s="149"/>
      <c r="D481" s="150" t="s">
        <v>76</v>
      </c>
      <c r="E481" s="160" t="s">
        <v>221</v>
      </c>
      <c r="F481" s="160" t="s">
        <v>537</v>
      </c>
      <c r="I481" s="152"/>
      <c r="J481" s="161">
        <f>BK481</f>
        <v>0</v>
      </c>
      <c r="L481" s="149"/>
      <c r="M481" s="154"/>
      <c r="N481" s="155"/>
      <c r="O481" s="155"/>
      <c r="P481" s="156">
        <f>SUM(P482:P592)</f>
        <v>0</v>
      </c>
      <c r="Q481" s="155"/>
      <c r="R481" s="156">
        <f>SUM(R482:R592)</f>
        <v>60.100802610000002</v>
      </c>
      <c r="S481" s="155"/>
      <c r="T481" s="157">
        <f>SUM(T482:T592)</f>
        <v>0</v>
      </c>
      <c r="AR481" s="150" t="s">
        <v>85</v>
      </c>
      <c r="AT481" s="158" t="s">
        <v>76</v>
      </c>
      <c r="AU481" s="158" t="s">
        <v>85</v>
      </c>
      <c r="AY481" s="150" t="s">
        <v>173</v>
      </c>
      <c r="BK481" s="159">
        <f>SUM(BK482:BK592)</f>
        <v>0</v>
      </c>
    </row>
    <row r="482" spans="1:65" s="2" customFormat="1" ht="24" customHeight="1" x14ac:dyDescent="0.2">
      <c r="A482" s="33"/>
      <c r="B482" s="162"/>
      <c r="C482" s="163" t="s">
        <v>546</v>
      </c>
      <c r="D482" s="264" t="s">
        <v>539</v>
      </c>
      <c r="E482" s="265"/>
      <c r="F482" s="266"/>
      <c r="G482" s="164" t="s">
        <v>271</v>
      </c>
      <c r="H482" s="165">
        <v>59.2</v>
      </c>
      <c r="I482" s="166"/>
      <c r="J482" s="165">
        <f>ROUND(I482*H482,3)</f>
        <v>0</v>
      </c>
      <c r="K482" s="167"/>
      <c r="L482" s="34"/>
      <c r="M482" s="168" t="s">
        <v>1</v>
      </c>
      <c r="N482" s="169" t="s">
        <v>43</v>
      </c>
      <c r="O482" s="59"/>
      <c r="P482" s="170">
        <f>O482*H482</f>
        <v>0</v>
      </c>
      <c r="Q482" s="170">
        <v>1.9000000000000001E-4</v>
      </c>
      <c r="R482" s="170">
        <f>Q482*H482</f>
        <v>1.1248000000000001E-2</v>
      </c>
      <c r="S482" s="170">
        <v>0</v>
      </c>
      <c r="T482" s="171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72" t="s">
        <v>178</v>
      </c>
      <c r="AT482" s="172" t="s">
        <v>175</v>
      </c>
      <c r="AU482" s="172" t="s">
        <v>179</v>
      </c>
      <c r="AY482" s="18" t="s">
        <v>173</v>
      </c>
      <c r="BE482" s="173">
        <f>IF(N482="základná",J482,0)</f>
        <v>0</v>
      </c>
      <c r="BF482" s="173">
        <f>IF(N482="znížená",J482,0)</f>
        <v>0</v>
      </c>
      <c r="BG482" s="173">
        <f>IF(N482="zákl. prenesená",J482,0)</f>
        <v>0</v>
      </c>
      <c r="BH482" s="173">
        <f>IF(N482="zníž. prenesená",J482,0)</f>
        <v>0</v>
      </c>
      <c r="BI482" s="173">
        <f>IF(N482="nulová",J482,0)</f>
        <v>0</v>
      </c>
      <c r="BJ482" s="18" t="s">
        <v>179</v>
      </c>
      <c r="BK482" s="174">
        <f>ROUND(I482*H482,3)</f>
        <v>0</v>
      </c>
      <c r="BL482" s="18" t="s">
        <v>178</v>
      </c>
      <c r="BM482" s="172" t="s">
        <v>2052</v>
      </c>
    </row>
    <row r="483" spans="1:65" s="2" customFormat="1" ht="48.75" x14ac:dyDescent="0.2">
      <c r="A483" s="33"/>
      <c r="B483" s="34"/>
      <c r="C483" s="33"/>
      <c r="D483" s="175" t="s">
        <v>181</v>
      </c>
      <c r="E483" s="33"/>
      <c r="F483" s="176" t="s">
        <v>541</v>
      </c>
      <c r="G483" s="33"/>
      <c r="H483" s="33"/>
      <c r="I483" s="97"/>
      <c r="J483" s="33"/>
      <c r="K483" s="33"/>
      <c r="L483" s="34"/>
      <c r="M483" s="177"/>
      <c r="N483" s="178"/>
      <c r="O483" s="59"/>
      <c r="P483" s="59"/>
      <c r="Q483" s="59"/>
      <c r="R483" s="59"/>
      <c r="S483" s="59"/>
      <c r="T483" s="60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181</v>
      </c>
      <c r="AU483" s="18" t="s">
        <v>179</v>
      </c>
    </row>
    <row r="484" spans="1:65" s="13" customFormat="1" ht="22.5" x14ac:dyDescent="0.2">
      <c r="B484" s="179"/>
      <c r="D484" s="175" t="s">
        <v>183</v>
      </c>
      <c r="E484" s="180" t="s">
        <v>1</v>
      </c>
      <c r="F484" s="181" t="s">
        <v>2053</v>
      </c>
      <c r="H484" s="182">
        <v>59.2</v>
      </c>
      <c r="I484" s="183"/>
      <c r="L484" s="179"/>
      <c r="M484" s="184"/>
      <c r="N484" s="185"/>
      <c r="O484" s="185"/>
      <c r="P484" s="185"/>
      <c r="Q484" s="185"/>
      <c r="R484" s="185"/>
      <c r="S484" s="185"/>
      <c r="T484" s="186"/>
      <c r="AT484" s="180" t="s">
        <v>183</v>
      </c>
      <c r="AU484" s="180" t="s">
        <v>179</v>
      </c>
      <c r="AV484" s="13" t="s">
        <v>179</v>
      </c>
      <c r="AW484" s="13" t="s">
        <v>32</v>
      </c>
      <c r="AX484" s="13" t="s">
        <v>85</v>
      </c>
      <c r="AY484" s="180" t="s">
        <v>173</v>
      </c>
    </row>
    <row r="485" spans="1:65" s="2" customFormat="1" ht="24" customHeight="1" x14ac:dyDescent="0.2">
      <c r="A485" s="33"/>
      <c r="B485" s="162"/>
      <c r="C485" s="163" t="s">
        <v>550</v>
      </c>
      <c r="D485" s="264" t="s">
        <v>3178</v>
      </c>
      <c r="E485" s="265"/>
      <c r="F485" s="266"/>
      <c r="G485" s="164" t="s">
        <v>271</v>
      </c>
      <c r="H485" s="165">
        <v>174.75</v>
      </c>
      <c r="I485" s="166"/>
      <c r="J485" s="165">
        <f>ROUND(I485*H485,3)</f>
        <v>0</v>
      </c>
      <c r="K485" s="167"/>
      <c r="L485" s="34"/>
      <c r="M485" s="168" t="s">
        <v>1</v>
      </c>
      <c r="N485" s="169" t="s">
        <v>43</v>
      </c>
      <c r="O485" s="59"/>
      <c r="P485" s="170">
        <f>O485*H485</f>
        <v>0</v>
      </c>
      <c r="Q485" s="170">
        <v>4.0000000000000002E-4</v>
      </c>
      <c r="R485" s="170">
        <f>Q485*H485</f>
        <v>6.9900000000000004E-2</v>
      </c>
      <c r="S485" s="170">
        <v>0</v>
      </c>
      <c r="T485" s="171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72" t="s">
        <v>178</v>
      </c>
      <c r="AT485" s="172" t="s">
        <v>175</v>
      </c>
      <c r="AU485" s="172" t="s">
        <v>179</v>
      </c>
      <c r="AY485" s="18" t="s">
        <v>173</v>
      </c>
      <c r="BE485" s="173">
        <f>IF(N485="základná",J485,0)</f>
        <v>0</v>
      </c>
      <c r="BF485" s="173">
        <f>IF(N485="znížená",J485,0)</f>
        <v>0</v>
      </c>
      <c r="BG485" s="173">
        <f>IF(N485="zákl. prenesená",J485,0)</f>
        <v>0</v>
      </c>
      <c r="BH485" s="173">
        <f>IF(N485="zníž. prenesená",J485,0)</f>
        <v>0</v>
      </c>
      <c r="BI485" s="173">
        <f>IF(N485="nulová",J485,0)</f>
        <v>0</v>
      </c>
      <c r="BJ485" s="18" t="s">
        <v>179</v>
      </c>
      <c r="BK485" s="174">
        <f>ROUND(I485*H485,3)</f>
        <v>0</v>
      </c>
      <c r="BL485" s="18" t="s">
        <v>178</v>
      </c>
      <c r="BM485" s="172" t="s">
        <v>2054</v>
      </c>
    </row>
    <row r="486" spans="1:65" s="2" customFormat="1" ht="19.5" x14ac:dyDescent="0.2">
      <c r="A486" s="33"/>
      <c r="B486" s="34"/>
      <c r="C486" s="33"/>
      <c r="D486" s="175" t="s">
        <v>181</v>
      </c>
      <c r="E486" s="33"/>
      <c r="F486" s="176" t="s">
        <v>545</v>
      </c>
      <c r="G486" s="33"/>
      <c r="H486" s="33"/>
      <c r="I486" s="97"/>
      <c r="J486" s="33"/>
      <c r="K486" s="33"/>
      <c r="L486" s="34"/>
      <c r="M486" s="177"/>
      <c r="N486" s="178"/>
      <c r="O486" s="59"/>
      <c r="P486" s="59"/>
      <c r="Q486" s="59"/>
      <c r="R486" s="59"/>
      <c r="S486" s="59"/>
      <c r="T486" s="60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T486" s="18" t="s">
        <v>181</v>
      </c>
      <c r="AU486" s="18" t="s">
        <v>179</v>
      </c>
    </row>
    <row r="487" spans="1:65" s="2" customFormat="1" ht="16.5" customHeight="1" x14ac:dyDescent="0.2">
      <c r="A487" s="33"/>
      <c r="B487" s="162"/>
      <c r="C487" s="163" t="s">
        <v>572</v>
      </c>
      <c r="D487" s="264" t="s">
        <v>547</v>
      </c>
      <c r="E487" s="265"/>
      <c r="F487" s="266"/>
      <c r="G487" s="164" t="s">
        <v>271</v>
      </c>
      <c r="H487" s="165">
        <v>161.69999999999999</v>
      </c>
      <c r="I487" s="166"/>
      <c r="J487" s="165">
        <f>ROUND(I487*H487,3)</f>
        <v>0</v>
      </c>
      <c r="K487" s="167"/>
      <c r="L487" s="34"/>
      <c r="M487" s="168" t="s">
        <v>1</v>
      </c>
      <c r="N487" s="169" t="s">
        <v>43</v>
      </c>
      <c r="O487" s="59"/>
      <c r="P487" s="170">
        <f>O487*H487</f>
        <v>0</v>
      </c>
      <c r="Q487" s="170">
        <v>1.056E-2</v>
      </c>
      <c r="R487" s="170">
        <f>Q487*H487</f>
        <v>1.707552</v>
      </c>
      <c r="S487" s="170">
        <v>0</v>
      </c>
      <c r="T487" s="171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72" t="s">
        <v>178</v>
      </c>
      <c r="AT487" s="172" t="s">
        <v>175</v>
      </c>
      <c r="AU487" s="172" t="s">
        <v>179</v>
      </c>
      <c r="AY487" s="18" t="s">
        <v>173</v>
      </c>
      <c r="BE487" s="173">
        <f>IF(N487="základná",J487,0)</f>
        <v>0</v>
      </c>
      <c r="BF487" s="173">
        <f>IF(N487="znížená",J487,0)</f>
        <v>0</v>
      </c>
      <c r="BG487" s="173">
        <f>IF(N487="zákl. prenesená",J487,0)</f>
        <v>0</v>
      </c>
      <c r="BH487" s="173">
        <f>IF(N487="zníž. prenesená",J487,0)</f>
        <v>0</v>
      </c>
      <c r="BI487" s="173">
        <f>IF(N487="nulová",J487,0)</f>
        <v>0</v>
      </c>
      <c r="BJ487" s="18" t="s">
        <v>179</v>
      </c>
      <c r="BK487" s="174">
        <f>ROUND(I487*H487,3)</f>
        <v>0</v>
      </c>
      <c r="BL487" s="18" t="s">
        <v>178</v>
      </c>
      <c r="BM487" s="172" t="s">
        <v>2055</v>
      </c>
    </row>
    <row r="488" spans="1:65" s="2" customFormat="1" ht="19.5" x14ac:dyDescent="0.2">
      <c r="A488" s="33"/>
      <c r="B488" s="34"/>
      <c r="C488" s="33"/>
      <c r="D488" s="175" t="s">
        <v>181</v>
      </c>
      <c r="E488" s="33"/>
      <c r="F488" s="176" t="s">
        <v>3260</v>
      </c>
      <c r="G488" s="33"/>
      <c r="H488" s="33"/>
      <c r="I488" s="97"/>
      <c r="J488" s="33"/>
      <c r="K488" s="33"/>
      <c r="L488" s="34"/>
      <c r="M488" s="177"/>
      <c r="N488" s="178"/>
      <c r="O488" s="59"/>
      <c r="P488" s="59"/>
      <c r="Q488" s="59"/>
      <c r="R488" s="59"/>
      <c r="S488" s="59"/>
      <c r="T488" s="60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T488" s="18" t="s">
        <v>181</v>
      </c>
      <c r="AU488" s="18" t="s">
        <v>179</v>
      </c>
    </row>
    <row r="489" spans="1:65" s="13" customFormat="1" ht="22.5" x14ac:dyDescent="0.2">
      <c r="B489" s="179"/>
      <c r="D489" s="175" t="s">
        <v>183</v>
      </c>
      <c r="E489" s="180" t="s">
        <v>1</v>
      </c>
      <c r="F489" s="181" t="s">
        <v>2056</v>
      </c>
      <c r="H489" s="182">
        <v>161.69999999999999</v>
      </c>
      <c r="I489" s="183"/>
      <c r="L489" s="179"/>
      <c r="M489" s="184"/>
      <c r="N489" s="185"/>
      <c r="O489" s="185"/>
      <c r="P489" s="185"/>
      <c r="Q489" s="185"/>
      <c r="R489" s="185"/>
      <c r="S489" s="185"/>
      <c r="T489" s="186"/>
      <c r="AT489" s="180" t="s">
        <v>183</v>
      </c>
      <c r="AU489" s="180" t="s">
        <v>179</v>
      </c>
      <c r="AV489" s="13" t="s">
        <v>179</v>
      </c>
      <c r="AW489" s="13" t="s">
        <v>32</v>
      </c>
      <c r="AX489" s="13" t="s">
        <v>85</v>
      </c>
      <c r="AY489" s="180" t="s">
        <v>173</v>
      </c>
    </row>
    <row r="490" spans="1:65" s="2" customFormat="1" ht="24" customHeight="1" x14ac:dyDescent="0.2">
      <c r="A490" s="33"/>
      <c r="B490" s="162"/>
      <c r="C490" s="163" t="s">
        <v>577</v>
      </c>
      <c r="D490" s="264" t="s">
        <v>2057</v>
      </c>
      <c r="E490" s="265"/>
      <c r="F490" s="266"/>
      <c r="G490" s="164" t="s">
        <v>271</v>
      </c>
      <c r="H490" s="165">
        <v>13.05</v>
      </c>
      <c r="I490" s="166"/>
      <c r="J490" s="165">
        <f>ROUND(I490*H490,3)</f>
        <v>0</v>
      </c>
      <c r="K490" s="167"/>
      <c r="L490" s="34"/>
      <c r="M490" s="168" t="s">
        <v>1</v>
      </c>
      <c r="N490" s="169" t="s">
        <v>43</v>
      </c>
      <c r="O490" s="59"/>
      <c r="P490" s="170">
        <f>O490*H490</f>
        <v>0</v>
      </c>
      <c r="Q490" s="170">
        <v>1.2319999999999999E-2</v>
      </c>
      <c r="R490" s="170">
        <f>Q490*H490</f>
        <v>0.160776</v>
      </c>
      <c r="S490" s="170">
        <v>0</v>
      </c>
      <c r="T490" s="171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72" t="s">
        <v>178</v>
      </c>
      <c r="AT490" s="172" t="s">
        <v>175</v>
      </c>
      <c r="AU490" s="172" t="s">
        <v>179</v>
      </c>
      <c r="AY490" s="18" t="s">
        <v>173</v>
      </c>
      <c r="BE490" s="173">
        <f>IF(N490="základná",J490,0)</f>
        <v>0</v>
      </c>
      <c r="BF490" s="173">
        <f>IF(N490="znížená",J490,0)</f>
        <v>0</v>
      </c>
      <c r="BG490" s="173">
        <f>IF(N490="zákl. prenesená",J490,0)</f>
        <v>0</v>
      </c>
      <c r="BH490" s="173">
        <f>IF(N490="zníž. prenesená",J490,0)</f>
        <v>0</v>
      </c>
      <c r="BI490" s="173">
        <f>IF(N490="nulová",J490,0)</f>
        <v>0</v>
      </c>
      <c r="BJ490" s="18" t="s">
        <v>179</v>
      </c>
      <c r="BK490" s="174">
        <f>ROUND(I490*H490,3)</f>
        <v>0</v>
      </c>
      <c r="BL490" s="18" t="s">
        <v>178</v>
      </c>
      <c r="BM490" s="172" t="s">
        <v>2058</v>
      </c>
    </row>
    <row r="491" spans="1:65" s="2" customFormat="1" ht="19.5" x14ac:dyDescent="0.2">
      <c r="A491" s="33"/>
      <c r="B491" s="34"/>
      <c r="C491" s="33"/>
      <c r="D491" s="175" t="s">
        <v>181</v>
      </c>
      <c r="E491" s="33"/>
      <c r="F491" s="176" t="s">
        <v>3261</v>
      </c>
      <c r="G491" s="33"/>
      <c r="H491" s="33"/>
      <c r="I491" s="97"/>
      <c r="J491" s="33"/>
      <c r="K491" s="33"/>
      <c r="L491" s="34"/>
      <c r="M491" s="177"/>
      <c r="N491" s="178"/>
      <c r="O491" s="59"/>
      <c r="P491" s="59"/>
      <c r="Q491" s="59"/>
      <c r="R491" s="59"/>
      <c r="S491" s="59"/>
      <c r="T491" s="60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T491" s="18" t="s">
        <v>181</v>
      </c>
      <c r="AU491" s="18" t="s">
        <v>179</v>
      </c>
    </row>
    <row r="492" spans="1:65" s="13" customFormat="1" x14ac:dyDescent="0.2">
      <c r="B492" s="179"/>
      <c r="D492" s="175" t="s">
        <v>183</v>
      </c>
      <c r="E492" s="180" t="s">
        <v>1</v>
      </c>
      <c r="F492" s="181" t="s">
        <v>2059</v>
      </c>
      <c r="H492" s="182">
        <v>13.05</v>
      </c>
      <c r="I492" s="183"/>
      <c r="L492" s="179"/>
      <c r="M492" s="184"/>
      <c r="N492" s="185"/>
      <c r="O492" s="185"/>
      <c r="P492" s="185"/>
      <c r="Q492" s="185"/>
      <c r="R492" s="185"/>
      <c r="S492" s="185"/>
      <c r="T492" s="186"/>
      <c r="AT492" s="180" t="s">
        <v>183</v>
      </c>
      <c r="AU492" s="180" t="s">
        <v>179</v>
      </c>
      <c r="AV492" s="13" t="s">
        <v>179</v>
      </c>
      <c r="AW492" s="13" t="s">
        <v>32</v>
      </c>
      <c r="AX492" s="13" t="s">
        <v>85</v>
      </c>
      <c r="AY492" s="180" t="s">
        <v>173</v>
      </c>
    </row>
    <row r="493" spans="1:65" s="2" customFormat="1" ht="24" customHeight="1" x14ac:dyDescent="0.2">
      <c r="A493" s="33"/>
      <c r="B493" s="162"/>
      <c r="C493" s="163" t="s">
        <v>582</v>
      </c>
      <c r="D493" s="264" t="s">
        <v>551</v>
      </c>
      <c r="E493" s="265"/>
      <c r="F493" s="266"/>
      <c r="G493" s="164" t="s">
        <v>271</v>
      </c>
      <c r="H493" s="165">
        <v>225.744</v>
      </c>
      <c r="I493" s="166"/>
      <c r="J493" s="165">
        <f>ROUND(I493*H493,3)</f>
        <v>0</v>
      </c>
      <c r="K493" s="167"/>
      <c r="L493" s="34"/>
      <c r="M493" s="168" t="s">
        <v>1</v>
      </c>
      <c r="N493" s="169" t="s">
        <v>43</v>
      </c>
      <c r="O493" s="59"/>
      <c r="P493" s="170">
        <f>O493*H493</f>
        <v>0</v>
      </c>
      <c r="Q493" s="170">
        <v>1.26E-2</v>
      </c>
      <c r="R493" s="170">
        <f>Q493*H493</f>
        <v>2.8443744</v>
      </c>
      <c r="S493" s="170">
        <v>0</v>
      </c>
      <c r="T493" s="171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72" t="s">
        <v>178</v>
      </c>
      <c r="AT493" s="172" t="s">
        <v>175</v>
      </c>
      <c r="AU493" s="172" t="s">
        <v>179</v>
      </c>
      <c r="AY493" s="18" t="s">
        <v>173</v>
      </c>
      <c r="BE493" s="173">
        <f>IF(N493="základná",J493,0)</f>
        <v>0</v>
      </c>
      <c r="BF493" s="173">
        <f>IF(N493="znížená",J493,0)</f>
        <v>0</v>
      </c>
      <c r="BG493" s="173">
        <f>IF(N493="zákl. prenesená",J493,0)</f>
        <v>0</v>
      </c>
      <c r="BH493" s="173">
        <f>IF(N493="zníž. prenesená",J493,0)</f>
        <v>0</v>
      </c>
      <c r="BI493" s="173">
        <f>IF(N493="nulová",J493,0)</f>
        <v>0</v>
      </c>
      <c r="BJ493" s="18" t="s">
        <v>179</v>
      </c>
      <c r="BK493" s="174">
        <f>ROUND(I493*H493,3)</f>
        <v>0</v>
      </c>
      <c r="BL493" s="18" t="s">
        <v>178</v>
      </c>
      <c r="BM493" s="172" t="s">
        <v>2060</v>
      </c>
    </row>
    <row r="494" spans="1:65" s="2" customFormat="1" ht="19.5" x14ac:dyDescent="0.2">
      <c r="A494" s="33"/>
      <c r="B494" s="34"/>
      <c r="C494" s="33"/>
      <c r="D494" s="175" t="s">
        <v>181</v>
      </c>
      <c r="E494" s="33"/>
      <c r="F494" s="176" t="s">
        <v>3262</v>
      </c>
      <c r="G494" s="33"/>
      <c r="H494" s="33"/>
      <c r="I494" s="97"/>
      <c r="J494" s="33"/>
      <c r="K494" s="33"/>
      <c r="L494" s="34"/>
      <c r="M494" s="177"/>
      <c r="N494" s="178"/>
      <c r="O494" s="59"/>
      <c r="P494" s="59"/>
      <c r="Q494" s="59"/>
      <c r="R494" s="59"/>
      <c r="S494" s="59"/>
      <c r="T494" s="60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T494" s="18" t="s">
        <v>181</v>
      </c>
      <c r="AU494" s="18" t="s">
        <v>179</v>
      </c>
    </row>
    <row r="495" spans="1:65" s="14" customFormat="1" x14ac:dyDescent="0.2">
      <c r="B495" s="187"/>
      <c r="D495" s="175" t="s">
        <v>183</v>
      </c>
      <c r="E495" s="188" t="s">
        <v>1</v>
      </c>
      <c r="F495" s="189" t="s">
        <v>553</v>
      </c>
      <c r="H495" s="188" t="s">
        <v>1</v>
      </c>
      <c r="I495" s="190"/>
      <c r="L495" s="187"/>
      <c r="M495" s="191"/>
      <c r="N495" s="192"/>
      <c r="O495" s="192"/>
      <c r="P495" s="192"/>
      <c r="Q495" s="192"/>
      <c r="R495" s="192"/>
      <c r="S495" s="192"/>
      <c r="T495" s="193"/>
      <c r="AT495" s="188" t="s">
        <v>183</v>
      </c>
      <c r="AU495" s="188" t="s">
        <v>179</v>
      </c>
      <c r="AV495" s="14" t="s">
        <v>85</v>
      </c>
      <c r="AW495" s="14" t="s">
        <v>32</v>
      </c>
      <c r="AX495" s="14" t="s">
        <v>77</v>
      </c>
      <c r="AY495" s="188" t="s">
        <v>173</v>
      </c>
    </row>
    <row r="496" spans="1:65" s="14" customFormat="1" x14ac:dyDescent="0.2">
      <c r="B496" s="187"/>
      <c r="D496" s="175" t="s">
        <v>183</v>
      </c>
      <c r="E496" s="188" t="s">
        <v>1</v>
      </c>
      <c r="F496" s="189" t="s">
        <v>554</v>
      </c>
      <c r="H496" s="188" t="s">
        <v>1</v>
      </c>
      <c r="I496" s="190"/>
      <c r="L496" s="187"/>
      <c r="M496" s="191"/>
      <c r="N496" s="192"/>
      <c r="O496" s="192"/>
      <c r="P496" s="192"/>
      <c r="Q496" s="192"/>
      <c r="R496" s="192"/>
      <c r="S496" s="192"/>
      <c r="T496" s="193"/>
      <c r="AT496" s="188" t="s">
        <v>183</v>
      </c>
      <c r="AU496" s="188" t="s">
        <v>179</v>
      </c>
      <c r="AV496" s="14" t="s">
        <v>85</v>
      </c>
      <c r="AW496" s="14" t="s">
        <v>32</v>
      </c>
      <c r="AX496" s="14" t="s">
        <v>77</v>
      </c>
      <c r="AY496" s="188" t="s">
        <v>173</v>
      </c>
    </row>
    <row r="497" spans="2:51" s="14" customFormat="1" x14ac:dyDescent="0.2">
      <c r="B497" s="187"/>
      <c r="D497" s="175" t="s">
        <v>183</v>
      </c>
      <c r="E497" s="188" t="s">
        <v>1</v>
      </c>
      <c r="F497" s="189" t="s">
        <v>555</v>
      </c>
      <c r="H497" s="188" t="s">
        <v>1</v>
      </c>
      <c r="I497" s="190"/>
      <c r="L497" s="187"/>
      <c r="M497" s="191"/>
      <c r="N497" s="192"/>
      <c r="O497" s="192"/>
      <c r="P497" s="192"/>
      <c r="Q497" s="192"/>
      <c r="R497" s="192"/>
      <c r="S497" s="192"/>
      <c r="T497" s="193"/>
      <c r="AT497" s="188" t="s">
        <v>183</v>
      </c>
      <c r="AU497" s="188" t="s">
        <v>179</v>
      </c>
      <c r="AV497" s="14" t="s">
        <v>85</v>
      </c>
      <c r="AW497" s="14" t="s">
        <v>32</v>
      </c>
      <c r="AX497" s="14" t="s">
        <v>77</v>
      </c>
      <c r="AY497" s="188" t="s">
        <v>173</v>
      </c>
    </row>
    <row r="498" spans="2:51" s="13" customFormat="1" x14ac:dyDescent="0.2">
      <c r="B498" s="179"/>
      <c r="D498" s="175" t="s">
        <v>183</v>
      </c>
      <c r="E498" s="180" t="s">
        <v>1</v>
      </c>
      <c r="F498" s="181" t="s">
        <v>556</v>
      </c>
      <c r="H498" s="182">
        <v>153.27000000000001</v>
      </c>
      <c r="I498" s="183"/>
      <c r="L498" s="179"/>
      <c r="M498" s="184"/>
      <c r="N498" s="185"/>
      <c r="O498" s="185"/>
      <c r="P498" s="185"/>
      <c r="Q498" s="185"/>
      <c r="R498" s="185"/>
      <c r="S498" s="185"/>
      <c r="T498" s="186"/>
      <c r="AT498" s="180" t="s">
        <v>183</v>
      </c>
      <c r="AU498" s="180" t="s">
        <v>179</v>
      </c>
      <c r="AV498" s="13" t="s">
        <v>179</v>
      </c>
      <c r="AW498" s="13" t="s">
        <v>32</v>
      </c>
      <c r="AX498" s="13" t="s">
        <v>77</v>
      </c>
      <c r="AY498" s="180" t="s">
        <v>173</v>
      </c>
    </row>
    <row r="499" spans="2:51" s="14" customFormat="1" x14ac:dyDescent="0.2">
      <c r="B499" s="187"/>
      <c r="D499" s="175" t="s">
        <v>183</v>
      </c>
      <c r="E499" s="188" t="s">
        <v>1</v>
      </c>
      <c r="F499" s="189" t="s">
        <v>353</v>
      </c>
      <c r="H499" s="188" t="s">
        <v>1</v>
      </c>
      <c r="I499" s="190"/>
      <c r="L499" s="187"/>
      <c r="M499" s="191"/>
      <c r="N499" s="192"/>
      <c r="O499" s="192"/>
      <c r="P499" s="192"/>
      <c r="Q499" s="192"/>
      <c r="R499" s="192"/>
      <c r="S499" s="192"/>
      <c r="T499" s="193"/>
      <c r="AT499" s="188" t="s">
        <v>183</v>
      </c>
      <c r="AU499" s="188" t="s">
        <v>179</v>
      </c>
      <c r="AV499" s="14" t="s">
        <v>85</v>
      </c>
      <c r="AW499" s="14" t="s">
        <v>32</v>
      </c>
      <c r="AX499" s="14" t="s">
        <v>77</v>
      </c>
      <c r="AY499" s="188" t="s">
        <v>173</v>
      </c>
    </row>
    <row r="500" spans="2:51" s="13" customFormat="1" x14ac:dyDescent="0.2">
      <c r="B500" s="179"/>
      <c r="D500" s="175" t="s">
        <v>183</v>
      </c>
      <c r="E500" s="180" t="s">
        <v>1</v>
      </c>
      <c r="F500" s="181" t="s">
        <v>557</v>
      </c>
      <c r="H500" s="182">
        <v>27.36</v>
      </c>
      <c r="I500" s="183"/>
      <c r="L500" s="179"/>
      <c r="M500" s="184"/>
      <c r="N500" s="185"/>
      <c r="O500" s="185"/>
      <c r="P500" s="185"/>
      <c r="Q500" s="185"/>
      <c r="R500" s="185"/>
      <c r="S500" s="185"/>
      <c r="T500" s="186"/>
      <c r="AT500" s="180" t="s">
        <v>183</v>
      </c>
      <c r="AU500" s="180" t="s">
        <v>179</v>
      </c>
      <c r="AV500" s="13" t="s">
        <v>179</v>
      </c>
      <c r="AW500" s="13" t="s">
        <v>32</v>
      </c>
      <c r="AX500" s="13" t="s">
        <v>77</v>
      </c>
      <c r="AY500" s="180" t="s">
        <v>173</v>
      </c>
    </row>
    <row r="501" spans="2:51" s="14" customFormat="1" x14ac:dyDescent="0.2">
      <c r="B501" s="187"/>
      <c r="D501" s="175" t="s">
        <v>183</v>
      </c>
      <c r="E501" s="188" t="s">
        <v>1</v>
      </c>
      <c r="F501" s="189" t="s">
        <v>558</v>
      </c>
      <c r="H501" s="188" t="s">
        <v>1</v>
      </c>
      <c r="I501" s="190"/>
      <c r="L501" s="187"/>
      <c r="M501" s="191"/>
      <c r="N501" s="192"/>
      <c r="O501" s="192"/>
      <c r="P501" s="192"/>
      <c r="Q501" s="192"/>
      <c r="R501" s="192"/>
      <c r="S501" s="192"/>
      <c r="T501" s="193"/>
      <c r="AT501" s="188" t="s">
        <v>183</v>
      </c>
      <c r="AU501" s="188" t="s">
        <v>179</v>
      </c>
      <c r="AV501" s="14" t="s">
        <v>85</v>
      </c>
      <c r="AW501" s="14" t="s">
        <v>32</v>
      </c>
      <c r="AX501" s="14" t="s">
        <v>77</v>
      </c>
      <c r="AY501" s="188" t="s">
        <v>173</v>
      </c>
    </row>
    <row r="502" spans="2:51" s="14" customFormat="1" x14ac:dyDescent="0.2">
      <c r="B502" s="187"/>
      <c r="D502" s="175" t="s">
        <v>183</v>
      </c>
      <c r="E502" s="188" t="s">
        <v>1</v>
      </c>
      <c r="F502" s="189" t="s">
        <v>2061</v>
      </c>
      <c r="H502" s="188" t="s">
        <v>1</v>
      </c>
      <c r="I502" s="190"/>
      <c r="L502" s="187"/>
      <c r="M502" s="191"/>
      <c r="N502" s="192"/>
      <c r="O502" s="192"/>
      <c r="P502" s="192"/>
      <c r="Q502" s="192"/>
      <c r="R502" s="192"/>
      <c r="S502" s="192"/>
      <c r="T502" s="193"/>
      <c r="AT502" s="188" t="s">
        <v>183</v>
      </c>
      <c r="AU502" s="188" t="s">
        <v>179</v>
      </c>
      <c r="AV502" s="14" t="s">
        <v>85</v>
      </c>
      <c r="AW502" s="14" t="s">
        <v>32</v>
      </c>
      <c r="AX502" s="14" t="s">
        <v>77</v>
      </c>
      <c r="AY502" s="188" t="s">
        <v>173</v>
      </c>
    </row>
    <row r="503" spans="2:51" s="13" customFormat="1" x14ac:dyDescent="0.2">
      <c r="B503" s="179"/>
      <c r="D503" s="175" t="s">
        <v>183</v>
      </c>
      <c r="E503" s="180" t="s">
        <v>1</v>
      </c>
      <c r="F503" s="181" t="s">
        <v>560</v>
      </c>
      <c r="H503" s="182">
        <v>81.608000000000004</v>
      </c>
      <c r="I503" s="183"/>
      <c r="L503" s="179"/>
      <c r="M503" s="184"/>
      <c r="N503" s="185"/>
      <c r="O503" s="185"/>
      <c r="P503" s="185"/>
      <c r="Q503" s="185"/>
      <c r="R503" s="185"/>
      <c r="S503" s="185"/>
      <c r="T503" s="186"/>
      <c r="AT503" s="180" t="s">
        <v>183</v>
      </c>
      <c r="AU503" s="180" t="s">
        <v>179</v>
      </c>
      <c r="AV503" s="13" t="s">
        <v>179</v>
      </c>
      <c r="AW503" s="13" t="s">
        <v>32</v>
      </c>
      <c r="AX503" s="13" t="s">
        <v>77</v>
      </c>
      <c r="AY503" s="180" t="s">
        <v>173</v>
      </c>
    </row>
    <row r="504" spans="2:51" s="13" customFormat="1" x14ac:dyDescent="0.2">
      <c r="B504" s="179"/>
      <c r="D504" s="175" t="s">
        <v>183</v>
      </c>
      <c r="E504" s="180" t="s">
        <v>1</v>
      </c>
      <c r="F504" s="181" t="s">
        <v>977</v>
      </c>
      <c r="H504" s="182">
        <v>-1.7729999999999999</v>
      </c>
      <c r="I504" s="183"/>
      <c r="L504" s="179"/>
      <c r="M504" s="184"/>
      <c r="N504" s="185"/>
      <c r="O504" s="185"/>
      <c r="P504" s="185"/>
      <c r="Q504" s="185"/>
      <c r="R504" s="185"/>
      <c r="S504" s="185"/>
      <c r="T504" s="186"/>
      <c r="AT504" s="180" t="s">
        <v>183</v>
      </c>
      <c r="AU504" s="180" t="s">
        <v>179</v>
      </c>
      <c r="AV504" s="13" t="s">
        <v>179</v>
      </c>
      <c r="AW504" s="13" t="s">
        <v>32</v>
      </c>
      <c r="AX504" s="13" t="s">
        <v>77</v>
      </c>
      <c r="AY504" s="180" t="s">
        <v>173</v>
      </c>
    </row>
    <row r="505" spans="2:51" s="15" customFormat="1" x14ac:dyDescent="0.2">
      <c r="B505" s="194"/>
      <c r="D505" s="175" t="s">
        <v>183</v>
      </c>
      <c r="E505" s="195" t="s">
        <v>1</v>
      </c>
      <c r="F505" s="196" t="s">
        <v>190</v>
      </c>
      <c r="H505" s="197">
        <v>260.46499999999997</v>
      </c>
      <c r="I505" s="198"/>
      <c r="L505" s="194"/>
      <c r="M505" s="199"/>
      <c r="N505" s="200"/>
      <c r="O505" s="200"/>
      <c r="P505" s="200"/>
      <c r="Q505" s="200"/>
      <c r="R505" s="200"/>
      <c r="S505" s="200"/>
      <c r="T505" s="201"/>
      <c r="AT505" s="195" t="s">
        <v>183</v>
      </c>
      <c r="AU505" s="195" t="s">
        <v>179</v>
      </c>
      <c r="AV505" s="15" t="s">
        <v>191</v>
      </c>
      <c r="AW505" s="15" t="s">
        <v>32</v>
      </c>
      <c r="AX505" s="15" t="s">
        <v>77</v>
      </c>
      <c r="AY505" s="195" t="s">
        <v>173</v>
      </c>
    </row>
    <row r="506" spans="2:51" s="13" customFormat="1" ht="45" x14ac:dyDescent="0.2">
      <c r="B506" s="179"/>
      <c r="D506" s="175" t="s">
        <v>183</v>
      </c>
      <c r="E506" s="180" t="s">
        <v>1</v>
      </c>
      <c r="F506" s="181" t="s">
        <v>2062</v>
      </c>
      <c r="H506" s="182">
        <v>-56.14</v>
      </c>
      <c r="I506" s="183"/>
      <c r="L506" s="179"/>
      <c r="M506" s="184"/>
      <c r="N506" s="185"/>
      <c r="O506" s="185"/>
      <c r="P506" s="185"/>
      <c r="Q506" s="185"/>
      <c r="R506" s="185"/>
      <c r="S506" s="185"/>
      <c r="T506" s="186"/>
      <c r="AT506" s="180" t="s">
        <v>183</v>
      </c>
      <c r="AU506" s="180" t="s">
        <v>179</v>
      </c>
      <c r="AV506" s="13" t="s">
        <v>179</v>
      </c>
      <c r="AW506" s="13" t="s">
        <v>32</v>
      </c>
      <c r="AX506" s="13" t="s">
        <v>77</v>
      </c>
      <c r="AY506" s="180" t="s">
        <v>173</v>
      </c>
    </row>
    <row r="507" spans="2:51" s="13" customFormat="1" x14ac:dyDescent="0.2">
      <c r="B507" s="179"/>
      <c r="D507" s="175" t="s">
        <v>183</v>
      </c>
      <c r="E507" s="180" t="s">
        <v>1</v>
      </c>
      <c r="F507" s="181" t="s">
        <v>562</v>
      </c>
      <c r="H507" s="182">
        <v>1.599</v>
      </c>
      <c r="I507" s="183"/>
      <c r="L507" s="179"/>
      <c r="M507" s="184"/>
      <c r="N507" s="185"/>
      <c r="O507" s="185"/>
      <c r="P507" s="185"/>
      <c r="Q507" s="185"/>
      <c r="R507" s="185"/>
      <c r="S507" s="185"/>
      <c r="T507" s="186"/>
      <c r="AT507" s="180" t="s">
        <v>183</v>
      </c>
      <c r="AU507" s="180" t="s">
        <v>179</v>
      </c>
      <c r="AV507" s="13" t="s">
        <v>179</v>
      </c>
      <c r="AW507" s="13" t="s">
        <v>32</v>
      </c>
      <c r="AX507" s="13" t="s">
        <v>77</v>
      </c>
      <c r="AY507" s="180" t="s">
        <v>173</v>
      </c>
    </row>
    <row r="508" spans="2:51" s="13" customFormat="1" x14ac:dyDescent="0.2">
      <c r="B508" s="179"/>
      <c r="D508" s="175" t="s">
        <v>183</v>
      </c>
      <c r="E508" s="180" t="s">
        <v>1</v>
      </c>
      <c r="F508" s="181" t="s">
        <v>563</v>
      </c>
      <c r="H508" s="182">
        <v>1.593</v>
      </c>
      <c r="I508" s="183"/>
      <c r="L508" s="179"/>
      <c r="M508" s="184"/>
      <c r="N508" s="185"/>
      <c r="O508" s="185"/>
      <c r="P508" s="185"/>
      <c r="Q508" s="185"/>
      <c r="R508" s="185"/>
      <c r="S508" s="185"/>
      <c r="T508" s="186"/>
      <c r="AT508" s="180" t="s">
        <v>183</v>
      </c>
      <c r="AU508" s="180" t="s">
        <v>179</v>
      </c>
      <c r="AV508" s="13" t="s">
        <v>179</v>
      </c>
      <c r="AW508" s="13" t="s">
        <v>32</v>
      </c>
      <c r="AX508" s="13" t="s">
        <v>77</v>
      </c>
      <c r="AY508" s="180" t="s">
        <v>173</v>
      </c>
    </row>
    <row r="509" spans="2:51" s="13" customFormat="1" x14ac:dyDescent="0.2">
      <c r="B509" s="179"/>
      <c r="D509" s="175" t="s">
        <v>183</v>
      </c>
      <c r="E509" s="180" t="s">
        <v>1</v>
      </c>
      <c r="F509" s="181" t="s">
        <v>564</v>
      </c>
      <c r="H509" s="182">
        <v>2.2429999999999999</v>
      </c>
      <c r="I509" s="183"/>
      <c r="L509" s="179"/>
      <c r="M509" s="184"/>
      <c r="N509" s="185"/>
      <c r="O509" s="185"/>
      <c r="P509" s="185"/>
      <c r="Q509" s="185"/>
      <c r="R509" s="185"/>
      <c r="S509" s="185"/>
      <c r="T509" s="186"/>
      <c r="AT509" s="180" t="s">
        <v>183</v>
      </c>
      <c r="AU509" s="180" t="s">
        <v>179</v>
      </c>
      <c r="AV509" s="13" t="s">
        <v>179</v>
      </c>
      <c r="AW509" s="13" t="s">
        <v>32</v>
      </c>
      <c r="AX509" s="13" t="s">
        <v>77</v>
      </c>
      <c r="AY509" s="180" t="s">
        <v>173</v>
      </c>
    </row>
    <row r="510" spans="2:51" s="13" customFormat="1" x14ac:dyDescent="0.2">
      <c r="B510" s="179"/>
      <c r="D510" s="175" t="s">
        <v>183</v>
      </c>
      <c r="E510" s="180" t="s">
        <v>1</v>
      </c>
      <c r="F510" s="181" t="s">
        <v>2063</v>
      </c>
      <c r="H510" s="182">
        <v>3.7050000000000001</v>
      </c>
      <c r="I510" s="183"/>
      <c r="L510" s="179"/>
      <c r="M510" s="184"/>
      <c r="N510" s="185"/>
      <c r="O510" s="185"/>
      <c r="P510" s="185"/>
      <c r="Q510" s="185"/>
      <c r="R510" s="185"/>
      <c r="S510" s="185"/>
      <c r="T510" s="186"/>
      <c r="AT510" s="180" t="s">
        <v>183</v>
      </c>
      <c r="AU510" s="180" t="s">
        <v>179</v>
      </c>
      <c r="AV510" s="13" t="s">
        <v>179</v>
      </c>
      <c r="AW510" s="13" t="s">
        <v>32</v>
      </c>
      <c r="AX510" s="13" t="s">
        <v>77</v>
      </c>
      <c r="AY510" s="180" t="s">
        <v>173</v>
      </c>
    </row>
    <row r="511" spans="2:51" s="13" customFormat="1" x14ac:dyDescent="0.2">
      <c r="B511" s="179"/>
      <c r="D511" s="175" t="s">
        <v>183</v>
      </c>
      <c r="E511" s="180" t="s">
        <v>1</v>
      </c>
      <c r="F511" s="181" t="s">
        <v>2064</v>
      </c>
      <c r="H511" s="182">
        <v>2.08</v>
      </c>
      <c r="I511" s="183"/>
      <c r="L511" s="179"/>
      <c r="M511" s="184"/>
      <c r="N511" s="185"/>
      <c r="O511" s="185"/>
      <c r="P511" s="185"/>
      <c r="Q511" s="185"/>
      <c r="R511" s="185"/>
      <c r="S511" s="185"/>
      <c r="T511" s="186"/>
      <c r="AT511" s="180" t="s">
        <v>183</v>
      </c>
      <c r="AU511" s="180" t="s">
        <v>179</v>
      </c>
      <c r="AV511" s="13" t="s">
        <v>179</v>
      </c>
      <c r="AW511" s="13" t="s">
        <v>32</v>
      </c>
      <c r="AX511" s="13" t="s">
        <v>77</v>
      </c>
      <c r="AY511" s="180" t="s">
        <v>173</v>
      </c>
    </row>
    <row r="512" spans="2:51" s="13" customFormat="1" x14ac:dyDescent="0.2">
      <c r="B512" s="179"/>
      <c r="D512" s="175" t="s">
        <v>183</v>
      </c>
      <c r="E512" s="180" t="s">
        <v>1</v>
      </c>
      <c r="F512" s="181" t="s">
        <v>567</v>
      </c>
      <c r="H512" s="182">
        <v>2.093</v>
      </c>
      <c r="I512" s="183"/>
      <c r="L512" s="179"/>
      <c r="M512" s="184"/>
      <c r="N512" s="185"/>
      <c r="O512" s="185"/>
      <c r="P512" s="185"/>
      <c r="Q512" s="185"/>
      <c r="R512" s="185"/>
      <c r="S512" s="185"/>
      <c r="T512" s="186"/>
      <c r="AT512" s="180" t="s">
        <v>183</v>
      </c>
      <c r="AU512" s="180" t="s">
        <v>179</v>
      </c>
      <c r="AV512" s="13" t="s">
        <v>179</v>
      </c>
      <c r="AW512" s="13" t="s">
        <v>32</v>
      </c>
      <c r="AX512" s="13" t="s">
        <v>77</v>
      </c>
      <c r="AY512" s="180" t="s">
        <v>173</v>
      </c>
    </row>
    <row r="513" spans="1:65" s="13" customFormat="1" x14ac:dyDescent="0.2">
      <c r="B513" s="179"/>
      <c r="D513" s="175" t="s">
        <v>183</v>
      </c>
      <c r="E513" s="180" t="s">
        <v>1</v>
      </c>
      <c r="F513" s="181" t="s">
        <v>2065</v>
      </c>
      <c r="H513" s="182">
        <v>3.38</v>
      </c>
      <c r="I513" s="183"/>
      <c r="L513" s="179"/>
      <c r="M513" s="184"/>
      <c r="N513" s="185"/>
      <c r="O513" s="185"/>
      <c r="P513" s="185"/>
      <c r="Q513" s="185"/>
      <c r="R513" s="185"/>
      <c r="S513" s="185"/>
      <c r="T513" s="186"/>
      <c r="AT513" s="180" t="s">
        <v>183</v>
      </c>
      <c r="AU513" s="180" t="s">
        <v>179</v>
      </c>
      <c r="AV513" s="13" t="s">
        <v>179</v>
      </c>
      <c r="AW513" s="13" t="s">
        <v>32</v>
      </c>
      <c r="AX513" s="13" t="s">
        <v>77</v>
      </c>
      <c r="AY513" s="180" t="s">
        <v>173</v>
      </c>
    </row>
    <row r="514" spans="1:65" s="13" customFormat="1" x14ac:dyDescent="0.2">
      <c r="B514" s="179"/>
      <c r="D514" s="175" t="s">
        <v>183</v>
      </c>
      <c r="E514" s="180" t="s">
        <v>1</v>
      </c>
      <c r="F514" s="181" t="s">
        <v>569</v>
      </c>
      <c r="H514" s="182">
        <v>1.131</v>
      </c>
      <c r="I514" s="183"/>
      <c r="L514" s="179"/>
      <c r="M514" s="184"/>
      <c r="N514" s="185"/>
      <c r="O514" s="185"/>
      <c r="P514" s="185"/>
      <c r="Q514" s="185"/>
      <c r="R514" s="185"/>
      <c r="S514" s="185"/>
      <c r="T514" s="186"/>
      <c r="AT514" s="180" t="s">
        <v>183</v>
      </c>
      <c r="AU514" s="180" t="s">
        <v>179</v>
      </c>
      <c r="AV514" s="13" t="s">
        <v>179</v>
      </c>
      <c r="AW514" s="13" t="s">
        <v>32</v>
      </c>
      <c r="AX514" s="13" t="s">
        <v>77</v>
      </c>
      <c r="AY514" s="180" t="s">
        <v>173</v>
      </c>
    </row>
    <row r="515" spans="1:65" s="13" customFormat="1" x14ac:dyDescent="0.2">
      <c r="B515" s="179"/>
      <c r="D515" s="175" t="s">
        <v>183</v>
      </c>
      <c r="E515" s="180" t="s">
        <v>1</v>
      </c>
      <c r="F515" s="181" t="s">
        <v>1385</v>
      </c>
      <c r="H515" s="182">
        <v>0.68899999999999995</v>
      </c>
      <c r="I515" s="183"/>
      <c r="L515" s="179"/>
      <c r="M515" s="184"/>
      <c r="N515" s="185"/>
      <c r="O515" s="185"/>
      <c r="P515" s="185"/>
      <c r="Q515" s="185"/>
      <c r="R515" s="185"/>
      <c r="S515" s="185"/>
      <c r="T515" s="186"/>
      <c r="AT515" s="180" t="s">
        <v>183</v>
      </c>
      <c r="AU515" s="180" t="s">
        <v>179</v>
      </c>
      <c r="AV515" s="13" t="s">
        <v>179</v>
      </c>
      <c r="AW515" s="13" t="s">
        <v>32</v>
      </c>
      <c r="AX515" s="13" t="s">
        <v>77</v>
      </c>
      <c r="AY515" s="180" t="s">
        <v>173</v>
      </c>
    </row>
    <row r="516" spans="1:65" s="13" customFormat="1" x14ac:dyDescent="0.2">
      <c r="B516" s="179"/>
      <c r="D516" s="175" t="s">
        <v>183</v>
      </c>
      <c r="E516" s="180" t="s">
        <v>1</v>
      </c>
      <c r="F516" s="181" t="s">
        <v>2066</v>
      </c>
      <c r="H516" s="182">
        <v>2.9060000000000001</v>
      </c>
      <c r="I516" s="183"/>
      <c r="L516" s="179"/>
      <c r="M516" s="184"/>
      <c r="N516" s="185"/>
      <c r="O516" s="185"/>
      <c r="P516" s="185"/>
      <c r="Q516" s="185"/>
      <c r="R516" s="185"/>
      <c r="S516" s="185"/>
      <c r="T516" s="186"/>
      <c r="AT516" s="180" t="s">
        <v>183</v>
      </c>
      <c r="AU516" s="180" t="s">
        <v>179</v>
      </c>
      <c r="AV516" s="13" t="s">
        <v>179</v>
      </c>
      <c r="AW516" s="13" t="s">
        <v>32</v>
      </c>
      <c r="AX516" s="13" t="s">
        <v>77</v>
      </c>
      <c r="AY516" s="180" t="s">
        <v>173</v>
      </c>
    </row>
    <row r="517" spans="1:65" s="16" customFormat="1" x14ac:dyDescent="0.2">
      <c r="B517" s="202"/>
      <c r="D517" s="175" t="s">
        <v>183</v>
      </c>
      <c r="E517" s="203" t="s">
        <v>1</v>
      </c>
      <c r="F517" s="204" t="s">
        <v>197</v>
      </c>
      <c r="H517" s="205">
        <v>225.744</v>
      </c>
      <c r="I517" s="206"/>
      <c r="L517" s="202"/>
      <c r="M517" s="207"/>
      <c r="N517" s="208"/>
      <c r="O517" s="208"/>
      <c r="P517" s="208"/>
      <c r="Q517" s="208"/>
      <c r="R517" s="208"/>
      <c r="S517" s="208"/>
      <c r="T517" s="209"/>
      <c r="AT517" s="203" t="s">
        <v>183</v>
      </c>
      <c r="AU517" s="203" t="s">
        <v>179</v>
      </c>
      <c r="AV517" s="16" t="s">
        <v>178</v>
      </c>
      <c r="AW517" s="16" t="s">
        <v>32</v>
      </c>
      <c r="AX517" s="16" t="s">
        <v>85</v>
      </c>
      <c r="AY517" s="203" t="s">
        <v>173</v>
      </c>
    </row>
    <row r="518" spans="1:65" s="2" customFormat="1" ht="24" customHeight="1" x14ac:dyDescent="0.2">
      <c r="A518" s="33"/>
      <c r="B518" s="162"/>
      <c r="C518" s="163" t="s">
        <v>590</v>
      </c>
      <c r="D518" s="264" t="s">
        <v>2067</v>
      </c>
      <c r="E518" s="265"/>
      <c r="F518" s="266"/>
      <c r="G518" s="164" t="s">
        <v>271</v>
      </c>
      <c r="H518" s="165">
        <v>39.354999999999997</v>
      </c>
      <c r="I518" s="166"/>
      <c r="J518" s="165">
        <f>ROUND(I518*H518,3)</f>
        <v>0</v>
      </c>
      <c r="K518" s="167"/>
      <c r="L518" s="34"/>
      <c r="M518" s="168" t="s">
        <v>1</v>
      </c>
      <c r="N518" s="169" t="s">
        <v>43</v>
      </c>
      <c r="O518" s="59"/>
      <c r="P518" s="170">
        <f>O518*H518</f>
        <v>0</v>
      </c>
      <c r="Q518" s="170">
        <v>1.47E-2</v>
      </c>
      <c r="R518" s="170">
        <f>Q518*H518</f>
        <v>0.57851849999999994</v>
      </c>
      <c r="S518" s="170">
        <v>0</v>
      </c>
      <c r="T518" s="171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72" t="s">
        <v>178</v>
      </c>
      <c r="AT518" s="172" t="s">
        <v>175</v>
      </c>
      <c r="AU518" s="172" t="s">
        <v>179</v>
      </c>
      <c r="AY518" s="18" t="s">
        <v>173</v>
      </c>
      <c r="BE518" s="173">
        <f>IF(N518="základná",J518,0)</f>
        <v>0</v>
      </c>
      <c r="BF518" s="173">
        <f>IF(N518="znížená",J518,0)</f>
        <v>0</v>
      </c>
      <c r="BG518" s="173">
        <f>IF(N518="zákl. prenesená",J518,0)</f>
        <v>0</v>
      </c>
      <c r="BH518" s="173">
        <f>IF(N518="zníž. prenesená",J518,0)</f>
        <v>0</v>
      </c>
      <c r="BI518" s="173">
        <f>IF(N518="nulová",J518,0)</f>
        <v>0</v>
      </c>
      <c r="BJ518" s="18" t="s">
        <v>179</v>
      </c>
      <c r="BK518" s="174">
        <f>ROUND(I518*H518,3)</f>
        <v>0</v>
      </c>
      <c r="BL518" s="18" t="s">
        <v>178</v>
      </c>
      <c r="BM518" s="172" t="s">
        <v>2068</v>
      </c>
    </row>
    <row r="519" spans="1:65" s="2" customFormat="1" ht="19.5" x14ac:dyDescent="0.2">
      <c r="A519" s="33"/>
      <c r="B519" s="34"/>
      <c r="C519" s="33"/>
      <c r="D519" s="175" t="s">
        <v>181</v>
      </c>
      <c r="E519" s="33"/>
      <c r="F519" s="176" t="s">
        <v>3263</v>
      </c>
      <c r="G519" s="33"/>
      <c r="H519" s="33"/>
      <c r="I519" s="97"/>
      <c r="J519" s="33"/>
      <c r="K519" s="33"/>
      <c r="L519" s="34"/>
      <c r="M519" s="177"/>
      <c r="N519" s="178"/>
      <c r="O519" s="59"/>
      <c r="P519" s="59"/>
      <c r="Q519" s="59"/>
      <c r="R519" s="59"/>
      <c r="S519" s="59"/>
      <c r="T519" s="60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T519" s="18" t="s">
        <v>181</v>
      </c>
      <c r="AU519" s="18" t="s">
        <v>179</v>
      </c>
    </row>
    <row r="520" spans="1:65" s="14" customFormat="1" x14ac:dyDescent="0.2">
      <c r="B520" s="187"/>
      <c r="D520" s="175" t="s">
        <v>183</v>
      </c>
      <c r="E520" s="188" t="s">
        <v>1</v>
      </c>
      <c r="F520" s="189" t="s">
        <v>553</v>
      </c>
      <c r="H520" s="188" t="s">
        <v>1</v>
      </c>
      <c r="I520" s="190"/>
      <c r="L520" s="187"/>
      <c r="M520" s="191"/>
      <c r="N520" s="192"/>
      <c r="O520" s="192"/>
      <c r="P520" s="192"/>
      <c r="Q520" s="192"/>
      <c r="R520" s="192"/>
      <c r="S520" s="192"/>
      <c r="T520" s="193"/>
      <c r="AT520" s="188" t="s">
        <v>183</v>
      </c>
      <c r="AU520" s="188" t="s">
        <v>179</v>
      </c>
      <c r="AV520" s="14" t="s">
        <v>85</v>
      </c>
      <c r="AW520" s="14" t="s">
        <v>32</v>
      </c>
      <c r="AX520" s="14" t="s">
        <v>77</v>
      </c>
      <c r="AY520" s="188" t="s">
        <v>173</v>
      </c>
    </row>
    <row r="521" spans="1:65" s="13" customFormat="1" x14ac:dyDescent="0.2">
      <c r="B521" s="179"/>
      <c r="D521" s="175" t="s">
        <v>183</v>
      </c>
      <c r="E521" s="180" t="s">
        <v>1</v>
      </c>
      <c r="F521" s="181" t="s">
        <v>2069</v>
      </c>
      <c r="H521" s="182">
        <v>40.493000000000002</v>
      </c>
      <c r="I521" s="183"/>
      <c r="L521" s="179"/>
      <c r="M521" s="184"/>
      <c r="N521" s="185"/>
      <c r="O521" s="185"/>
      <c r="P521" s="185"/>
      <c r="Q521" s="185"/>
      <c r="R521" s="185"/>
      <c r="S521" s="185"/>
      <c r="T521" s="186"/>
      <c r="AT521" s="180" t="s">
        <v>183</v>
      </c>
      <c r="AU521" s="180" t="s">
        <v>179</v>
      </c>
      <c r="AV521" s="13" t="s">
        <v>179</v>
      </c>
      <c r="AW521" s="13" t="s">
        <v>32</v>
      </c>
      <c r="AX521" s="13" t="s">
        <v>77</v>
      </c>
      <c r="AY521" s="180" t="s">
        <v>173</v>
      </c>
    </row>
    <row r="522" spans="1:65" s="13" customFormat="1" x14ac:dyDescent="0.2">
      <c r="B522" s="179"/>
      <c r="D522" s="175" t="s">
        <v>183</v>
      </c>
      <c r="E522" s="180" t="s">
        <v>1</v>
      </c>
      <c r="F522" s="181" t="s">
        <v>2070</v>
      </c>
      <c r="H522" s="182">
        <v>-2.92</v>
      </c>
      <c r="I522" s="183"/>
      <c r="L522" s="179"/>
      <c r="M522" s="184"/>
      <c r="N522" s="185"/>
      <c r="O522" s="185"/>
      <c r="P522" s="185"/>
      <c r="Q522" s="185"/>
      <c r="R522" s="185"/>
      <c r="S522" s="185"/>
      <c r="T522" s="186"/>
      <c r="AT522" s="180" t="s">
        <v>183</v>
      </c>
      <c r="AU522" s="180" t="s">
        <v>179</v>
      </c>
      <c r="AV522" s="13" t="s">
        <v>179</v>
      </c>
      <c r="AW522" s="13" t="s">
        <v>32</v>
      </c>
      <c r="AX522" s="13" t="s">
        <v>77</v>
      </c>
      <c r="AY522" s="180" t="s">
        <v>173</v>
      </c>
    </row>
    <row r="523" spans="1:65" s="13" customFormat="1" x14ac:dyDescent="0.2">
      <c r="B523" s="179"/>
      <c r="D523" s="175" t="s">
        <v>183</v>
      </c>
      <c r="E523" s="180" t="s">
        <v>1</v>
      </c>
      <c r="F523" s="181" t="s">
        <v>2071</v>
      </c>
      <c r="H523" s="182">
        <v>0.96899999999999997</v>
      </c>
      <c r="I523" s="183"/>
      <c r="L523" s="179"/>
      <c r="M523" s="184"/>
      <c r="N523" s="185"/>
      <c r="O523" s="185"/>
      <c r="P523" s="185"/>
      <c r="Q523" s="185"/>
      <c r="R523" s="185"/>
      <c r="S523" s="185"/>
      <c r="T523" s="186"/>
      <c r="AT523" s="180" t="s">
        <v>183</v>
      </c>
      <c r="AU523" s="180" t="s">
        <v>179</v>
      </c>
      <c r="AV523" s="13" t="s">
        <v>179</v>
      </c>
      <c r="AW523" s="13" t="s">
        <v>32</v>
      </c>
      <c r="AX523" s="13" t="s">
        <v>77</v>
      </c>
      <c r="AY523" s="180" t="s">
        <v>173</v>
      </c>
    </row>
    <row r="524" spans="1:65" s="13" customFormat="1" x14ac:dyDescent="0.2">
      <c r="B524" s="179"/>
      <c r="D524" s="175" t="s">
        <v>183</v>
      </c>
      <c r="E524" s="180" t="s">
        <v>1</v>
      </c>
      <c r="F524" s="181" t="s">
        <v>2072</v>
      </c>
      <c r="H524" s="182">
        <v>0.81299999999999994</v>
      </c>
      <c r="I524" s="183"/>
      <c r="L524" s="179"/>
      <c r="M524" s="184"/>
      <c r="N524" s="185"/>
      <c r="O524" s="185"/>
      <c r="P524" s="185"/>
      <c r="Q524" s="185"/>
      <c r="R524" s="185"/>
      <c r="S524" s="185"/>
      <c r="T524" s="186"/>
      <c r="AT524" s="180" t="s">
        <v>183</v>
      </c>
      <c r="AU524" s="180" t="s">
        <v>179</v>
      </c>
      <c r="AV524" s="13" t="s">
        <v>179</v>
      </c>
      <c r="AW524" s="13" t="s">
        <v>32</v>
      </c>
      <c r="AX524" s="13" t="s">
        <v>77</v>
      </c>
      <c r="AY524" s="180" t="s">
        <v>173</v>
      </c>
    </row>
    <row r="525" spans="1:65" s="16" customFormat="1" x14ac:dyDescent="0.2">
      <c r="B525" s="202"/>
      <c r="D525" s="175" t="s">
        <v>183</v>
      </c>
      <c r="E525" s="203" t="s">
        <v>1</v>
      </c>
      <c r="F525" s="204" t="s">
        <v>197</v>
      </c>
      <c r="H525" s="205">
        <v>39.354999999999997</v>
      </c>
      <c r="I525" s="206"/>
      <c r="L525" s="202"/>
      <c r="M525" s="207"/>
      <c r="N525" s="208"/>
      <c r="O525" s="208"/>
      <c r="P525" s="208"/>
      <c r="Q525" s="208"/>
      <c r="R525" s="208"/>
      <c r="S525" s="208"/>
      <c r="T525" s="209"/>
      <c r="AT525" s="203" t="s">
        <v>183</v>
      </c>
      <c r="AU525" s="203" t="s">
        <v>179</v>
      </c>
      <c r="AV525" s="16" t="s">
        <v>178</v>
      </c>
      <c r="AW525" s="16" t="s">
        <v>32</v>
      </c>
      <c r="AX525" s="16" t="s">
        <v>85</v>
      </c>
      <c r="AY525" s="203" t="s">
        <v>173</v>
      </c>
    </row>
    <row r="526" spans="1:65" s="2" customFormat="1" ht="36" customHeight="1" x14ac:dyDescent="0.2">
      <c r="A526" s="33"/>
      <c r="B526" s="162"/>
      <c r="C526" s="163" t="s">
        <v>595</v>
      </c>
      <c r="D526" s="264" t="s">
        <v>573</v>
      </c>
      <c r="E526" s="265"/>
      <c r="F526" s="266"/>
      <c r="G526" s="164" t="s">
        <v>271</v>
      </c>
      <c r="H526" s="165">
        <v>59.2</v>
      </c>
      <c r="I526" s="166"/>
      <c r="J526" s="165">
        <f>ROUND(I526*H526,3)</f>
        <v>0</v>
      </c>
      <c r="K526" s="167"/>
      <c r="L526" s="34"/>
      <c r="M526" s="168" t="s">
        <v>1</v>
      </c>
      <c r="N526" s="169" t="s">
        <v>43</v>
      </c>
      <c r="O526" s="59"/>
      <c r="P526" s="170">
        <f>O526*H526</f>
        <v>0</v>
      </c>
      <c r="Q526" s="170">
        <v>1.9000000000000001E-4</v>
      </c>
      <c r="R526" s="170">
        <f>Q526*H526</f>
        <v>1.1248000000000001E-2</v>
      </c>
      <c r="S526" s="170">
        <v>0</v>
      </c>
      <c r="T526" s="171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72" t="s">
        <v>178</v>
      </c>
      <c r="AT526" s="172" t="s">
        <v>175</v>
      </c>
      <c r="AU526" s="172" t="s">
        <v>179</v>
      </c>
      <c r="AY526" s="18" t="s">
        <v>173</v>
      </c>
      <c r="BE526" s="173">
        <f>IF(N526="základná",J526,0)</f>
        <v>0</v>
      </c>
      <c r="BF526" s="173">
        <f>IF(N526="znížená",J526,0)</f>
        <v>0</v>
      </c>
      <c r="BG526" s="173">
        <f>IF(N526="zákl. prenesená",J526,0)</f>
        <v>0</v>
      </c>
      <c r="BH526" s="173">
        <f>IF(N526="zníž. prenesená",J526,0)</f>
        <v>0</v>
      </c>
      <c r="BI526" s="173">
        <f>IF(N526="nulová",J526,0)</f>
        <v>0</v>
      </c>
      <c r="BJ526" s="18" t="s">
        <v>179</v>
      </c>
      <c r="BK526" s="174">
        <f>ROUND(I526*H526,3)</f>
        <v>0</v>
      </c>
      <c r="BL526" s="18" t="s">
        <v>178</v>
      </c>
      <c r="BM526" s="172" t="s">
        <v>2073</v>
      </c>
    </row>
    <row r="527" spans="1:65" s="2" customFormat="1" ht="48.75" x14ac:dyDescent="0.2">
      <c r="A527" s="33"/>
      <c r="B527" s="34"/>
      <c r="C527" s="33"/>
      <c r="D527" s="175" t="s">
        <v>181</v>
      </c>
      <c r="E527" s="33"/>
      <c r="F527" s="176" t="s">
        <v>575</v>
      </c>
      <c r="G527" s="33"/>
      <c r="H527" s="33"/>
      <c r="I527" s="97"/>
      <c r="J527" s="33"/>
      <c r="K527" s="33"/>
      <c r="L527" s="34"/>
      <c r="M527" s="177"/>
      <c r="N527" s="178"/>
      <c r="O527" s="59"/>
      <c r="P527" s="59"/>
      <c r="Q527" s="59"/>
      <c r="R527" s="59"/>
      <c r="S527" s="59"/>
      <c r="T527" s="60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T527" s="18" t="s">
        <v>181</v>
      </c>
      <c r="AU527" s="18" t="s">
        <v>179</v>
      </c>
    </row>
    <row r="528" spans="1:65" s="13" customFormat="1" x14ac:dyDescent="0.2">
      <c r="B528" s="179"/>
      <c r="D528" s="175" t="s">
        <v>183</v>
      </c>
      <c r="E528" s="180" t="s">
        <v>1</v>
      </c>
      <c r="F528" s="181" t="s">
        <v>2074</v>
      </c>
      <c r="H528" s="182">
        <v>59.2</v>
      </c>
      <c r="I528" s="183"/>
      <c r="L528" s="179"/>
      <c r="M528" s="184"/>
      <c r="N528" s="185"/>
      <c r="O528" s="185"/>
      <c r="P528" s="185"/>
      <c r="Q528" s="185"/>
      <c r="R528" s="185"/>
      <c r="S528" s="185"/>
      <c r="T528" s="186"/>
      <c r="AT528" s="180" t="s">
        <v>183</v>
      </c>
      <c r="AU528" s="180" t="s">
        <v>179</v>
      </c>
      <c r="AV528" s="13" t="s">
        <v>179</v>
      </c>
      <c r="AW528" s="13" t="s">
        <v>32</v>
      </c>
      <c r="AX528" s="13" t="s">
        <v>85</v>
      </c>
      <c r="AY528" s="180" t="s">
        <v>173</v>
      </c>
    </row>
    <row r="529" spans="1:65" s="2" customFormat="1" ht="24" customHeight="1" x14ac:dyDescent="0.2">
      <c r="A529" s="33"/>
      <c r="B529" s="162"/>
      <c r="C529" s="163" t="s">
        <v>604</v>
      </c>
      <c r="D529" s="264" t="s">
        <v>578</v>
      </c>
      <c r="E529" s="265"/>
      <c r="F529" s="266"/>
      <c r="G529" s="164" t="s">
        <v>271</v>
      </c>
      <c r="H529" s="165">
        <v>234.57300000000001</v>
      </c>
      <c r="I529" s="166"/>
      <c r="J529" s="165">
        <f>ROUND(I529*H529,3)</f>
        <v>0</v>
      </c>
      <c r="K529" s="167"/>
      <c r="L529" s="34"/>
      <c r="M529" s="168" t="s">
        <v>1</v>
      </c>
      <c r="N529" s="169" t="s">
        <v>43</v>
      </c>
      <c r="O529" s="59"/>
      <c r="P529" s="170">
        <f>O529*H529</f>
        <v>0</v>
      </c>
      <c r="Q529" s="170">
        <v>2.8999999999999998E-3</v>
      </c>
      <c r="R529" s="170">
        <f>Q529*H529</f>
        <v>0.68026169999999997</v>
      </c>
      <c r="S529" s="170">
        <v>0</v>
      </c>
      <c r="T529" s="171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72" t="s">
        <v>178</v>
      </c>
      <c r="AT529" s="172" t="s">
        <v>175</v>
      </c>
      <c r="AU529" s="172" t="s">
        <v>179</v>
      </c>
      <c r="AY529" s="18" t="s">
        <v>173</v>
      </c>
      <c r="BE529" s="173">
        <f>IF(N529="základná",J529,0)</f>
        <v>0</v>
      </c>
      <c r="BF529" s="173">
        <f>IF(N529="znížená",J529,0)</f>
        <v>0</v>
      </c>
      <c r="BG529" s="173">
        <f>IF(N529="zákl. prenesená",J529,0)</f>
        <v>0</v>
      </c>
      <c r="BH529" s="173">
        <f>IF(N529="zníž. prenesená",J529,0)</f>
        <v>0</v>
      </c>
      <c r="BI529" s="173">
        <f>IF(N529="nulová",J529,0)</f>
        <v>0</v>
      </c>
      <c r="BJ529" s="18" t="s">
        <v>179</v>
      </c>
      <c r="BK529" s="174">
        <f>ROUND(I529*H529,3)</f>
        <v>0</v>
      </c>
      <c r="BL529" s="18" t="s">
        <v>178</v>
      </c>
      <c r="BM529" s="172" t="s">
        <v>2075</v>
      </c>
    </row>
    <row r="530" spans="1:65" s="2" customFormat="1" ht="19.5" x14ac:dyDescent="0.2">
      <c r="A530" s="33"/>
      <c r="B530" s="34"/>
      <c r="C530" s="33"/>
      <c r="D530" s="175" t="s">
        <v>181</v>
      </c>
      <c r="E530" s="33"/>
      <c r="F530" s="176" t="s">
        <v>3182</v>
      </c>
      <c r="G530" s="33"/>
      <c r="H530" s="33"/>
      <c r="I530" s="97"/>
      <c r="J530" s="33"/>
      <c r="K530" s="33"/>
      <c r="L530" s="34"/>
      <c r="M530" s="177"/>
      <c r="N530" s="178"/>
      <c r="O530" s="59"/>
      <c r="P530" s="59"/>
      <c r="Q530" s="59"/>
      <c r="R530" s="59"/>
      <c r="S530" s="59"/>
      <c r="T530" s="60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T530" s="18" t="s">
        <v>181</v>
      </c>
      <c r="AU530" s="18" t="s">
        <v>179</v>
      </c>
    </row>
    <row r="531" spans="1:65" s="13" customFormat="1" x14ac:dyDescent="0.2">
      <c r="B531" s="179"/>
      <c r="D531" s="175" t="s">
        <v>183</v>
      </c>
      <c r="E531" s="180" t="s">
        <v>1</v>
      </c>
      <c r="F531" s="181" t="s">
        <v>2076</v>
      </c>
      <c r="H531" s="182">
        <v>214.64500000000001</v>
      </c>
      <c r="I531" s="183"/>
      <c r="L531" s="179"/>
      <c r="M531" s="184"/>
      <c r="N531" s="185"/>
      <c r="O531" s="185"/>
      <c r="P531" s="185"/>
      <c r="Q531" s="185"/>
      <c r="R531" s="185"/>
      <c r="S531" s="185"/>
      <c r="T531" s="186"/>
      <c r="AT531" s="180" t="s">
        <v>183</v>
      </c>
      <c r="AU531" s="180" t="s">
        <v>179</v>
      </c>
      <c r="AV531" s="13" t="s">
        <v>179</v>
      </c>
      <c r="AW531" s="13" t="s">
        <v>32</v>
      </c>
      <c r="AX531" s="13" t="s">
        <v>77</v>
      </c>
      <c r="AY531" s="180" t="s">
        <v>173</v>
      </c>
    </row>
    <row r="532" spans="1:65" s="13" customFormat="1" x14ac:dyDescent="0.2">
      <c r="B532" s="179"/>
      <c r="D532" s="175" t="s">
        <v>183</v>
      </c>
      <c r="E532" s="180" t="s">
        <v>1</v>
      </c>
      <c r="F532" s="181" t="s">
        <v>2077</v>
      </c>
      <c r="H532" s="182">
        <v>19.928000000000001</v>
      </c>
      <c r="I532" s="183"/>
      <c r="L532" s="179"/>
      <c r="M532" s="184"/>
      <c r="N532" s="185"/>
      <c r="O532" s="185"/>
      <c r="P532" s="185"/>
      <c r="Q532" s="185"/>
      <c r="R532" s="185"/>
      <c r="S532" s="185"/>
      <c r="T532" s="186"/>
      <c r="AT532" s="180" t="s">
        <v>183</v>
      </c>
      <c r="AU532" s="180" t="s">
        <v>179</v>
      </c>
      <c r="AV532" s="13" t="s">
        <v>179</v>
      </c>
      <c r="AW532" s="13" t="s">
        <v>32</v>
      </c>
      <c r="AX532" s="13" t="s">
        <v>77</v>
      </c>
      <c r="AY532" s="180" t="s">
        <v>173</v>
      </c>
    </row>
    <row r="533" spans="1:65" s="16" customFormat="1" x14ac:dyDescent="0.2">
      <c r="B533" s="202"/>
      <c r="D533" s="175" t="s">
        <v>183</v>
      </c>
      <c r="E533" s="203" t="s">
        <v>1</v>
      </c>
      <c r="F533" s="204" t="s">
        <v>197</v>
      </c>
      <c r="H533" s="205">
        <v>234.57300000000001</v>
      </c>
      <c r="I533" s="206"/>
      <c r="L533" s="202"/>
      <c r="M533" s="207"/>
      <c r="N533" s="208"/>
      <c r="O533" s="208"/>
      <c r="P533" s="208"/>
      <c r="Q533" s="208"/>
      <c r="R533" s="208"/>
      <c r="S533" s="208"/>
      <c r="T533" s="209"/>
      <c r="AT533" s="203" t="s">
        <v>183</v>
      </c>
      <c r="AU533" s="203" t="s">
        <v>179</v>
      </c>
      <c r="AV533" s="16" t="s">
        <v>178</v>
      </c>
      <c r="AW533" s="16" t="s">
        <v>32</v>
      </c>
      <c r="AX533" s="16" t="s">
        <v>85</v>
      </c>
      <c r="AY533" s="203" t="s">
        <v>173</v>
      </c>
    </row>
    <row r="534" spans="1:65" s="2" customFormat="1" ht="24" customHeight="1" x14ac:dyDescent="0.2">
      <c r="A534" s="33"/>
      <c r="B534" s="162"/>
      <c r="C534" s="163" t="s">
        <v>617</v>
      </c>
      <c r="D534" s="264" t="s">
        <v>583</v>
      </c>
      <c r="E534" s="265"/>
      <c r="F534" s="266"/>
      <c r="G534" s="164" t="s">
        <v>271</v>
      </c>
      <c r="H534" s="165">
        <v>19.16</v>
      </c>
      <c r="I534" s="166"/>
      <c r="J534" s="165">
        <f>ROUND(I534*H534,3)</f>
        <v>0</v>
      </c>
      <c r="K534" s="167"/>
      <c r="L534" s="34"/>
      <c r="M534" s="168" t="s">
        <v>1</v>
      </c>
      <c r="N534" s="169" t="s">
        <v>43</v>
      </c>
      <c r="O534" s="59"/>
      <c r="P534" s="170">
        <f>O534*H534</f>
        <v>0</v>
      </c>
      <c r="Q534" s="170">
        <v>4.15E-3</v>
      </c>
      <c r="R534" s="170">
        <f>Q534*H534</f>
        <v>7.9514000000000001E-2</v>
      </c>
      <c r="S534" s="170">
        <v>0</v>
      </c>
      <c r="T534" s="171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72" t="s">
        <v>178</v>
      </c>
      <c r="AT534" s="172" t="s">
        <v>175</v>
      </c>
      <c r="AU534" s="172" t="s">
        <v>179</v>
      </c>
      <c r="AY534" s="18" t="s">
        <v>173</v>
      </c>
      <c r="BE534" s="173">
        <f>IF(N534="základná",J534,0)</f>
        <v>0</v>
      </c>
      <c r="BF534" s="173">
        <f>IF(N534="znížená",J534,0)</f>
        <v>0</v>
      </c>
      <c r="BG534" s="173">
        <f>IF(N534="zákl. prenesená",J534,0)</f>
        <v>0</v>
      </c>
      <c r="BH534" s="173">
        <f>IF(N534="zníž. prenesená",J534,0)</f>
        <v>0</v>
      </c>
      <c r="BI534" s="173">
        <f>IF(N534="nulová",J534,0)</f>
        <v>0</v>
      </c>
      <c r="BJ534" s="18" t="s">
        <v>179</v>
      </c>
      <c r="BK534" s="174">
        <f>ROUND(I534*H534,3)</f>
        <v>0</v>
      </c>
      <c r="BL534" s="18" t="s">
        <v>178</v>
      </c>
      <c r="BM534" s="172" t="s">
        <v>2078</v>
      </c>
    </row>
    <row r="535" spans="1:65" s="2" customFormat="1" ht="39" x14ac:dyDescent="0.2">
      <c r="A535" s="33"/>
      <c r="B535" s="34"/>
      <c r="C535" s="33"/>
      <c r="D535" s="175" t="s">
        <v>181</v>
      </c>
      <c r="E535" s="33"/>
      <c r="F535" s="176" t="s">
        <v>585</v>
      </c>
      <c r="G535" s="33"/>
      <c r="H535" s="33"/>
      <c r="I535" s="97"/>
      <c r="J535" s="33"/>
      <c r="K535" s="33"/>
      <c r="L535" s="34"/>
      <c r="M535" s="177"/>
      <c r="N535" s="178"/>
      <c r="O535" s="59"/>
      <c r="P535" s="59"/>
      <c r="Q535" s="59"/>
      <c r="R535" s="59"/>
      <c r="S535" s="59"/>
      <c r="T535" s="60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T535" s="18" t="s">
        <v>181</v>
      </c>
      <c r="AU535" s="18" t="s">
        <v>179</v>
      </c>
    </row>
    <row r="536" spans="1:65" s="14" customFormat="1" x14ac:dyDescent="0.2">
      <c r="B536" s="187"/>
      <c r="D536" s="175" t="s">
        <v>183</v>
      </c>
      <c r="E536" s="188" t="s">
        <v>1</v>
      </c>
      <c r="F536" s="189" t="s">
        <v>586</v>
      </c>
      <c r="H536" s="188" t="s">
        <v>1</v>
      </c>
      <c r="I536" s="190"/>
      <c r="L536" s="187"/>
      <c r="M536" s="191"/>
      <c r="N536" s="192"/>
      <c r="O536" s="192"/>
      <c r="P536" s="192"/>
      <c r="Q536" s="192"/>
      <c r="R536" s="192"/>
      <c r="S536" s="192"/>
      <c r="T536" s="193"/>
      <c r="AT536" s="188" t="s">
        <v>183</v>
      </c>
      <c r="AU536" s="188" t="s">
        <v>179</v>
      </c>
      <c r="AV536" s="14" t="s">
        <v>85</v>
      </c>
      <c r="AW536" s="14" t="s">
        <v>32</v>
      </c>
      <c r="AX536" s="14" t="s">
        <v>77</v>
      </c>
      <c r="AY536" s="188" t="s">
        <v>173</v>
      </c>
    </row>
    <row r="537" spans="1:65" s="14" customFormat="1" x14ac:dyDescent="0.2">
      <c r="B537" s="187"/>
      <c r="D537" s="175" t="s">
        <v>183</v>
      </c>
      <c r="E537" s="188" t="s">
        <v>1</v>
      </c>
      <c r="F537" s="189" t="s">
        <v>587</v>
      </c>
      <c r="H537" s="188" t="s">
        <v>1</v>
      </c>
      <c r="I537" s="190"/>
      <c r="L537" s="187"/>
      <c r="M537" s="191"/>
      <c r="N537" s="192"/>
      <c r="O537" s="192"/>
      <c r="P537" s="192"/>
      <c r="Q537" s="192"/>
      <c r="R537" s="192"/>
      <c r="S537" s="192"/>
      <c r="T537" s="193"/>
      <c r="AT537" s="188" t="s">
        <v>183</v>
      </c>
      <c r="AU537" s="188" t="s">
        <v>179</v>
      </c>
      <c r="AV537" s="14" t="s">
        <v>85</v>
      </c>
      <c r="AW537" s="14" t="s">
        <v>32</v>
      </c>
      <c r="AX537" s="14" t="s">
        <v>77</v>
      </c>
      <c r="AY537" s="188" t="s">
        <v>173</v>
      </c>
    </row>
    <row r="538" spans="1:65" s="13" customFormat="1" x14ac:dyDescent="0.2">
      <c r="B538" s="179"/>
      <c r="D538" s="175" t="s">
        <v>183</v>
      </c>
      <c r="E538" s="180" t="s">
        <v>1</v>
      </c>
      <c r="F538" s="181" t="s">
        <v>588</v>
      </c>
      <c r="H538" s="182">
        <v>26.84</v>
      </c>
      <c r="I538" s="183"/>
      <c r="L538" s="179"/>
      <c r="M538" s="184"/>
      <c r="N538" s="185"/>
      <c r="O538" s="185"/>
      <c r="P538" s="185"/>
      <c r="Q538" s="185"/>
      <c r="R538" s="185"/>
      <c r="S538" s="185"/>
      <c r="T538" s="186"/>
      <c r="AT538" s="180" t="s">
        <v>183</v>
      </c>
      <c r="AU538" s="180" t="s">
        <v>179</v>
      </c>
      <c r="AV538" s="13" t="s">
        <v>179</v>
      </c>
      <c r="AW538" s="13" t="s">
        <v>32</v>
      </c>
      <c r="AX538" s="13" t="s">
        <v>77</v>
      </c>
      <c r="AY538" s="180" t="s">
        <v>173</v>
      </c>
    </row>
    <row r="539" spans="1:65" s="14" customFormat="1" x14ac:dyDescent="0.2">
      <c r="B539" s="187"/>
      <c r="D539" s="175" t="s">
        <v>183</v>
      </c>
      <c r="E539" s="188" t="s">
        <v>1</v>
      </c>
      <c r="F539" s="189" t="s">
        <v>2079</v>
      </c>
      <c r="H539" s="188" t="s">
        <v>1</v>
      </c>
      <c r="I539" s="190"/>
      <c r="L539" s="187"/>
      <c r="M539" s="191"/>
      <c r="N539" s="192"/>
      <c r="O539" s="192"/>
      <c r="P539" s="192"/>
      <c r="Q539" s="192"/>
      <c r="R539" s="192"/>
      <c r="S539" s="192"/>
      <c r="T539" s="193"/>
      <c r="AT539" s="188" t="s">
        <v>183</v>
      </c>
      <c r="AU539" s="188" t="s">
        <v>179</v>
      </c>
      <c r="AV539" s="14" t="s">
        <v>85</v>
      </c>
      <c r="AW539" s="14" t="s">
        <v>32</v>
      </c>
      <c r="AX539" s="14" t="s">
        <v>77</v>
      </c>
      <c r="AY539" s="188" t="s">
        <v>173</v>
      </c>
    </row>
    <row r="540" spans="1:65" s="13" customFormat="1" x14ac:dyDescent="0.2">
      <c r="B540" s="179"/>
      <c r="D540" s="175" t="s">
        <v>183</v>
      </c>
      <c r="E540" s="180" t="s">
        <v>1</v>
      </c>
      <c r="F540" s="181" t="s">
        <v>2080</v>
      </c>
      <c r="H540" s="182">
        <v>-7.68</v>
      </c>
      <c r="I540" s="183"/>
      <c r="L540" s="179"/>
      <c r="M540" s="184"/>
      <c r="N540" s="185"/>
      <c r="O540" s="185"/>
      <c r="P540" s="185"/>
      <c r="Q540" s="185"/>
      <c r="R540" s="185"/>
      <c r="S540" s="185"/>
      <c r="T540" s="186"/>
      <c r="AT540" s="180" t="s">
        <v>183</v>
      </c>
      <c r="AU540" s="180" t="s">
        <v>179</v>
      </c>
      <c r="AV540" s="13" t="s">
        <v>179</v>
      </c>
      <c r="AW540" s="13" t="s">
        <v>32</v>
      </c>
      <c r="AX540" s="13" t="s">
        <v>77</v>
      </c>
      <c r="AY540" s="180" t="s">
        <v>173</v>
      </c>
    </row>
    <row r="541" spans="1:65" s="16" customFormat="1" x14ac:dyDescent="0.2">
      <c r="B541" s="202"/>
      <c r="D541" s="175" t="s">
        <v>183</v>
      </c>
      <c r="E541" s="203" t="s">
        <v>1</v>
      </c>
      <c r="F541" s="204" t="s">
        <v>197</v>
      </c>
      <c r="H541" s="205">
        <v>19.16</v>
      </c>
      <c r="I541" s="206"/>
      <c r="L541" s="202"/>
      <c r="M541" s="207"/>
      <c r="N541" s="208"/>
      <c r="O541" s="208"/>
      <c r="P541" s="208"/>
      <c r="Q541" s="208"/>
      <c r="R541" s="208"/>
      <c r="S541" s="208"/>
      <c r="T541" s="209"/>
      <c r="AT541" s="203" t="s">
        <v>183</v>
      </c>
      <c r="AU541" s="203" t="s">
        <v>179</v>
      </c>
      <c r="AV541" s="16" t="s">
        <v>178</v>
      </c>
      <c r="AW541" s="16" t="s">
        <v>32</v>
      </c>
      <c r="AX541" s="16" t="s">
        <v>85</v>
      </c>
      <c r="AY541" s="203" t="s">
        <v>173</v>
      </c>
    </row>
    <row r="542" spans="1:65" s="2" customFormat="1" ht="24" customHeight="1" x14ac:dyDescent="0.2">
      <c r="A542" s="33"/>
      <c r="B542" s="162"/>
      <c r="C542" s="163" t="s">
        <v>622</v>
      </c>
      <c r="D542" s="264" t="s">
        <v>591</v>
      </c>
      <c r="E542" s="265"/>
      <c r="F542" s="266"/>
      <c r="G542" s="164" t="s">
        <v>271</v>
      </c>
      <c r="H542" s="165">
        <v>0.76800000000000002</v>
      </c>
      <c r="I542" s="166"/>
      <c r="J542" s="165">
        <f>ROUND(I542*H542,3)</f>
        <v>0</v>
      </c>
      <c r="K542" s="167"/>
      <c r="L542" s="34"/>
      <c r="M542" s="168" t="s">
        <v>1</v>
      </c>
      <c r="N542" s="169" t="s">
        <v>43</v>
      </c>
      <c r="O542" s="59"/>
      <c r="P542" s="170">
        <f>O542*H542</f>
        <v>0</v>
      </c>
      <c r="Q542" s="170">
        <v>1.0845E-2</v>
      </c>
      <c r="R542" s="170">
        <f>Q542*H542</f>
        <v>8.3289599999999998E-3</v>
      </c>
      <c r="S542" s="170">
        <v>0</v>
      </c>
      <c r="T542" s="171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72" t="s">
        <v>178</v>
      </c>
      <c r="AT542" s="172" t="s">
        <v>175</v>
      </c>
      <c r="AU542" s="172" t="s">
        <v>179</v>
      </c>
      <c r="AY542" s="18" t="s">
        <v>173</v>
      </c>
      <c r="BE542" s="173">
        <f>IF(N542="základná",J542,0)</f>
        <v>0</v>
      </c>
      <c r="BF542" s="173">
        <f>IF(N542="znížená",J542,0)</f>
        <v>0</v>
      </c>
      <c r="BG542" s="173">
        <f>IF(N542="zákl. prenesená",J542,0)</f>
        <v>0</v>
      </c>
      <c r="BH542" s="173">
        <f>IF(N542="zníž. prenesená",J542,0)</f>
        <v>0</v>
      </c>
      <c r="BI542" s="173">
        <f>IF(N542="nulová",J542,0)</f>
        <v>0</v>
      </c>
      <c r="BJ542" s="18" t="s">
        <v>179</v>
      </c>
      <c r="BK542" s="174">
        <f>ROUND(I542*H542,3)</f>
        <v>0</v>
      </c>
      <c r="BL542" s="18" t="s">
        <v>178</v>
      </c>
      <c r="BM542" s="172" t="s">
        <v>2081</v>
      </c>
    </row>
    <row r="543" spans="1:65" s="2" customFormat="1" ht="19.5" x14ac:dyDescent="0.2">
      <c r="A543" s="33"/>
      <c r="B543" s="34"/>
      <c r="C543" s="33"/>
      <c r="D543" s="175" t="s">
        <v>181</v>
      </c>
      <c r="E543" s="33"/>
      <c r="F543" s="176" t="s">
        <v>3183</v>
      </c>
      <c r="G543" s="33"/>
      <c r="H543" s="33"/>
      <c r="I543" s="97"/>
      <c r="J543" s="33"/>
      <c r="K543" s="33"/>
      <c r="L543" s="34"/>
      <c r="M543" s="177"/>
      <c r="N543" s="178"/>
      <c r="O543" s="59"/>
      <c r="P543" s="59"/>
      <c r="Q543" s="59"/>
      <c r="R543" s="59"/>
      <c r="S543" s="59"/>
      <c r="T543" s="60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T543" s="18" t="s">
        <v>181</v>
      </c>
      <c r="AU543" s="18" t="s">
        <v>179</v>
      </c>
    </row>
    <row r="544" spans="1:65" s="14" customFormat="1" x14ac:dyDescent="0.2">
      <c r="B544" s="187"/>
      <c r="D544" s="175" t="s">
        <v>183</v>
      </c>
      <c r="E544" s="188" t="s">
        <v>1</v>
      </c>
      <c r="F544" s="189" t="s">
        <v>593</v>
      </c>
      <c r="H544" s="188" t="s">
        <v>1</v>
      </c>
      <c r="I544" s="190"/>
      <c r="L544" s="187"/>
      <c r="M544" s="191"/>
      <c r="N544" s="192"/>
      <c r="O544" s="192"/>
      <c r="P544" s="192"/>
      <c r="Q544" s="192"/>
      <c r="R544" s="192"/>
      <c r="S544" s="192"/>
      <c r="T544" s="193"/>
      <c r="AT544" s="188" t="s">
        <v>183</v>
      </c>
      <c r="AU544" s="188" t="s">
        <v>179</v>
      </c>
      <c r="AV544" s="14" t="s">
        <v>85</v>
      </c>
      <c r="AW544" s="14" t="s">
        <v>32</v>
      </c>
      <c r="AX544" s="14" t="s">
        <v>77</v>
      </c>
      <c r="AY544" s="188" t="s">
        <v>173</v>
      </c>
    </row>
    <row r="545" spans="1:65" s="13" customFormat="1" x14ac:dyDescent="0.2">
      <c r="B545" s="179"/>
      <c r="D545" s="175" t="s">
        <v>183</v>
      </c>
      <c r="E545" s="180" t="s">
        <v>1</v>
      </c>
      <c r="F545" s="181" t="s">
        <v>2082</v>
      </c>
      <c r="H545" s="182">
        <v>0.76800000000000002</v>
      </c>
      <c r="I545" s="183"/>
      <c r="L545" s="179"/>
      <c r="M545" s="184"/>
      <c r="N545" s="185"/>
      <c r="O545" s="185"/>
      <c r="P545" s="185"/>
      <c r="Q545" s="185"/>
      <c r="R545" s="185"/>
      <c r="S545" s="185"/>
      <c r="T545" s="186"/>
      <c r="AT545" s="180" t="s">
        <v>183</v>
      </c>
      <c r="AU545" s="180" t="s">
        <v>179</v>
      </c>
      <c r="AV545" s="13" t="s">
        <v>179</v>
      </c>
      <c r="AW545" s="13" t="s">
        <v>32</v>
      </c>
      <c r="AX545" s="13" t="s">
        <v>85</v>
      </c>
      <c r="AY545" s="180" t="s">
        <v>173</v>
      </c>
    </row>
    <row r="546" spans="1:65" s="2" customFormat="1" ht="24" customHeight="1" x14ac:dyDescent="0.2">
      <c r="A546" s="33"/>
      <c r="B546" s="162"/>
      <c r="C546" s="163" t="s">
        <v>626</v>
      </c>
      <c r="D546" s="264" t="s">
        <v>596</v>
      </c>
      <c r="E546" s="265"/>
      <c r="F546" s="266"/>
      <c r="G546" s="164" t="s">
        <v>271</v>
      </c>
      <c r="H546" s="165">
        <v>204.97300000000001</v>
      </c>
      <c r="I546" s="166"/>
      <c r="J546" s="165">
        <f>ROUND(I546*H546,3)</f>
        <v>0</v>
      </c>
      <c r="K546" s="167"/>
      <c r="L546" s="34"/>
      <c r="M546" s="168" t="s">
        <v>1</v>
      </c>
      <c r="N546" s="169" t="s">
        <v>43</v>
      </c>
      <c r="O546" s="59"/>
      <c r="P546" s="170">
        <f>O546*H546</f>
        <v>0</v>
      </c>
      <c r="Q546" s="170">
        <v>3.3689999999999998E-2</v>
      </c>
      <c r="R546" s="170">
        <f>Q546*H546</f>
        <v>6.9055403699999998</v>
      </c>
      <c r="S546" s="170">
        <v>0</v>
      </c>
      <c r="T546" s="171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72" t="s">
        <v>178</v>
      </c>
      <c r="AT546" s="172" t="s">
        <v>175</v>
      </c>
      <c r="AU546" s="172" t="s">
        <v>179</v>
      </c>
      <c r="AY546" s="18" t="s">
        <v>173</v>
      </c>
      <c r="BE546" s="173">
        <f>IF(N546="základná",J546,0)</f>
        <v>0</v>
      </c>
      <c r="BF546" s="173">
        <f>IF(N546="znížená",J546,0)</f>
        <v>0</v>
      </c>
      <c r="BG546" s="173">
        <f>IF(N546="zákl. prenesená",J546,0)</f>
        <v>0</v>
      </c>
      <c r="BH546" s="173">
        <f>IF(N546="zníž. prenesená",J546,0)</f>
        <v>0</v>
      </c>
      <c r="BI546" s="173">
        <f>IF(N546="nulová",J546,0)</f>
        <v>0</v>
      </c>
      <c r="BJ546" s="18" t="s">
        <v>179</v>
      </c>
      <c r="BK546" s="174">
        <f>ROUND(I546*H546,3)</f>
        <v>0</v>
      </c>
      <c r="BL546" s="18" t="s">
        <v>178</v>
      </c>
      <c r="BM546" s="172" t="s">
        <v>2083</v>
      </c>
    </row>
    <row r="547" spans="1:65" s="2" customFormat="1" ht="19.5" x14ac:dyDescent="0.2">
      <c r="A547" s="33"/>
      <c r="B547" s="34"/>
      <c r="C547" s="33"/>
      <c r="D547" s="175" t="s">
        <v>181</v>
      </c>
      <c r="E547" s="33"/>
      <c r="F547" s="176" t="s">
        <v>3184</v>
      </c>
      <c r="G547" s="33"/>
      <c r="H547" s="33"/>
      <c r="I547" s="97"/>
      <c r="J547" s="33"/>
      <c r="K547" s="33"/>
      <c r="L547" s="34"/>
      <c r="M547" s="177"/>
      <c r="N547" s="178"/>
      <c r="O547" s="59"/>
      <c r="P547" s="59"/>
      <c r="Q547" s="59"/>
      <c r="R547" s="59"/>
      <c r="S547" s="59"/>
      <c r="T547" s="60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T547" s="18" t="s">
        <v>181</v>
      </c>
      <c r="AU547" s="18" t="s">
        <v>179</v>
      </c>
    </row>
    <row r="548" spans="1:65" s="14" customFormat="1" x14ac:dyDescent="0.2">
      <c r="B548" s="187"/>
      <c r="D548" s="175" t="s">
        <v>183</v>
      </c>
      <c r="E548" s="188" t="s">
        <v>1</v>
      </c>
      <c r="F548" s="189" t="s">
        <v>598</v>
      </c>
      <c r="H548" s="188" t="s">
        <v>1</v>
      </c>
      <c r="I548" s="190"/>
      <c r="L548" s="187"/>
      <c r="M548" s="191"/>
      <c r="N548" s="192"/>
      <c r="O548" s="192"/>
      <c r="P548" s="192"/>
      <c r="Q548" s="192"/>
      <c r="R548" s="192"/>
      <c r="S548" s="192"/>
      <c r="T548" s="193"/>
      <c r="AT548" s="188" t="s">
        <v>183</v>
      </c>
      <c r="AU548" s="188" t="s">
        <v>179</v>
      </c>
      <c r="AV548" s="14" t="s">
        <v>85</v>
      </c>
      <c r="AW548" s="14" t="s">
        <v>32</v>
      </c>
      <c r="AX548" s="14" t="s">
        <v>77</v>
      </c>
      <c r="AY548" s="188" t="s">
        <v>173</v>
      </c>
    </row>
    <row r="549" spans="1:65" s="13" customFormat="1" x14ac:dyDescent="0.2">
      <c r="B549" s="179"/>
      <c r="D549" s="175" t="s">
        <v>183</v>
      </c>
      <c r="E549" s="180" t="s">
        <v>1</v>
      </c>
      <c r="F549" s="181" t="s">
        <v>599</v>
      </c>
      <c r="H549" s="182">
        <v>213.04300000000001</v>
      </c>
      <c r="I549" s="183"/>
      <c r="L549" s="179"/>
      <c r="M549" s="184"/>
      <c r="N549" s="185"/>
      <c r="O549" s="185"/>
      <c r="P549" s="185"/>
      <c r="Q549" s="185"/>
      <c r="R549" s="185"/>
      <c r="S549" s="185"/>
      <c r="T549" s="186"/>
      <c r="AT549" s="180" t="s">
        <v>183</v>
      </c>
      <c r="AU549" s="180" t="s">
        <v>179</v>
      </c>
      <c r="AV549" s="13" t="s">
        <v>179</v>
      </c>
      <c r="AW549" s="13" t="s">
        <v>32</v>
      </c>
      <c r="AX549" s="13" t="s">
        <v>77</v>
      </c>
      <c r="AY549" s="180" t="s">
        <v>173</v>
      </c>
    </row>
    <row r="550" spans="1:65" s="13" customFormat="1" ht="45" x14ac:dyDescent="0.2">
      <c r="B550" s="179"/>
      <c r="D550" s="175" t="s">
        <v>183</v>
      </c>
      <c r="E550" s="180" t="s">
        <v>1</v>
      </c>
      <c r="F550" s="181" t="s">
        <v>2084</v>
      </c>
      <c r="H550" s="182">
        <v>-51.52</v>
      </c>
      <c r="I550" s="183"/>
      <c r="L550" s="179"/>
      <c r="M550" s="184"/>
      <c r="N550" s="185"/>
      <c r="O550" s="185"/>
      <c r="P550" s="185"/>
      <c r="Q550" s="185"/>
      <c r="R550" s="185"/>
      <c r="S550" s="185"/>
      <c r="T550" s="186"/>
      <c r="AT550" s="180" t="s">
        <v>183</v>
      </c>
      <c r="AU550" s="180" t="s">
        <v>179</v>
      </c>
      <c r="AV550" s="13" t="s">
        <v>179</v>
      </c>
      <c r="AW550" s="13" t="s">
        <v>32</v>
      </c>
      <c r="AX550" s="13" t="s">
        <v>77</v>
      </c>
      <c r="AY550" s="180" t="s">
        <v>173</v>
      </c>
    </row>
    <row r="551" spans="1:65" s="14" customFormat="1" x14ac:dyDescent="0.2">
      <c r="B551" s="187"/>
      <c r="D551" s="175" t="s">
        <v>183</v>
      </c>
      <c r="E551" s="188" t="s">
        <v>1</v>
      </c>
      <c r="F551" s="189" t="s">
        <v>601</v>
      </c>
      <c r="H551" s="188" t="s">
        <v>1</v>
      </c>
      <c r="I551" s="190"/>
      <c r="L551" s="187"/>
      <c r="M551" s="191"/>
      <c r="N551" s="192"/>
      <c r="O551" s="192"/>
      <c r="P551" s="192"/>
      <c r="Q551" s="192"/>
      <c r="R551" s="192"/>
      <c r="S551" s="192"/>
      <c r="T551" s="193"/>
      <c r="AT551" s="188" t="s">
        <v>183</v>
      </c>
      <c r="AU551" s="188" t="s">
        <v>179</v>
      </c>
      <c r="AV551" s="14" t="s">
        <v>85</v>
      </c>
      <c r="AW551" s="14" t="s">
        <v>32</v>
      </c>
      <c r="AX551" s="14" t="s">
        <v>77</v>
      </c>
      <c r="AY551" s="188" t="s">
        <v>173</v>
      </c>
    </row>
    <row r="552" spans="1:65" s="13" customFormat="1" x14ac:dyDescent="0.2">
      <c r="B552" s="179"/>
      <c r="D552" s="175" t="s">
        <v>183</v>
      </c>
      <c r="E552" s="180" t="s">
        <v>1</v>
      </c>
      <c r="F552" s="181" t="s">
        <v>602</v>
      </c>
      <c r="H552" s="182">
        <v>31.45</v>
      </c>
      <c r="I552" s="183"/>
      <c r="L552" s="179"/>
      <c r="M552" s="184"/>
      <c r="N552" s="185"/>
      <c r="O552" s="185"/>
      <c r="P552" s="185"/>
      <c r="Q552" s="185"/>
      <c r="R552" s="185"/>
      <c r="S552" s="185"/>
      <c r="T552" s="186"/>
      <c r="AT552" s="180" t="s">
        <v>183</v>
      </c>
      <c r="AU552" s="180" t="s">
        <v>179</v>
      </c>
      <c r="AV552" s="13" t="s">
        <v>179</v>
      </c>
      <c r="AW552" s="13" t="s">
        <v>32</v>
      </c>
      <c r="AX552" s="13" t="s">
        <v>77</v>
      </c>
      <c r="AY552" s="180" t="s">
        <v>173</v>
      </c>
    </row>
    <row r="553" spans="1:65" s="13" customFormat="1" x14ac:dyDescent="0.2">
      <c r="B553" s="179"/>
      <c r="D553" s="175" t="s">
        <v>183</v>
      </c>
      <c r="E553" s="180" t="s">
        <v>1</v>
      </c>
      <c r="F553" s="181" t="s">
        <v>603</v>
      </c>
      <c r="H553" s="182">
        <v>12</v>
      </c>
      <c r="I553" s="183"/>
      <c r="L553" s="179"/>
      <c r="M553" s="184"/>
      <c r="N553" s="185"/>
      <c r="O553" s="185"/>
      <c r="P553" s="185"/>
      <c r="Q553" s="185"/>
      <c r="R553" s="185"/>
      <c r="S553" s="185"/>
      <c r="T553" s="186"/>
      <c r="AT553" s="180" t="s">
        <v>183</v>
      </c>
      <c r="AU553" s="180" t="s">
        <v>179</v>
      </c>
      <c r="AV553" s="13" t="s">
        <v>179</v>
      </c>
      <c r="AW553" s="13" t="s">
        <v>32</v>
      </c>
      <c r="AX553" s="13" t="s">
        <v>77</v>
      </c>
      <c r="AY553" s="180" t="s">
        <v>173</v>
      </c>
    </row>
    <row r="554" spans="1:65" s="16" customFormat="1" x14ac:dyDescent="0.2">
      <c r="B554" s="202"/>
      <c r="D554" s="175" t="s">
        <v>183</v>
      </c>
      <c r="E554" s="203" t="s">
        <v>1</v>
      </c>
      <c r="F554" s="204" t="s">
        <v>197</v>
      </c>
      <c r="H554" s="205">
        <v>204.97300000000001</v>
      </c>
      <c r="I554" s="206"/>
      <c r="L554" s="202"/>
      <c r="M554" s="207"/>
      <c r="N554" s="208"/>
      <c r="O554" s="208"/>
      <c r="P554" s="208"/>
      <c r="Q554" s="208"/>
      <c r="R554" s="208"/>
      <c r="S554" s="208"/>
      <c r="T554" s="209"/>
      <c r="AT554" s="203" t="s">
        <v>183</v>
      </c>
      <c r="AU554" s="203" t="s">
        <v>179</v>
      </c>
      <c r="AV554" s="16" t="s">
        <v>178</v>
      </c>
      <c r="AW554" s="16" t="s">
        <v>32</v>
      </c>
      <c r="AX554" s="16" t="s">
        <v>85</v>
      </c>
      <c r="AY554" s="203" t="s">
        <v>173</v>
      </c>
    </row>
    <row r="555" spans="1:65" s="2" customFormat="1" ht="24" customHeight="1" x14ac:dyDescent="0.2">
      <c r="A555" s="33"/>
      <c r="B555" s="162"/>
      <c r="C555" s="163" t="s">
        <v>631</v>
      </c>
      <c r="D555" s="264" t="s">
        <v>605</v>
      </c>
      <c r="E555" s="265"/>
      <c r="F555" s="266"/>
      <c r="G555" s="164" t="s">
        <v>271</v>
      </c>
      <c r="H555" s="165">
        <v>9.6720000000000006</v>
      </c>
      <c r="I555" s="166"/>
      <c r="J555" s="165">
        <f>ROUND(I555*H555,3)</f>
        <v>0</v>
      </c>
      <c r="K555" s="167"/>
      <c r="L555" s="34"/>
      <c r="M555" s="168" t="s">
        <v>1</v>
      </c>
      <c r="N555" s="169" t="s">
        <v>43</v>
      </c>
      <c r="O555" s="59"/>
      <c r="P555" s="170">
        <f>O555*H555</f>
        <v>0</v>
      </c>
      <c r="Q555" s="170">
        <v>1.8630000000000001E-2</v>
      </c>
      <c r="R555" s="170">
        <f>Q555*H555</f>
        <v>0.18018936000000002</v>
      </c>
      <c r="S555" s="170">
        <v>0</v>
      </c>
      <c r="T555" s="171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72" t="s">
        <v>178</v>
      </c>
      <c r="AT555" s="172" t="s">
        <v>175</v>
      </c>
      <c r="AU555" s="172" t="s">
        <v>179</v>
      </c>
      <c r="AY555" s="18" t="s">
        <v>173</v>
      </c>
      <c r="BE555" s="173">
        <f>IF(N555="základná",J555,0)</f>
        <v>0</v>
      </c>
      <c r="BF555" s="173">
        <f>IF(N555="znížená",J555,0)</f>
        <v>0</v>
      </c>
      <c r="BG555" s="173">
        <f>IF(N555="zákl. prenesená",J555,0)</f>
        <v>0</v>
      </c>
      <c r="BH555" s="173">
        <f>IF(N555="zníž. prenesená",J555,0)</f>
        <v>0</v>
      </c>
      <c r="BI555" s="173">
        <f>IF(N555="nulová",J555,0)</f>
        <v>0</v>
      </c>
      <c r="BJ555" s="18" t="s">
        <v>179</v>
      </c>
      <c r="BK555" s="174">
        <f>ROUND(I555*H555,3)</f>
        <v>0</v>
      </c>
      <c r="BL555" s="18" t="s">
        <v>178</v>
      </c>
      <c r="BM555" s="172" t="s">
        <v>2085</v>
      </c>
    </row>
    <row r="556" spans="1:65" s="2" customFormat="1" ht="19.5" x14ac:dyDescent="0.2">
      <c r="A556" s="33"/>
      <c r="B556" s="34"/>
      <c r="C556" s="33"/>
      <c r="D556" s="175" t="s">
        <v>181</v>
      </c>
      <c r="E556" s="33"/>
      <c r="F556" s="176" t="s">
        <v>3185</v>
      </c>
      <c r="G556" s="33"/>
      <c r="H556" s="33"/>
      <c r="I556" s="97"/>
      <c r="J556" s="33"/>
      <c r="K556" s="33"/>
      <c r="L556" s="34"/>
      <c r="M556" s="177"/>
      <c r="N556" s="178"/>
      <c r="O556" s="59"/>
      <c r="P556" s="59"/>
      <c r="Q556" s="59"/>
      <c r="R556" s="59"/>
      <c r="S556" s="59"/>
      <c r="T556" s="60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T556" s="18" t="s">
        <v>181</v>
      </c>
      <c r="AU556" s="18" t="s">
        <v>179</v>
      </c>
    </row>
    <row r="557" spans="1:65" s="13" customFormat="1" x14ac:dyDescent="0.2">
      <c r="B557" s="179"/>
      <c r="D557" s="175" t="s">
        <v>183</v>
      </c>
      <c r="E557" s="180" t="s">
        <v>1</v>
      </c>
      <c r="F557" s="181" t="s">
        <v>607</v>
      </c>
      <c r="H557" s="182">
        <v>0.64200000000000002</v>
      </c>
      <c r="I557" s="183"/>
      <c r="L557" s="179"/>
      <c r="M557" s="184"/>
      <c r="N557" s="185"/>
      <c r="O557" s="185"/>
      <c r="P557" s="185"/>
      <c r="Q557" s="185"/>
      <c r="R557" s="185"/>
      <c r="S557" s="185"/>
      <c r="T557" s="186"/>
      <c r="AT557" s="180" t="s">
        <v>183</v>
      </c>
      <c r="AU557" s="180" t="s">
        <v>179</v>
      </c>
      <c r="AV557" s="13" t="s">
        <v>179</v>
      </c>
      <c r="AW557" s="13" t="s">
        <v>32</v>
      </c>
      <c r="AX557" s="13" t="s">
        <v>77</v>
      </c>
      <c r="AY557" s="180" t="s">
        <v>173</v>
      </c>
    </row>
    <row r="558" spans="1:65" s="13" customFormat="1" x14ac:dyDescent="0.2">
      <c r="B558" s="179"/>
      <c r="D558" s="175" t="s">
        <v>183</v>
      </c>
      <c r="E558" s="180" t="s">
        <v>1</v>
      </c>
      <c r="F558" s="181" t="s">
        <v>608</v>
      </c>
      <c r="H558" s="182">
        <v>0.63900000000000001</v>
      </c>
      <c r="I558" s="183"/>
      <c r="L558" s="179"/>
      <c r="M558" s="184"/>
      <c r="N558" s="185"/>
      <c r="O558" s="185"/>
      <c r="P558" s="185"/>
      <c r="Q558" s="185"/>
      <c r="R558" s="185"/>
      <c r="S558" s="185"/>
      <c r="T558" s="186"/>
      <c r="AT558" s="180" t="s">
        <v>183</v>
      </c>
      <c r="AU558" s="180" t="s">
        <v>179</v>
      </c>
      <c r="AV558" s="13" t="s">
        <v>179</v>
      </c>
      <c r="AW558" s="13" t="s">
        <v>32</v>
      </c>
      <c r="AX558" s="13" t="s">
        <v>77</v>
      </c>
      <c r="AY558" s="180" t="s">
        <v>173</v>
      </c>
    </row>
    <row r="559" spans="1:65" s="13" customFormat="1" x14ac:dyDescent="0.2">
      <c r="B559" s="179"/>
      <c r="D559" s="175" t="s">
        <v>183</v>
      </c>
      <c r="E559" s="180" t="s">
        <v>1</v>
      </c>
      <c r="F559" s="181" t="s">
        <v>609</v>
      </c>
      <c r="H559" s="182">
        <v>0.93899999999999995</v>
      </c>
      <c r="I559" s="183"/>
      <c r="L559" s="179"/>
      <c r="M559" s="184"/>
      <c r="N559" s="185"/>
      <c r="O559" s="185"/>
      <c r="P559" s="185"/>
      <c r="Q559" s="185"/>
      <c r="R559" s="185"/>
      <c r="S559" s="185"/>
      <c r="T559" s="186"/>
      <c r="AT559" s="180" t="s">
        <v>183</v>
      </c>
      <c r="AU559" s="180" t="s">
        <v>179</v>
      </c>
      <c r="AV559" s="13" t="s">
        <v>179</v>
      </c>
      <c r="AW559" s="13" t="s">
        <v>32</v>
      </c>
      <c r="AX559" s="13" t="s">
        <v>77</v>
      </c>
      <c r="AY559" s="180" t="s">
        <v>173</v>
      </c>
    </row>
    <row r="560" spans="1:65" s="13" customFormat="1" x14ac:dyDescent="0.2">
      <c r="B560" s="179"/>
      <c r="D560" s="175" t="s">
        <v>183</v>
      </c>
      <c r="E560" s="180" t="s">
        <v>1</v>
      </c>
      <c r="F560" s="181" t="s">
        <v>2086</v>
      </c>
      <c r="H560" s="182">
        <v>1.518</v>
      </c>
      <c r="I560" s="183"/>
      <c r="L560" s="179"/>
      <c r="M560" s="184"/>
      <c r="N560" s="185"/>
      <c r="O560" s="185"/>
      <c r="P560" s="185"/>
      <c r="Q560" s="185"/>
      <c r="R560" s="185"/>
      <c r="S560" s="185"/>
      <c r="T560" s="186"/>
      <c r="AT560" s="180" t="s">
        <v>183</v>
      </c>
      <c r="AU560" s="180" t="s">
        <v>179</v>
      </c>
      <c r="AV560" s="13" t="s">
        <v>179</v>
      </c>
      <c r="AW560" s="13" t="s">
        <v>32</v>
      </c>
      <c r="AX560" s="13" t="s">
        <v>77</v>
      </c>
      <c r="AY560" s="180" t="s">
        <v>173</v>
      </c>
    </row>
    <row r="561" spans="1:65" s="13" customFormat="1" x14ac:dyDescent="0.2">
      <c r="B561" s="179"/>
      <c r="D561" s="175" t="s">
        <v>183</v>
      </c>
      <c r="E561" s="180" t="s">
        <v>1</v>
      </c>
      <c r="F561" s="181" t="s">
        <v>611</v>
      </c>
      <c r="H561" s="182">
        <v>0.86399999999999999</v>
      </c>
      <c r="I561" s="183"/>
      <c r="L561" s="179"/>
      <c r="M561" s="184"/>
      <c r="N561" s="185"/>
      <c r="O561" s="185"/>
      <c r="P561" s="185"/>
      <c r="Q561" s="185"/>
      <c r="R561" s="185"/>
      <c r="S561" s="185"/>
      <c r="T561" s="186"/>
      <c r="AT561" s="180" t="s">
        <v>183</v>
      </c>
      <c r="AU561" s="180" t="s">
        <v>179</v>
      </c>
      <c r="AV561" s="13" t="s">
        <v>179</v>
      </c>
      <c r="AW561" s="13" t="s">
        <v>32</v>
      </c>
      <c r="AX561" s="13" t="s">
        <v>77</v>
      </c>
      <c r="AY561" s="180" t="s">
        <v>173</v>
      </c>
    </row>
    <row r="562" spans="1:65" s="13" customFormat="1" x14ac:dyDescent="0.2">
      <c r="B562" s="179"/>
      <c r="D562" s="175" t="s">
        <v>183</v>
      </c>
      <c r="E562" s="180" t="s">
        <v>1</v>
      </c>
      <c r="F562" s="181" t="s">
        <v>612</v>
      </c>
      <c r="H562" s="182">
        <v>0.87</v>
      </c>
      <c r="I562" s="183"/>
      <c r="L562" s="179"/>
      <c r="M562" s="184"/>
      <c r="N562" s="185"/>
      <c r="O562" s="185"/>
      <c r="P562" s="185"/>
      <c r="Q562" s="185"/>
      <c r="R562" s="185"/>
      <c r="S562" s="185"/>
      <c r="T562" s="186"/>
      <c r="AT562" s="180" t="s">
        <v>183</v>
      </c>
      <c r="AU562" s="180" t="s">
        <v>179</v>
      </c>
      <c r="AV562" s="13" t="s">
        <v>179</v>
      </c>
      <c r="AW562" s="13" t="s">
        <v>32</v>
      </c>
      <c r="AX562" s="13" t="s">
        <v>77</v>
      </c>
      <c r="AY562" s="180" t="s">
        <v>173</v>
      </c>
    </row>
    <row r="563" spans="1:65" s="13" customFormat="1" x14ac:dyDescent="0.2">
      <c r="B563" s="179"/>
      <c r="D563" s="175" t="s">
        <v>183</v>
      </c>
      <c r="E563" s="180" t="s">
        <v>1</v>
      </c>
      <c r="F563" s="181" t="s">
        <v>2087</v>
      </c>
      <c r="H563" s="182">
        <v>1.3680000000000001</v>
      </c>
      <c r="I563" s="183"/>
      <c r="L563" s="179"/>
      <c r="M563" s="184"/>
      <c r="N563" s="185"/>
      <c r="O563" s="185"/>
      <c r="P563" s="185"/>
      <c r="Q563" s="185"/>
      <c r="R563" s="185"/>
      <c r="S563" s="185"/>
      <c r="T563" s="186"/>
      <c r="AT563" s="180" t="s">
        <v>183</v>
      </c>
      <c r="AU563" s="180" t="s">
        <v>179</v>
      </c>
      <c r="AV563" s="13" t="s">
        <v>179</v>
      </c>
      <c r="AW563" s="13" t="s">
        <v>32</v>
      </c>
      <c r="AX563" s="13" t="s">
        <v>77</v>
      </c>
      <c r="AY563" s="180" t="s">
        <v>173</v>
      </c>
    </row>
    <row r="564" spans="1:65" s="13" customFormat="1" x14ac:dyDescent="0.2">
      <c r="B564" s="179"/>
      <c r="D564" s="175" t="s">
        <v>183</v>
      </c>
      <c r="E564" s="180" t="s">
        <v>1</v>
      </c>
      <c r="F564" s="181" t="s">
        <v>2088</v>
      </c>
      <c r="H564" s="182">
        <v>1.044</v>
      </c>
      <c r="I564" s="183"/>
      <c r="L564" s="179"/>
      <c r="M564" s="184"/>
      <c r="N564" s="185"/>
      <c r="O564" s="185"/>
      <c r="P564" s="185"/>
      <c r="Q564" s="185"/>
      <c r="R564" s="185"/>
      <c r="S564" s="185"/>
      <c r="T564" s="186"/>
      <c r="AT564" s="180" t="s">
        <v>183</v>
      </c>
      <c r="AU564" s="180" t="s">
        <v>179</v>
      </c>
      <c r="AV564" s="13" t="s">
        <v>179</v>
      </c>
      <c r="AW564" s="13" t="s">
        <v>32</v>
      </c>
      <c r="AX564" s="13" t="s">
        <v>77</v>
      </c>
      <c r="AY564" s="180" t="s">
        <v>173</v>
      </c>
    </row>
    <row r="565" spans="1:65" s="13" customFormat="1" x14ac:dyDescent="0.2">
      <c r="B565" s="179"/>
      <c r="D565" s="175" t="s">
        <v>183</v>
      </c>
      <c r="E565" s="180" t="s">
        <v>1</v>
      </c>
      <c r="F565" s="181" t="s">
        <v>2089</v>
      </c>
      <c r="H565" s="182">
        <v>1.788</v>
      </c>
      <c r="I565" s="183"/>
      <c r="L565" s="179"/>
      <c r="M565" s="184"/>
      <c r="N565" s="185"/>
      <c r="O565" s="185"/>
      <c r="P565" s="185"/>
      <c r="Q565" s="185"/>
      <c r="R565" s="185"/>
      <c r="S565" s="185"/>
      <c r="T565" s="186"/>
      <c r="AT565" s="180" t="s">
        <v>183</v>
      </c>
      <c r="AU565" s="180" t="s">
        <v>179</v>
      </c>
      <c r="AV565" s="13" t="s">
        <v>179</v>
      </c>
      <c r="AW565" s="13" t="s">
        <v>32</v>
      </c>
      <c r="AX565" s="13" t="s">
        <v>77</v>
      </c>
      <c r="AY565" s="180" t="s">
        <v>173</v>
      </c>
    </row>
    <row r="566" spans="1:65" s="16" customFormat="1" x14ac:dyDescent="0.2">
      <c r="B566" s="202"/>
      <c r="D566" s="175" t="s">
        <v>183</v>
      </c>
      <c r="E566" s="203" t="s">
        <v>1</v>
      </c>
      <c r="F566" s="204" t="s">
        <v>197</v>
      </c>
      <c r="H566" s="205">
        <v>9.6720000000000006</v>
      </c>
      <c r="I566" s="206"/>
      <c r="L566" s="202"/>
      <c r="M566" s="207"/>
      <c r="N566" s="208"/>
      <c r="O566" s="208"/>
      <c r="P566" s="208"/>
      <c r="Q566" s="208"/>
      <c r="R566" s="208"/>
      <c r="S566" s="208"/>
      <c r="T566" s="209"/>
      <c r="AT566" s="203" t="s">
        <v>183</v>
      </c>
      <c r="AU566" s="203" t="s">
        <v>179</v>
      </c>
      <c r="AV566" s="16" t="s">
        <v>178</v>
      </c>
      <c r="AW566" s="16" t="s">
        <v>32</v>
      </c>
      <c r="AX566" s="16" t="s">
        <v>85</v>
      </c>
      <c r="AY566" s="203" t="s">
        <v>173</v>
      </c>
    </row>
    <row r="567" spans="1:65" s="2" customFormat="1" ht="24" customHeight="1" x14ac:dyDescent="0.2">
      <c r="A567" s="33"/>
      <c r="B567" s="162"/>
      <c r="C567" s="163" t="s">
        <v>637</v>
      </c>
      <c r="D567" s="264" t="s">
        <v>618</v>
      </c>
      <c r="E567" s="265"/>
      <c r="F567" s="266"/>
      <c r="G567" s="164" t="s">
        <v>185</v>
      </c>
      <c r="H567" s="165">
        <v>11.768000000000001</v>
      </c>
      <c r="I567" s="166"/>
      <c r="J567" s="165">
        <f>ROUND(I567*H567,3)</f>
        <v>0</v>
      </c>
      <c r="K567" s="167"/>
      <c r="L567" s="34"/>
      <c r="M567" s="168" t="s">
        <v>1</v>
      </c>
      <c r="N567" s="169" t="s">
        <v>43</v>
      </c>
      <c r="O567" s="59"/>
      <c r="P567" s="170">
        <f>O567*H567</f>
        <v>0</v>
      </c>
      <c r="Q567" s="170">
        <v>2.2404799999999998</v>
      </c>
      <c r="R567" s="170">
        <f>Q567*H567</f>
        <v>26.365968639999998</v>
      </c>
      <c r="S567" s="170">
        <v>0</v>
      </c>
      <c r="T567" s="171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72" t="s">
        <v>178</v>
      </c>
      <c r="AT567" s="172" t="s">
        <v>175</v>
      </c>
      <c r="AU567" s="172" t="s">
        <v>179</v>
      </c>
      <c r="AY567" s="18" t="s">
        <v>173</v>
      </c>
      <c r="BE567" s="173">
        <f>IF(N567="základná",J567,0)</f>
        <v>0</v>
      </c>
      <c r="BF567" s="173">
        <f>IF(N567="znížená",J567,0)</f>
        <v>0</v>
      </c>
      <c r="BG567" s="173">
        <f>IF(N567="zákl. prenesená",J567,0)</f>
        <v>0</v>
      </c>
      <c r="BH567" s="173">
        <f>IF(N567="zníž. prenesená",J567,0)</f>
        <v>0</v>
      </c>
      <c r="BI567" s="173">
        <f>IF(N567="nulová",J567,0)</f>
        <v>0</v>
      </c>
      <c r="BJ567" s="18" t="s">
        <v>179</v>
      </c>
      <c r="BK567" s="174">
        <f>ROUND(I567*H567,3)</f>
        <v>0</v>
      </c>
      <c r="BL567" s="18" t="s">
        <v>178</v>
      </c>
      <c r="BM567" s="172" t="s">
        <v>2090</v>
      </c>
    </row>
    <row r="568" spans="1:65" s="2" customFormat="1" ht="19.5" x14ac:dyDescent="0.2">
      <c r="A568" s="33"/>
      <c r="B568" s="34"/>
      <c r="C568" s="33"/>
      <c r="D568" s="175" t="s">
        <v>181</v>
      </c>
      <c r="E568" s="33"/>
      <c r="F568" s="176" t="s">
        <v>620</v>
      </c>
      <c r="G568" s="33"/>
      <c r="H568" s="33"/>
      <c r="I568" s="97"/>
      <c r="J568" s="33"/>
      <c r="K568" s="33"/>
      <c r="L568" s="34"/>
      <c r="M568" s="177"/>
      <c r="N568" s="178"/>
      <c r="O568" s="59"/>
      <c r="P568" s="59"/>
      <c r="Q568" s="59"/>
      <c r="R568" s="59"/>
      <c r="S568" s="59"/>
      <c r="T568" s="60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T568" s="18" t="s">
        <v>181</v>
      </c>
      <c r="AU568" s="18" t="s">
        <v>179</v>
      </c>
    </row>
    <row r="569" spans="1:65" s="13" customFormat="1" x14ac:dyDescent="0.2">
      <c r="B569" s="179"/>
      <c r="D569" s="175" t="s">
        <v>183</v>
      </c>
      <c r="E569" s="180" t="s">
        <v>1</v>
      </c>
      <c r="F569" s="181" t="s">
        <v>2091</v>
      </c>
      <c r="H569" s="182">
        <v>11.768000000000001</v>
      </c>
      <c r="I569" s="183"/>
      <c r="L569" s="179"/>
      <c r="M569" s="184"/>
      <c r="N569" s="185"/>
      <c r="O569" s="185"/>
      <c r="P569" s="185"/>
      <c r="Q569" s="185"/>
      <c r="R569" s="185"/>
      <c r="S569" s="185"/>
      <c r="T569" s="186"/>
      <c r="AT569" s="180" t="s">
        <v>183</v>
      </c>
      <c r="AU569" s="180" t="s">
        <v>179</v>
      </c>
      <c r="AV569" s="13" t="s">
        <v>179</v>
      </c>
      <c r="AW569" s="13" t="s">
        <v>32</v>
      </c>
      <c r="AX569" s="13" t="s">
        <v>85</v>
      </c>
      <c r="AY569" s="180" t="s">
        <v>173</v>
      </c>
    </row>
    <row r="570" spans="1:65" s="2" customFormat="1" ht="24" customHeight="1" x14ac:dyDescent="0.2">
      <c r="A570" s="33"/>
      <c r="B570" s="162"/>
      <c r="C570" s="163" t="s">
        <v>641</v>
      </c>
      <c r="D570" s="264" t="s">
        <v>623</v>
      </c>
      <c r="E570" s="265"/>
      <c r="F570" s="266"/>
      <c r="G570" s="164" t="s">
        <v>185</v>
      </c>
      <c r="H570" s="165">
        <v>11.768000000000001</v>
      </c>
      <c r="I570" s="166"/>
      <c r="J570" s="165">
        <f>ROUND(I570*H570,3)</f>
        <v>0</v>
      </c>
      <c r="K570" s="167"/>
      <c r="L570" s="34"/>
      <c r="M570" s="168" t="s">
        <v>1</v>
      </c>
      <c r="N570" s="169" t="s">
        <v>43</v>
      </c>
      <c r="O570" s="59"/>
      <c r="P570" s="170">
        <f>O570*H570</f>
        <v>0</v>
      </c>
      <c r="Q570" s="170">
        <v>0</v>
      </c>
      <c r="R570" s="170">
        <f>Q570*H570</f>
        <v>0</v>
      </c>
      <c r="S570" s="170">
        <v>0</v>
      </c>
      <c r="T570" s="171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72" t="s">
        <v>178</v>
      </c>
      <c r="AT570" s="172" t="s">
        <v>175</v>
      </c>
      <c r="AU570" s="172" t="s">
        <v>179</v>
      </c>
      <c r="AY570" s="18" t="s">
        <v>173</v>
      </c>
      <c r="BE570" s="173">
        <f>IF(N570="základná",J570,0)</f>
        <v>0</v>
      </c>
      <c r="BF570" s="173">
        <f>IF(N570="znížená",J570,0)</f>
        <v>0</v>
      </c>
      <c r="BG570" s="173">
        <f>IF(N570="zákl. prenesená",J570,0)</f>
        <v>0</v>
      </c>
      <c r="BH570" s="173">
        <f>IF(N570="zníž. prenesená",J570,0)</f>
        <v>0</v>
      </c>
      <c r="BI570" s="173">
        <f>IF(N570="nulová",J570,0)</f>
        <v>0</v>
      </c>
      <c r="BJ570" s="18" t="s">
        <v>179</v>
      </c>
      <c r="BK570" s="174">
        <f>ROUND(I570*H570,3)</f>
        <v>0</v>
      </c>
      <c r="BL570" s="18" t="s">
        <v>178</v>
      </c>
      <c r="BM570" s="172" t="s">
        <v>2092</v>
      </c>
    </row>
    <row r="571" spans="1:65" s="2" customFormat="1" ht="29.25" x14ac:dyDescent="0.2">
      <c r="A571" s="33"/>
      <c r="B571" s="34"/>
      <c r="C571" s="33"/>
      <c r="D571" s="175" t="s">
        <v>181</v>
      </c>
      <c r="E571" s="33"/>
      <c r="F571" s="176" t="s">
        <v>625</v>
      </c>
      <c r="G571" s="33"/>
      <c r="H571" s="33"/>
      <c r="I571" s="97"/>
      <c r="J571" s="33"/>
      <c r="K571" s="33"/>
      <c r="L571" s="34"/>
      <c r="M571" s="177"/>
      <c r="N571" s="178"/>
      <c r="O571" s="59"/>
      <c r="P571" s="59"/>
      <c r="Q571" s="59"/>
      <c r="R571" s="59"/>
      <c r="S571" s="59"/>
      <c r="T571" s="60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T571" s="18" t="s">
        <v>181</v>
      </c>
      <c r="AU571" s="18" t="s">
        <v>179</v>
      </c>
    </row>
    <row r="572" spans="1:65" s="13" customFormat="1" x14ac:dyDescent="0.2">
      <c r="B572" s="179"/>
      <c r="D572" s="175" t="s">
        <v>183</v>
      </c>
      <c r="E572" s="180" t="s">
        <v>1</v>
      </c>
      <c r="F572" s="181" t="s">
        <v>2091</v>
      </c>
      <c r="H572" s="182">
        <v>11.768000000000001</v>
      </c>
      <c r="I572" s="183"/>
      <c r="L572" s="179"/>
      <c r="M572" s="184"/>
      <c r="N572" s="185"/>
      <c r="O572" s="185"/>
      <c r="P572" s="185"/>
      <c r="Q572" s="185"/>
      <c r="R572" s="185"/>
      <c r="S572" s="185"/>
      <c r="T572" s="186"/>
      <c r="AT572" s="180" t="s">
        <v>183</v>
      </c>
      <c r="AU572" s="180" t="s">
        <v>179</v>
      </c>
      <c r="AV572" s="13" t="s">
        <v>179</v>
      </c>
      <c r="AW572" s="13" t="s">
        <v>32</v>
      </c>
      <c r="AX572" s="13" t="s">
        <v>85</v>
      </c>
      <c r="AY572" s="180" t="s">
        <v>173</v>
      </c>
    </row>
    <row r="573" spans="1:65" s="2" customFormat="1" ht="24" customHeight="1" x14ac:dyDescent="0.2">
      <c r="A573" s="33"/>
      <c r="B573" s="162"/>
      <c r="C573" s="163" t="s">
        <v>651</v>
      </c>
      <c r="D573" s="264" t="s">
        <v>627</v>
      </c>
      <c r="E573" s="265"/>
      <c r="F573" s="266"/>
      <c r="G573" s="164" t="s">
        <v>256</v>
      </c>
      <c r="H573" s="165">
        <v>0.71299999999999997</v>
      </c>
      <c r="I573" s="166"/>
      <c r="J573" s="165">
        <f>ROUND(I573*H573,3)</f>
        <v>0</v>
      </c>
      <c r="K573" s="167"/>
      <c r="L573" s="34"/>
      <c r="M573" s="168" t="s">
        <v>1</v>
      </c>
      <c r="N573" s="169" t="s">
        <v>43</v>
      </c>
      <c r="O573" s="59"/>
      <c r="P573" s="170">
        <f>O573*H573</f>
        <v>0</v>
      </c>
      <c r="Q573" s="170">
        <v>1.20296</v>
      </c>
      <c r="R573" s="170">
        <f>Q573*H573</f>
        <v>0.85771047999999994</v>
      </c>
      <c r="S573" s="170">
        <v>0</v>
      </c>
      <c r="T573" s="171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72" t="s">
        <v>178</v>
      </c>
      <c r="AT573" s="172" t="s">
        <v>175</v>
      </c>
      <c r="AU573" s="172" t="s">
        <v>179</v>
      </c>
      <c r="AY573" s="18" t="s">
        <v>173</v>
      </c>
      <c r="BE573" s="173">
        <f>IF(N573="základná",J573,0)</f>
        <v>0</v>
      </c>
      <c r="BF573" s="173">
        <f>IF(N573="znížená",J573,0)</f>
        <v>0</v>
      </c>
      <c r="BG573" s="173">
        <f>IF(N573="zákl. prenesená",J573,0)</f>
        <v>0</v>
      </c>
      <c r="BH573" s="173">
        <f>IF(N573="zníž. prenesená",J573,0)</f>
        <v>0</v>
      </c>
      <c r="BI573" s="173">
        <f>IF(N573="nulová",J573,0)</f>
        <v>0</v>
      </c>
      <c r="BJ573" s="18" t="s">
        <v>179</v>
      </c>
      <c r="BK573" s="174">
        <f>ROUND(I573*H573,3)</f>
        <v>0</v>
      </c>
      <c r="BL573" s="18" t="s">
        <v>178</v>
      </c>
      <c r="BM573" s="172" t="s">
        <v>2093</v>
      </c>
    </row>
    <row r="574" spans="1:65" s="2" customFormat="1" ht="19.5" x14ac:dyDescent="0.2">
      <c r="A574" s="33"/>
      <c r="B574" s="34"/>
      <c r="C574" s="33"/>
      <c r="D574" s="175" t="s">
        <v>181</v>
      </c>
      <c r="E574" s="33"/>
      <c r="F574" s="176" t="s">
        <v>627</v>
      </c>
      <c r="G574" s="33"/>
      <c r="H574" s="33"/>
      <c r="I574" s="97"/>
      <c r="J574" s="33"/>
      <c r="K574" s="33"/>
      <c r="L574" s="34"/>
      <c r="M574" s="177"/>
      <c r="N574" s="178"/>
      <c r="O574" s="59"/>
      <c r="P574" s="59"/>
      <c r="Q574" s="59"/>
      <c r="R574" s="59"/>
      <c r="S574" s="59"/>
      <c r="T574" s="60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T574" s="18" t="s">
        <v>181</v>
      </c>
      <c r="AU574" s="18" t="s">
        <v>179</v>
      </c>
    </row>
    <row r="575" spans="1:65" s="14" customFormat="1" x14ac:dyDescent="0.2">
      <c r="B575" s="187"/>
      <c r="D575" s="175" t="s">
        <v>183</v>
      </c>
      <c r="E575" s="188" t="s">
        <v>1</v>
      </c>
      <c r="F575" s="189" t="s">
        <v>629</v>
      </c>
      <c r="H575" s="188" t="s">
        <v>1</v>
      </c>
      <c r="I575" s="190"/>
      <c r="L575" s="187"/>
      <c r="M575" s="191"/>
      <c r="N575" s="192"/>
      <c r="O575" s="192"/>
      <c r="P575" s="192"/>
      <c r="Q575" s="192"/>
      <c r="R575" s="192"/>
      <c r="S575" s="192"/>
      <c r="T575" s="193"/>
      <c r="AT575" s="188" t="s">
        <v>183</v>
      </c>
      <c r="AU575" s="188" t="s">
        <v>179</v>
      </c>
      <c r="AV575" s="14" t="s">
        <v>85</v>
      </c>
      <c r="AW575" s="14" t="s">
        <v>32</v>
      </c>
      <c r="AX575" s="14" t="s">
        <v>77</v>
      </c>
      <c r="AY575" s="188" t="s">
        <v>173</v>
      </c>
    </row>
    <row r="576" spans="1:65" s="13" customFormat="1" x14ac:dyDescent="0.2">
      <c r="B576" s="179"/>
      <c r="D576" s="175" t="s">
        <v>183</v>
      </c>
      <c r="E576" s="180" t="s">
        <v>1</v>
      </c>
      <c r="F576" s="181" t="s">
        <v>2094</v>
      </c>
      <c r="H576" s="182">
        <v>0.71299999999999997</v>
      </c>
      <c r="I576" s="183"/>
      <c r="L576" s="179"/>
      <c r="M576" s="184"/>
      <c r="N576" s="185"/>
      <c r="O576" s="185"/>
      <c r="P576" s="185"/>
      <c r="Q576" s="185"/>
      <c r="R576" s="185"/>
      <c r="S576" s="185"/>
      <c r="T576" s="186"/>
      <c r="AT576" s="180" t="s">
        <v>183</v>
      </c>
      <c r="AU576" s="180" t="s">
        <v>179</v>
      </c>
      <c r="AV576" s="13" t="s">
        <v>179</v>
      </c>
      <c r="AW576" s="13" t="s">
        <v>32</v>
      </c>
      <c r="AX576" s="13" t="s">
        <v>85</v>
      </c>
      <c r="AY576" s="180" t="s">
        <v>173</v>
      </c>
    </row>
    <row r="577" spans="1:65" s="2" customFormat="1" ht="36" customHeight="1" x14ac:dyDescent="0.2">
      <c r="A577" s="33"/>
      <c r="B577" s="162"/>
      <c r="C577" s="163" t="s">
        <v>655</v>
      </c>
      <c r="D577" s="264" t="s">
        <v>632</v>
      </c>
      <c r="E577" s="265"/>
      <c r="F577" s="266"/>
      <c r="G577" s="164" t="s">
        <v>185</v>
      </c>
      <c r="H577" s="165">
        <v>10.035</v>
      </c>
      <c r="I577" s="166"/>
      <c r="J577" s="165">
        <f>ROUND(I577*H577,3)</f>
        <v>0</v>
      </c>
      <c r="K577" s="167"/>
      <c r="L577" s="34"/>
      <c r="M577" s="168" t="s">
        <v>1</v>
      </c>
      <c r="N577" s="169" t="s">
        <v>43</v>
      </c>
      <c r="O577" s="59"/>
      <c r="P577" s="170">
        <f>O577*H577</f>
        <v>0</v>
      </c>
      <c r="Q577" s="170">
        <v>1.837</v>
      </c>
      <c r="R577" s="170">
        <f>Q577*H577</f>
        <v>18.434294999999999</v>
      </c>
      <c r="S577" s="170">
        <v>0</v>
      </c>
      <c r="T577" s="171">
        <f>S577*H577</f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72" t="s">
        <v>178</v>
      </c>
      <c r="AT577" s="172" t="s">
        <v>175</v>
      </c>
      <c r="AU577" s="172" t="s">
        <v>179</v>
      </c>
      <c r="AY577" s="18" t="s">
        <v>173</v>
      </c>
      <c r="BE577" s="173">
        <f>IF(N577="základná",J577,0)</f>
        <v>0</v>
      </c>
      <c r="BF577" s="173">
        <f>IF(N577="znížená",J577,0)</f>
        <v>0</v>
      </c>
      <c r="BG577" s="173">
        <f>IF(N577="zákl. prenesená",J577,0)</f>
        <v>0</v>
      </c>
      <c r="BH577" s="173">
        <f>IF(N577="zníž. prenesená",J577,0)</f>
        <v>0</v>
      </c>
      <c r="BI577" s="173">
        <f>IF(N577="nulová",J577,0)</f>
        <v>0</v>
      </c>
      <c r="BJ577" s="18" t="s">
        <v>179</v>
      </c>
      <c r="BK577" s="174">
        <f>ROUND(I577*H577,3)</f>
        <v>0</v>
      </c>
      <c r="BL577" s="18" t="s">
        <v>178</v>
      </c>
      <c r="BM577" s="172" t="s">
        <v>2095</v>
      </c>
    </row>
    <row r="578" spans="1:65" s="2" customFormat="1" ht="19.5" x14ac:dyDescent="0.2">
      <c r="A578" s="33"/>
      <c r="B578" s="34"/>
      <c r="C578" s="33"/>
      <c r="D578" s="175" t="s">
        <v>181</v>
      </c>
      <c r="E578" s="33"/>
      <c r="F578" s="176" t="s">
        <v>634</v>
      </c>
      <c r="G578" s="33"/>
      <c r="H578" s="33"/>
      <c r="I578" s="97"/>
      <c r="J578" s="33"/>
      <c r="K578" s="33"/>
      <c r="L578" s="34"/>
      <c r="M578" s="177"/>
      <c r="N578" s="178"/>
      <c r="O578" s="59"/>
      <c r="P578" s="59"/>
      <c r="Q578" s="59"/>
      <c r="R578" s="59"/>
      <c r="S578" s="59"/>
      <c r="T578" s="60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T578" s="18" t="s">
        <v>181</v>
      </c>
      <c r="AU578" s="18" t="s">
        <v>179</v>
      </c>
    </row>
    <row r="579" spans="1:65" s="14" customFormat="1" x14ac:dyDescent="0.2">
      <c r="B579" s="187"/>
      <c r="D579" s="175" t="s">
        <v>183</v>
      </c>
      <c r="E579" s="188" t="s">
        <v>1</v>
      </c>
      <c r="F579" s="189" t="s">
        <v>635</v>
      </c>
      <c r="H579" s="188" t="s">
        <v>1</v>
      </c>
      <c r="I579" s="190"/>
      <c r="L579" s="187"/>
      <c r="M579" s="191"/>
      <c r="N579" s="192"/>
      <c r="O579" s="192"/>
      <c r="P579" s="192"/>
      <c r="Q579" s="192"/>
      <c r="R579" s="192"/>
      <c r="S579" s="192"/>
      <c r="T579" s="193"/>
      <c r="AT579" s="188" t="s">
        <v>183</v>
      </c>
      <c r="AU579" s="188" t="s">
        <v>179</v>
      </c>
      <c r="AV579" s="14" t="s">
        <v>85</v>
      </c>
      <c r="AW579" s="14" t="s">
        <v>32</v>
      </c>
      <c r="AX579" s="14" t="s">
        <v>77</v>
      </c>
      <c r="AY579" s="188" t="s">
        <v>173</v>
      </c>
    </row>
    <row r="580" spans="1:65" s="13" customFormat="1" x14ac:dyDescent="0.2">
      <c r="B580" s="179"/>
      <c r="D580" s="175" t="s">
        <v>183</v>
      </c>
      <c r="E580" s="180" t="s">
        <v>1</v>
      </c>
      <c r="F580" s="181" t="s">
        <v>636</v>
      </c>
      <c r="H580" s="182">
        <v>10.035</v>
      </c>
      <c r="I580" s="183"/>
      <c r="L580" s="179"/>
      <c r="M580" s="184"/>
      <c r="N580" s="185"/>
      <c r="O580" s="185"/>
      <c r="P580" s="185"/>
      <c r="Q580" s="185"/>
      <c r="R580" s="185"/>
      <c r="S580" s="185"/>
      <c r="T580" s="186"/>
      <c r="AT580" s="180" t="s">
        <v>183</v>
      </c>
      <c r="AU580" s="180" t="s">
        <v>179</v>
      </c>
      <c r="AV580" s="13" t="s">
        <v>179</v>
      </c>
      <c r="AW580" s="13" t="s">
        <v>32</v>
      </c>
      <c r="AX580" s="13" t="s">
        <v>85</v>
      </c>
      <c r="AY580" s="180" t="s">
        <v>173</v>
      </c>
    </row>
    <row r="581" spans="1:65" s="2" customFormat="1" ht="24" customHeight="1" x14ac:dyDescent="0.2">
      <c r="A581" s="33"/>
      <c r="B581" s="162"/>
      <c r="C581" s="163" t="s">
        <v>664</v>
      </c>
      <c r="D581" s="264" t="s">
        <v>638</v>
      </c>
      <c r="E581" s="265"/>
      <c r="F581" s="266"/>
      <c r="G581" s="164" t="s">
        <v>271</v>
      </c>
      <c r="H581" s="165">
        <v>183.08</v>
      </c>
      <c r="I581" s="166"/>
      <c r="J581" s="165">
        <f>ROUND(I581*H581,3)</f>
        <v>0</v>
      </c>
      <c r="K581" s="167"/>
      <c r="L581" s="34"/>
      <c r="M581" s="168" t="s">
        <v>1</v>
      </c>
      <c r="N581" s="169" t="s">
        <v>43</v>
      </c>
      <c r="O581" s="59"/>
      <c r="P581" s="170">
        <f>O581*H581</f>
        <v>0</v>
      </c>
      <c r="Q581" s="170">
        <v>6.1399999999999996E-3</v>
      </c>
      <c r="R581" s="170">
        <f>Q581*H581</f>
        <v>1.1241112</v>
      </c>
      <c r="S581" s="170">
        <v>0</v>
      </c>
      <c r="T581" s="171">
        <f>S581*H581</f>
        <v>0</v>
      </c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R581" s="172" t="s">
        <v>178</v>
      </c>
      <c r="AT581" s="172" t="s">
        <v>175</v>
      </c>
      <c r="AU581" s="172" t="s">
        <v>179</v>
      </c>
      <c r="AY581" s="18" t="s">
        <v>173</v>
      </c>
      <c r="BE581" s="173">
        <f>IF(N581="základná",J581,0)</f>
        <v>0</v>
      </c>
      <c r="BF581" s="173">
        <f>IF(N581="znížená",J581,0)</f>
        <v>0</v>
      </c>
      <c r="BG581" s="173">
        <f>IF(N581="zákl. prenesená",J581,0)</f>
        <v>0</v>
      </c>
      <c r="BH581" s="173">
        <f>IF(N581="zníž. prenesená",J581,0)</f>
        <v>0</v>
      </c>
      <c r="BI581" s="173">
        <f>IF(N581="nulová",J581,0)</f>
        <v>0</v>
      </c>
      <c r="BJ581" s="18" t="s">
        <v>179</v>
      </c>
      <c r="BK581" s="174">
        <f>ROUND(I581*H581,3)</f>
        <v>0</v>
      </c>
      <c r="BL581" s="18" t="s">
        <v>178</v>
      </c>
      <c r="BM581" s="172" t="s">
        <v>2096</v>
      </c>
    </row>
    <row r="582" spans="1:65" s="2" customFormat="1" ht="19.5" x14ac:dyDescent="0.2">
      <c r="A582" s="33"/>
      <c r="B582" s="34"/>
      <c r="C582" s="33"/>
      <c r="D582" s="175" t="s">
        <v>181</v>
      </c>
      <c r="E582" s="33"/>
      <c r="F582" s="176" t="s">
        <v>3264</v>
      </c>
      <c r="G582" s="33"/>
      <c r="H582" s="33"/>
      <c r="I582" s="97"/>
      <c r="J582" s="33"/>
      <c r="K582" s="33"/>
      <c r="L582" s="34"/>
      <c r="M582" s="177"/>
      <c r="N582" s="178"/>
      <c r="O582" s="59"/>
      <c r="P582" s="59"/>
      <c r="Q582" s="59"/>
      <c r="R582" s="59"/>
      <c r="S582" s="59"/>
      <c r="T582" s="60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T582" s="18" t="s">
        <v>181</v>
      </c>
      <c r="AU582" s="18" t="s">
        <v>179</v>
      </c>
    </row>
    <row r="583" spans="1:65" s="13" customFormat="1" x14ac:dyDescent="0.2">
      <c r="B583" s="179"/>
      <c r="D583" s="175" t="s">
        <v>183</v>
      </c>
      <c r="E583" s="180" t="s">
        <v>1</v>
      </c>
      <c r="F583" s="181" t="s">
        <v>2097</v>
      </c>
      <c r="H583" s="182">
        <v>183.08</v>
      </c>
      <c r="I583" s="183"/>
      <c r="L583" s="179"/>
      <c r="M583" s="184"/>
      <c r="N583" s="185"/>
      <c r="O583" s="185"/>
      <c r="P583" s="185"/>
      <c r="Q583" s="185"/>
      <c r="R583" s="185"/>
      <c r="S583" s="185"/>
      <c r="T583" s="186"/>
      <c r="AT583" s="180" t="s">
        <v>183</v>
      </c>
      <c r="AU583" s="180" t="s">
        <v>179</v>
      </c>
      <c r="AV583" s="13" t="s">
        <v>179</v>
      </c>
      <c r="AW583" s="13" t="s">
        <v>32</v>
      </c>
      <c r="AX583" s="13" t="s">
        <v>77</v>
      </c>
      <c r="AY583" s="180" t="s">
        <v>173</v>
      </c>
    </row>
    <row r="584" spans="1:65" s="16" customFormat="1" x14ac:dyDescent="0.2">
      <c r="B584" s="202"/>
      <c r="D584" s="175" t="s">
        <v>183</v>
      </c>
      <c r="E584" s="203" t="s">
        <v>1</v>
      </c>
      <c r="F584" s="204" t="s">
        <v>197</v>
      </c>
      <c r="H584" s="205">
        <v>183.08</v>
      </c>
      <c r="I584" s="206"/>
      <c r="L584" s="202"/>
      <c r="M584" s="207"/>
      <c r="N584" s="208"/>
      <c r="O584" s="208"/>
      <c r="P584" s="208"/>
      <c r="Q584" s="208"/>
      <c r="R584" s="208"/>
      <c r="S584" s="208"/>
      <c r="T584" s="209"/>
      <c r="AT584" s="203" t="s">
        <v>183</v>
      </c>
      <c r="AU584" s="203" t="s">
        <v>179</v>
      </c>
      <c r="AV584" s="16" t="s">
        <v>178</v>
      </c>
      <c r="AW584" s="16" t="s">
        <v>32</v>
      </c>
      <c r="AX584" s="16" t="s">
        <v>85</v>
      </c>
      <c r="AY584" s="203" t="s">
        <v>173</v>
      </c>
    </row>
    <row r="585" spans="1:65" s="2" customFormat="1" ht="24" customHeight="1" x14ac:dyDescent="0.2">
      <c r="A585" s="33"/>
      <c r="B585" s="162"/>
      <c r="C585" s="163" t="s">
        <v>668</v>
      </c>
      <c r="D585" s="264" t="s">
        <v>642</v>
      </c>
      <c r="E585" s="265"/>
      <c r="F585" s="266"/>
      <c r="G585" s="164" t="s">
        <v>643</v>
      </c>
      <c r="H585" s="165">
        <v>8.9499999999999993</v>
      </c>
      <c r="I585" s="166"/>
      <c r="J585" s="165">
        <f>ROUND(I585*H585,3)</f>
        <v>0</v>
      </c>
      <c r="K585" s="167"/>
      <c r="L585" s="34"/>
      <c r="M585" s="168" t="s">
        <v>1</v>
      </c>
      <c r="N585" s="169" t="s">
        <v>43</v>
      </c>
      <c r="O585" s="59"/>
      <c r="P585" s="170">
        <f>O585*H585</f>
        <v>0</v>
      </c>
      <c r="Q585" s="170">
        <v>7.9399999999999991E-3</v>
      </c>
      <c r="R585" s="170">
        <f>Q585*H585</f>
        <v>7.1062999999999987E-2</v>
      </c>
      <c r="S585" s="170">
        <v>0</v>
      </c>
      <c r="T585" s="171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72" t="s">
        <v>178</v>
      </c>
      <c r="AT585" s="172" t="s">
        <v>175</v>
      </c>
      <c r="AU585" s="172" t="s">
        <v>179</v>
      </c>
      <c r="AY585" s="18" t="s">
        <v>173</v>
      </c>
      <c r="BE585" s="173">
        <f>IF(N585="základná",J585,0)</f>
        <v>0</v>
      </c>
      <c r="BF585" s="173">
        <f>IF(N585="znížená",J585,0)</f>
        <v>0</v>
      </c>
      <c r="BG585" s="173">
        <f>IF(N585="zákl. prenesená",J585,0)</f>
        <v>0</v>
      </c>
      <c r="BH585" s="173">
        <f>IF(N585="zníž. prenesená",J585,0)</f>
        <v>0</v>
      </c>
      <c r="BI585" s="173">
        <f>IF(N585="nulová",J585,0)</f>
        <v>0</v>
      </c>
      <c r="BJ585" s="18" t="s">
        <v>179</v>
      </c>
      <c r="BK585" s="174">
        <f>ROUND(I585*H585,3)</f>
        <v>0</v>
      </c>
      <c r="BL585" s="18" t="s">
        <v>178</v>
      </c>
      <c r="BM585" s="172" t="s">
        <v>2098</v>
      </c>
    </row>
    <row r="586" spans="1:65" s="2" customFormat="1" ht="19.5" x14ac:dyDescent="0.2">
      <c r="A586" s="33"/>
      <c r="B586" s="34"/>
      <c r="C586" s="33"/>
      <c r="D586" s="175" t="s">
        <v>181</v>
      </c>
      <c r="E586" s="33"/>
      <c r="F586" s="176" t="s">
        <v>645</v>
      </c>
      <c r="G586" s="33"/>
      <c r="H586" s="33"/>
      <c r="I586" s="97"/>
      <c r="J586" s="33"/>
      <c r="K586" s="33"/>
      <c r="L586" s="34"/>
      <c r="M586" s="177"/>
      <c r="N586" s="178"/>
      <c r="O586" s="59"/>
      <c r="P586" s="59"/>
      <c r="Q586" s="59"/>
      <c r="R586" s="59"/>
      <c r="S586" s="59"/>
      <c r="T586" s="60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T586" s="18" t="s">
        <v>181</v>
      </c>
      <c r="AU586" s="18" t="s">
        <v>179</v>
      </c>
    </row>
    <row r="587" spans="1:65" s="13" customFormat="1" x14ac:dyDescent="0.2">
      <c r="B587" s="179"/>
      <c r="D587" s="175" t="s">
        <v>183</v>
      </c>
      <c r="E587" s="180" t="s">
        <v>1</v>
      </c>
      <c r="F587" s="181" t="s">
        <v>2099</v>
      </c>
      <c r="H587" s="182">
        <v>1.05</v>
      </c>
      <c r="I587" s="183"/>
      <c r="L587" s="179"/>
      <c r="M587" s="184"/>
      <c r="N587" s="185"/>
      <c r="O587" s="185"/>
      <c r="P587" s="185"/>
      <c r="Q587" s="185"/>
      <c r="R587" s="185"/>
      <c r="S587" s="185"/>
      <c r="T587" s="186"/>
      <c r="AT587" s="180" t="s">
        <v>183</v>
      </c>
      <c r="AU587" s="180" t="s">
        <v>179</v>
      </c>
      <c r="AV587" s="13" t="s">
        <v>179</v>
      </c>
      <c r="AW587" s="13" t="s">
        <v>32</v>
      </c>
      <c r="AX587" s="13" t="s">
        <v>77</v>
      </c>
      <c r="AY587" s="180" t="s">
        <v>173</v>
      </c>
    </row>
    <row r="588" spans="1:65" s="13" customFormat="1" x14ac:dyDescent="0.2">
      <c r="B588" s="179"/>
      <c r="D588" s="175" t="s">
        <v>183</v>
      </c>
      <c r="E588" s="180" t="s">
        <v>1</v>
      </c>
      <c r="F588" s="181" t="s">
        <v>2100</v>
      </c>
      <c r="H588" s="182">
        <v>1.5249999999999999</v>
      </c>
      <c r="I588" s="183"/>
      <c r="L588" s="179"/>
      <c r="M588" s="184"/>
      <c r="N588" s="185"/>
      <c r="O588" s="185"/>
      <c r="P588" s="185"/>
      <c r="Q588" s="185"/>
      <c r="R588" s="185"/>
      <c r="S588" s="185"/>
      <c r="T588" s="186"/>
      <c r="AT588" s="180" t="s">
        <v>183</v>
      </c>
      <c r="AU588" s="180" t="s">
        <v>179</v>
      </c>
      <c r="AV588" s="13" t="s">
        <v>179</v>
      </c>
      <c r="AW588" s="13" t="s">
        <v>32</v>
      </c>
      <c r="AX588" s="13" t="s">
        <v>77</v>
      </c>
      <c r="AY588" s="180" t="s">
        <v>173</v>
      </c>
    </row>
    <row r="589" spans="1:65" s="13" customFormat="1" x14ac:dyDescent="0.2">
      <c r="B589" s="179"/>
      <c r="D589" s="175" t="s">
        <v>183</v>
      </c>
      <c r="E589" s="180" t="s">
        <v>1</v>
      </c>
      <c r="F589" s="181" t="s">
        <v>650</v>
      </c>
      <c r="H589" s="182">
        <v>6.375</v>
      </c>
      <c r="I589" s="183"/>
      <c r="L589" s="179"/>
      <c r="M589" s="184"/>
      <c r="N589" s="185"/>
      <c r="O589" s="185"/>
      <c r="P589" s="185"/>
      <c r="Q589" s="185"/>
      <c r="R589" s="185"/>
      <c r="S589" s="185"/>
      <c r="T589" s="186"/>
      <c r="AT589" s="180" t="s">
        <v>183</v>
      </c>
      <c r="AU589" s="180" t="s">
        <v>179</v>
      </c>
      <c r="AV589" s="13" t="s">
        <v>179</v>
      </c>
      <c r="AW589" s="13" t="s">
        <v>32</v>
      </c>
      <c r="AX589" s="13" t="s">
        <v>77</v>
      </c>
      <c r="AY589" s="180" t="s">
        <v>173</v>
      </c>
    </row>
    <row r="590" spans="1:65" s="16" customFormat="1" x14ac:dyDescent="0.2">
      <c r="B590" s="202"/>
      <c r="D590" s="175" t="s">
        <v>183</v>
      </c>
      <c r="E590" s="203" t="s">
        <v>1</v>
      </c>
      <c r="F590" s="204" t="s">
        <v>197</v>
      </c>
      <c r="H590" s="205">
        <v>8.9499999999999993</v>
      </c>
      <c r="I590" s="206"/>
      <c r="L590" s="202"/>
      <c r="M590" s="207"/>
      <c r="N590" s="208"/>
      <c r="O590" s="208"/>
      <c r="P590" s="208"/>
      <c r="Q590" s="208"/>
      <c r="R590" s="208"/>
      <c r="S590" s="208"/>
      <c r="T590" s="209"/>
      <c r="AT590" s="203" t="s">
        <v>183</v>
      </c>
      <c r="AU590" s="203" t="s">
        <v>179</v>
      </c>
      <c r="AV590" s="16" t="s">
        <v>178</v>
      </c>
      <c r="AW590" s="16" t="s">
        <v>32</v>
      </c>
      <c r="AX590" s="16" t="s">
        <v>85</v>
      </c>
      <c r="AY590" s="203" t="s">
        <v>173</v>
      </c>
    </row>
    <row r="591" spans="1:65" s="2" customFormat="1" ht="24" customHeight="1" x14ac:dyDescent="0.2">
      <c r="A591" s="33"/>
      <c r="B591" s="162"/>
      <c r="C591" s="210" t="s">
        <v>672</v>
      </c>
      <c r="D591" s="267" t="s">
        <v>652</v>
      </c>
      <c r="E591" s="268"/>
      <c r="F591" s="269"/>
      <c r="G591" s="211" t="s">
        <v>643</v>
      </c>
      <c r="H591" s="212">
        <v>8.9499999999999993</v>
      </c>
      <c r="I591" s="213"/>
      <c r="J591" s="212">
        <f>ROUND(I591*H591,3)</f>
        <v>0</v>
      </c>
      <c r="K591" s="214"/>
      <c r="L591" s="215"/>
      <c r="M591" s="216" t="s">
        <v>1</v>
      </c>
      <c r="N591" s="217" t="s">
        <v>43</v>
      </c>
      <c r="O591" s="59"/>
      <c r="P591" s="170">
        <f>O591*H591</f>
        <v>0</v>
      </c>
      <c r="Q591" s="170">
        <v>1.14E-3</v>
      </c>
      <c r="R591" s="170">
        <f>Q591*H591</f>
        <v>1.0202999999999999E-2</v>
      </c>
      <c r="S591" s="170">
        <v>0</v>
      </c>
      <c r="T591" s="171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72" t="s">
        <v>232</v>
      </c>
      <c r="AT591" s="172" t="s">
        <v>335</v>
      </c>
      <c r="AU591" s="172" t="s">
        <v>179</v>
      </c>
      <c r="AY591" s="18" t="s">
        <v>173</v>
      </c>
      <c r="BE591" s="173">
        <f>IF(N591="základná",J591,0)</f>
        <v>0</v>
      </c>
      <c r="BF591" s="173">
        <f>IF(N591="znížená",J591,0)</f>
        <v>0</v>
      </c>
      <c r="BG591" s="173">
        <f>IF(N591="zákl. prenesená",J591,0)</f>
        <v>0</v>
      </c>
      <c r="BH591" s="173">
        <f>IF(N591="zníž. prenesená",J591,0)</f>
        <v>0</v>
      </c>
      <c r="BI591" s="173">
        <f>IF(N591="nulová",J591,0)</f>
        <v>0</v>
      </c>
      <c r="BJ591" s="18" t="s">
        <v>179</v>
      </c>
      <c r="BK591" s="174">
        <f>ROUND(I591*H591,3)</f>
        <v>0</v>
      </c>
      <c r="BL591" s="18" t="s">
        <v>178</v>
      </c>
      <c r="BM591" s="172" t="s">
        <v>2101</v>
      </c>
    </row>
    <row r="592" spans="1:65" s="2" customFormat="1" ht="19.5" x14ac:dyDescent="0.2">
      <c r="A592" s="33"/>
      <c r="B592" s="34"/>
      <c r="C592" s="33"/>
      <c r="D592" s="175" t="s">
        <v>181</v>
      </c>
      <c r="E592" s="33"/>
      <c r="F592" s="176" t="s">
        <v>3187</v>
      </c>
      <c r="G592" s="33"/>
      <c r="H592" s="33"/>
      <c r="I592" s="97"/>
      <c r="J592" s="33"/>
      <c r="K592" s="33"/>
      <c r="L592" s="34"/>
      <c r="M592" s="177"/>
      <c r="N592" s="178"/>
      <c r="O592" s="59"/>
      <c r="P592" s="59"/>
      <c r="Q592" s="59"/>
      <c r="R592" s="59"/>
      <c r="S592" s="59"/>
      <c r="T592" s="60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T592" s="18" t="s">
        <v>181</v>
      </c>
      <c r="AU592" s="18" t="s">
        <v>179</v>
      </c>
    </row>
    <row r="593" spans="1:65" s="12" customFormat="1" ht="22.9" customHeight="1" x14ac:dyDescent="0.2">
      <c r="B593" s="149"/>
      <c r="D593" s="150" t="s">
        <v>76</v>
      </c>
      <c r="E593" s="160" t="s">
        <v>239</v>
      </c>
      <c r="F593" s="160" t="s">
        <v>654</v>
      </c>
      <c r="I593" s="152"/>
      <c r="J593" s="161">
        <f>BK593</f>
        <v>0</v>
      </c>
      <c r="L593" s="149"/>
      <c r="M593" s="154"/>
      <c r="N593" s="155"/>
      <c r="O593" s="155"/>
      <c r="P593" s="156">
        <f>SUM(P594:P688)</f>
        <v>0</v>
      </c>
      <c r="Q593" s="155"/>
      <c r="R593" s="156">
        <f>SUM(R594:R688)</f>
        <v>35.668613760000014</v>
      </c>
      <c r="S593" s="155"/>
      <c r="T593" s="157">
        <f>SUM(T594:T688)</f>
        <v>0</v>
      </c>
      <c r="AR593" s="150" t="s">
        <v>85</v>
      </c>
      <c r="AT593" s="158" t="s">
        <v>76</v>
      </c>
      <c r="AU593" s="158" t="s">
        <v>85</v>
      </c>
      <c r="AY593" s="150" t="s">
        <v>173</v>
      </c>
      <c r="BK593" s="159">
        <f>SUM(BK594:BK688)</f>
        <v>0</v>
      </c>
    </row>
    <row r="594" spans="1:65" s="2" customFormat="1" ht="36" customHeight="1" x14ac:dyDescent="0.2">
      <c r="A594" s="33"/>
      <c r="B594" s="162"/>
      <c r="C594" s="163" t="s">
        <v>675</v>
      </c>
      <c r="D594" s="264" t="s">
        <v>656</v>
      </c>
      <c r="E594" s="265"/>
      <c r="F594" s="266"/>
      <c r="G594" s="164" t="s">
        <v>643</v>
      </c>
      <c r="H594" s="165">
        <v>74.55</v>
      </c>
      <c r="I594" s="166"/>
      <c r="J594" s="165">
        <f>ROUND(I594*H594,3)</f>
        <v>0</v>
      </c>
      <c r="K594" s="167"/>
      <c r="L594" s="34"/>
      <c r="M594" s="168" t="s">
        <v>1</v>
      </c>
      <c r="N594" s="169" t="s">
        <v>43</v>
      </c>
      <c r="O594" s="59"/>
      <c r="P594" s="170">
        <f>O594*H594</f>
        <v>0</v>
      </c>
      <c r="Q594" s="170">
        <v>9.7930000000000003E-2</v>
      </c>
      <c r="R594" s="170">
        <f>Q594*H594</f>
        <v>7.3006814999999996</v>
      </c>
      <c r="S594" s="170">
        <v>0</v>
      </c>
      <c r="T594" s="171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72" t="s">
        <v>178</v>
      </c>
      <c r="AT594" s="172" t="s">
        <v>175</v>
      </c>
      <c r="AU594" s="172" t="s">
        <v>179</v>
      </c>
      <c r="AY594" s="18" t="s">
        <v>173</v>
      </c>
      <c r="BE594" s="173">
        <f>IF(N594="základná",J594,0)</f>
        <v>0</v>
      </c>
      <c r="BF594" s="173">
        <f>IF(N594="znížená",J594,0)</f>
        <v>0</v>
      </c>
      <c r="BG594" s="173">
        <f>IF(N594="zákl. prenesená",J594,0)</f>
        <v>0</v>
      </c>
      <c r="BH594" s="173">
        <f>IF(N594="zníž. prenesená",J594,0)</f>
        <v>0</v>
      </c>
      <c r="BI594" s="173">
        <f>IF(N594="nulová",J594,0)</f>
        <v>0</v>
      </c>
      <c r="BJ594" s="18" t="s">
        <v>179</v>
      </c>
      <c r="BK594" s="174">
        <f>ROUND(I594*H594,3)</f>
        <v>0</v>
      </c>
      <c r="BL594" s="18" t="s">
        <v>178</v>
      </c>
      <c r="BM594" s="172" t="s">
        <v>2102</v>
      </c>
    </row>
    <row r="595" spans="1:65" s="2" customFormat="1" ht="29.25" x14ac:dyDescent="0.2">
      <c r="A595" s="33"/>
      <c r="B595" s="34"/>
      <c r="C595" s="33"/>
      <c r="D595" s="175" t="s">
        <v>181</v>
      </c>
      <c r="E595" s="33"/>
      <c r="F595" s="176" t="s">
        <v>658</v>
      </c>
      <c r="G595" s="33"/>
      <c r="H595" s="33"/>
      <c r="I595" s="97"/>
      <c r="J595" s="33"/>
      <c r="K595" s="33"/>
      <c r="L595" s="34"/>
      <c r="M595" s="177"/>
      <c r="N595" s="178"/>
      <c r="O595" s="59"/>
      <c r="P595" s="59"/>
      <c r="Q595" s="59"/>
      <c r="R595" s="59"/>
      <c r="S595" s="59"/>
      <c r="T595" s="60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T595" s="18" t="s">
        <v>181</v>
      </c>
      <c r="AU595" s="18" t="s">
        <v>179</v>
      </c>
    </row>
    <row r="596" spans="1:65" s="14" customFormat="1" x14ac:dyDescent="0.2">
      <c r="B596" s="187"/>
      <c r="D596" s="175" t="s">
        <v>183</v>
      </c>
      <c r="E596" s="188" t="s">
        <v>1</v>
      </c>
      <c r="F596" s="189" t="s">
        <v>2103</v>
      </c>
      <c r="H596" s="188" t="s">
        <v>1</v>
      </c>
      <c r="I596" s="190"/>
      <c r="L596" s="187"/>
      <c r="M596" s="191"/>
      <c r="N596" s="192"/>
      <c r="O596" s="192"/>
      <c r="P596" s="192"/>
      <c r="Q596" s="192"/>
      <c r="R596" s="192"/>
      <c r="S596" s="192"/>
      <c r="T596" s="193"/>
      <c r="AT596" s="188" t="s">
        <v>183</v>
      </c>
      <c r="AU596" s="188" t="s">
        <v>179</v>
      </c>
      <c r="AV596" s="14" t="s">
        <v>85</v>
      </c>
      <c r="AW596" s="14" t="s">
        <v>32</v>
      </c>
      <c r="AX596" s="14" t="s">
        <v>77</v>
      </c>
      <c r="AY596" s="188" t="s">
        <v>173</v>
      </c>
    </row>
    <row r="597" spans="1:65" s="13" customFormat="1" x14ac:dyDescent="0.2">
      <c r="B597" s="179"/>
      <c r="D597" s="175" t="s">
        <v>183</v>
      </c>
      <c r="E597" s="180" t="s">
        <v>1</v>
      </c>
      <c r="F597" s="181" t="s">
        <v>660</v>
      </c>
      <c r="H597" s="182">
        <v>24.85</v>
      </c>
      <c r="I597" s="183"/>
      <c r="L597" s="179"/>
      <c r="M597" s="184"/>
      <c r="N597" s="185"/>
      <c r="O597" s="185"/>
      <c r="P597" s="185"/>
      <c r="Q597" s="185"/>
      <c r="R597" s="185"/>
      <c r="S597" s="185"/>
      <c r="T597" s="186"/>
      <c r="AT597" s="180" t="s">
        <v>183</v>
      </c>
      <c r="AU597" s="180" t="s">
        <v>179</v>
      </c>
      <c r="AV597" s="13" t="s">
        <v>179</v>
      </c>
      <c r="AW597" s="13" t="s">
        <v>32</v>
      </c>
      <c r="AX597" s="13" t="s">
        <v>77</v>
      </c>
      <c r="AY597" s="180" t="s">
        <v>173</v>
      </c>
    </row>
    <row r="598" spans="1:65" s="13" customFormat="1" x14ac:dyDescent="0.2">
      <c r="B598" s="179"/>
      <c r="D598" s="175" t="s">
        <v>183</v>
      </c>
      <c r="E598" s="180" t="s">
        <v>1</v>
      </c>
      <c r="F598" s="181" t="s">
        <v>661</v>
      </c>
      <c r="H598" s="182">
        <v>20.100000000000001</v>
      </c>
      <c r="I598" s="183"/>
      <c r="L598" s="179"/>
      <c r="M598" s="184"/>
      <c r="N598" s="185"/>
      <c r="O598" s="185"/>
      <c r="P598" s="185"/>
      <c r="Q598" s="185"/>
      <c r="R598" s="185"/>
      <c r="S598" s="185"/>
      <c r="T598" s="186"/>
      <c r="AT598" s="180" t="s">
        <v>183</v>
      </c>
      <c r="AU598" s="180" t="s">
        <v>179</v>
      </c>
      <c r="AV598" s="13" t="s">
        <v>179</v>
      </c>
      <c r="AW598" s="13" t="s">
        <v>32</v>
      </c>
      <c r="AX598" s="13" t="s">
        <v>77</v>
      </c>
      <c r="AY598" s="180" t="s">
        <v>173</v>
      </c>
    </row>
    <row r="599" spans="1:65" s="15" customFormat="1" x14ac:dyDescent="0.2">
      <c r="B599" s="194"/>
      <c r="D599" s="175" t="s">
        <v>183</v>
      </c>
      <c r="E599" s="195" t="s">
        <v>1</v>
      </c>
      <c r="F599" s="196" t="s">
        <v>190</v>
      </c>
      <c r="H599" s="197">
        <v>44.95</v>
      </c>
      <c r="I599" s="198"/>
      <c r="L599" s="194"/>
      <c r="M599" s="199"/>
      <c r="N599" s="200"/>
      <c r="O599" s="200"/>
      <c r="P599" s="200"/>
      <c r="Q599" s="200"/>
      <c r="R599" s="200"/>
      <c r="S599" s="200"/>
      <c r="T599" s="201"/>
      <c r="AT599" s="195" t="s">
        <v>183</v>
      </c>
      <c r="AU599" s="195" t="s">
        <v>179</v>
      </c>
      <c r="AV599" s="15" t="s">
        <v>191</v>
      </c>
      <c r="AW599" s="15" t="s">
        <v>32</v>
      </c>
      <c r="AX599" s="15" t="s">
        <v>77</v>
      </c>
      <c r="AY599" s="195" t="s">
        <v>173</v>
      </c>
    </row>
    <row r="600" spans="1:65" s="13" customFormat="1" x14ac:dyDescent="0.2">
      <c r="B600" s="179"/>
      <c r="D600" s="175" t="s">
        <v>183</v>
      </c>
      <c r="E600" s="180" t="s">
        <v>1</v>
      </c>
      <c r="F600" s="181" t="s">
        <v>2104</v>
      </c>
      <c r="H600" s="182">
        <v>29.6</v>
      </c>
      <c r="I600" s="183"/>
      <c r="L600" s="179"/>
      <c r="M600" s="184"/>
      <c r="N600" s="185"/>
      <c r="O600" s="185"/>
      <c r="P600" s="185"/>
      <c r="Q600" s="185"/>
      <c r="R600" s="185"/>
      <c r="S600" s="185"/>
      <c r="T600" s="186"/>
      <c r="AT600" s="180" t="s">
        <v>183</v>
      </c>
      <c r="AU600" s="180" t="s">
        <v>179</v>
      </c>
      <c r="AV600" s="13" t="s">
        <v>179</v>
      </c>
      <c r="AW600" s="13" t="s">
        <v>32</v>
      </c>
      <c r="AX600" s="13" t="s">
        <v>77</v>
      </c>
      <c r="AY600" s="180" t="s">
        <v>173</v>
      </c>
    </row>
    <row r="601" spans="1:65" s="16" customFormat="1" x14ac:dyDescent="0.2">
      <c r="B601" s="202"/>
      <c r="D601" s="175" t="s">
        <v>183</v>
      </c>
      <c r="E601" s="203" t="s">
        <v>1</v>
      </c>
      <c r="F601" s="204" t="s">
        <v>197</v>
      </c>
      <c r="H601" s="205">
        <v>74.550000000000011</v>
      </c>
      <c r="I601" s="206"/>
      <c r="L601" s="202"/>
      <c r="M601" s="207"/>
      <c r="N601" s="208"/>
      <c r="O601" s="208"/>
      <c r="P601" s="208"/>
      <c r="Q601" s="208"/>
      <c r="R601" s="208"/>
      <c r="S601" s="208"/>
      <c r="T601" s="209"/>
      <c r="AT601" s="203" t="s">
        <v>183</v>
      </c>
      <c r="AU601" s="203" t="s">
        <v>179</v>
      </c>
      <c r="AV601" s="16" t="s">
        <v>178</v>
      </c>
      <c r="AW601" s="16" t="s">
        <v>32</v>
      </c>
      <c r="AX601" s="16" t="s">
        <v>85</v>
      </c>
      <c r="AY601" s="203" t="s">
        <v>173</v>
      </c>
    </row>
    <row r="602" spans="1:65" s="2" customFormat="1" ht="16.5" customHeight="1" x14ac:dyDescent="0.2">
      <c r="A602" s="33"/>
      <c r="B602" s="162"/>
      <c r="C602" s="210" t="s">
        <v>680</v>
      </c>
      <c r="D602" s="267" t="s">
        <v>665</v>
      </c>
      <c r="E602" s="268"/>
      <c r="F602" s="269"/>
      <c r="G602" s="211" t="s">
        <v>370</v>
      </c>
      <c r="H602" s="212">
        <v>75.296000000000006</v>
      </c>
      <c r="I602" s="213"/>
      <c r="J602" s="212">
        <f>ROUND(I602*H602,3)</f>
        <v>0</v>
      </c>
      <c r="K602" s="214"/>
      <c r="L602" s="215"/>
      <c r="M602" s="216" t="s">
        <v>1</v>
      </c>
      <c r="N602" s="217" t="s">
        <v>43</v>
      </c>
      <c r="O602" s="59"/>
      <c r="P602" s="170">
        <f>O602*H602</f>
        <v>0</v>
      </c>
      <c r="Q602" s="170">
        <v>2.3E-2</v>
      </c>
      <c r="R602" s="170">
        <f>Q602*H602</f>
        <v>1.731808</v>
      </c>
      <c r="S602" s="170">
        <v>0</v>
      </c>
      <c r="T602" s="171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72" t="s">
        <v>232</v>
      </c>
      <c r="AT602" s="172" t="s">
        <v>335</v>
      </c>
      <c r="AU602" s="172" t="s">
        <v>179</v>
      </c>
      <c r="AY602" s="18" t="s">
        <v>173</v>
      </c>
      <c r="BE602" s="173">
        <f>IF(N602="základná",J602,0)</f>
        <v>0</v>
      </c>
      <c r="BF602" s="173">
        <f>IF(N602="znížená",J602,0)</f>
        <v>0</v>
      </c>
      <c r="BG602" s="173">
        <f>IF(N602="zákl. prenesená",J602,0)</f>
        <v>0</v>
      </c>
      <c r="BH602" s="173">
        <f>IF(N602="zníž. prenesená",J602,0)</f>
        <v>0</v>
      </c>
      <c r="BI602" s="173">
        <f>IF(N602="nulová",J602,0)</f>
        <v>0</v>
      </c>
      <c r="BJ602" s="18" t="s">
        <v>179</v>
      </c>
      <c r="BK602" s="174">
        <f>ROUND(I602*H602,3)</f>
        <v>0</v>
      </c>
      <c r="BL602" s="18" t="s">
        <v>178</v>
      </c>
      <c r="BM602" s="172" t="s">
        <v>2105</v>
      </c>
    </row>
    <row r="603" spans="1:65" s="2" customFormat="1" x14ac:dyDescent="0.2">
      <c r="A603" s="33"/>
      <c r="B603" s="34"/>
      <c r="C603" s="33"/>
      <c r="D603" s="175" t="s">
        <v>181</v>
      </c>
      <c r="E603" s="33"/>
      <c r="F603" s="176" t="s">
        <v>665</v>
      </c>
      <c r="G603" s="33"/>
      <c r="H603" s="33"/>
      <c r="I603" s="97"/>
      <c r="J603" s="33"/>
      <c r="K603" s="33"/>
      <c r="L603" s="34"/>
      <c r="M603" s="177"/>
      <c r="N603" s="178"/>
      <c r="O603" s="59"/>
      <c r="P603" s="59"/>
      <c r="Q603" s="59"/>
      <c r="R603" s="59"/>
      <c r="S603" s="59"/>
      <c r="T603" s="60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T603" s="18" t="s">
        <v>181</v>
      </c>
      <c r="AU603" s="18" t="s">
        <v>179</v>
      </c>
    </row>
    <row r="604" spans="1:65" s="13" customFormat="1" x14ac:dyDescent="0.2">
      <c r="B604" s="179"/>
      <c r="D604" s="175" t="s">
        <v>183</v>
      </c>
      <c r="F604" s="181" t="s">
        <v>2106</v>
      </c>
      <c r="H604" s="182">
        <v>75.296000000000006</v>
      </c>
      <c r="I604" s="183"/>
      <c r="L604" s="179"/>
      <c r="M604" s="184"/>
      <c r="N604" s="185"/>
      <c r="O604" s="185"/>
      <c r="P604" s="185"/>
      <c r="Q604" s="185"/>
      <c r="R604" s="185"/>
      <c r="S604" s="185"/>
      <c r="T604" s="186"/>
      <c r="AT604" s="180" t="s">
        <v>183</v>
      </c>
      <c r="AU604" s="180" t="s">
        <v>179</v>
      </c>
      <c r="AV604" s="13" t="s">
        <v>179</v>
      </c>
      <c r="AW604" s="13" t="s">
        <v>3</v>
      </c>
      <c r="AX604" s="13" t="s">
        <v>85</v>
      </c>
      <c r="AY604" s="180" t="s">
        <v>173</v>
      </c>
    </row>
    <row r="605" spans="1:65" s="2" customFormat="1" ht="24" customHeight="1" x14ac:dyDescent="0.2">
      <c r="A605" s="33"/>
      <c r="B605" s="162"/>
      <c r="C605" s="163" t="s">
        <v>685</v>
      </c>
      <c r="D605" s="264" t="s">
        <v>669</v>
      </c>
      <c r="E605" s="265"/>
      <c r="F605" s="266"/>
      <c r="G605" s="164" t="s">
        <v>643</v>
      </c>
      <c r="H605" s="165">
        <v>1</v>
      </c>
      <c r="I605" s="166"/>
      <c r="J605" s="165">
        <f>ROUND(I605*H605,3)</f>
        <v>0</v>
      </c>
      <c r="K605" s="167"/>
      <c r="L605" s="34"/>
      <c r="M605" s="168" t="s">
        <v>1</v>
      </c>
      <c r="N605" s="169" t="s">
        <v>43</v>
      </c>
      <c r="O605" s="59"/>
      <c r="P605" s="170">
        <f>O605*H605</f>
        <v>0</v>
      </c>
      <c r="Q605" s="170">
        <v>0.16331999999999999</v>
      </c>
      <c r="R605" s="170">
        <f>Q605*H605</f>
        <v>0.16331999999999999</v>
      </c>
      <c r="S605" s="170">
        <v>0</v>
      </c>
      <c r="T605" s="171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172" t="s">
        <v>178</v>
      </c>
      <c r="AT605" s="172" t="s">
        <v>175</v>
      </c>
      <c r="AU605" s="172" t="s">
        <v>179</v>
      </c>
      <c r="AY605" s="18" t="s">
        <v>173</v>
      </c>
      <c r="BE605" s="173">
        <f>IF(N605="základná",J605,0)</f>
        <v>0</v>
      </c>
      <c r="BF605" s="173">
        <f>IF(N605="znížená",J605,0)</f>
        <v>0</v>
      </c>
      <c r="BG605" s="173">
        <f>IF(N605="zákl. prenesená",J605,0)</f>
        <v>0</v>
      </c>
      <c r="BH605" s="173">
        <f>IF(N605="zníž. prenesená",J605,0)</f>
        <v>0</v>
      </c>
      <c r="BI605" s="173">
        <f>IF(N605="nulová",J605,0)</f>
        <v>0</v>
      </c>
      <c r="BJ605" s="18" t="s">
        <v>179</v>
      </c>
      <c r="BK605" s="174">
        <f>ROUND(I605*H605,3)</f>
        <v>0</v>
      </c>
      <c r="BL605" s="18" t="s">
        <v>178</v>
      </c>
      <c r="BM605" s="172" t="s">
        <v>2107</v>
      </c>
    </row>
    <row r="606" spans="1:65" s="2" customFormat="1" ht="19.5" x14ac:dyDescent="0.2">
      <c r="A606" s="33"/>
      <c r="B606" s="34"/>
      <c r="C606" s="33"/>
      <c r="D606" s="175" t="s">
        <v>181</v>
      </c>
      <c r="E606" s="33"/>
      <c r="F606" s="176" t="s">
        <v>671</v>
      </c>
      <c r="G606" s="33"/>
      <c r="H606" s="33"/>
      <c r="I606" s="97"/>
      <c r="J606" s="33"/>
      <c r="K606" s="33"/>
      <c r="L606" s="34"/>
      <c r="M606" s="177"/>
      <c r="N606" s="178"/>
      <c r="O606" s="59"/>
      <c r="P606" s="59"/>
      <c r="Q606" s="59"/>
      <c r="R606" s="59"/>
      <c r="S606" s="59"/>
      <c r="T606" s="60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T606" s="18" t="s">
        <v>181</v>
      </c>
      <c r="AU606" s="18" t="s">
        <v>179</v>
      </c>
    </row>
    <row r="607" spans="1:65" s="2" customFormat="1" ht="24" customHeight="1" x14ac:dyDescent="0.2">
      <c r="A607" s="33"/>
      <c r="B607" s="162"/>
      <c r="C607" s="210" t="s">
        <v>689</v>
      </c>
      <c r="D607" s="267" t="s">
        <v>3188</v>
      </c>
      <c r="E607" s="268"/>
      <c r="F607" s="269"/>
      <c r="G607" s="211" t="s">
        <v>370</v>
      </c>
      <c r="H607" s="212">
        <v>6</v>
      </c>
      <c r="I607" s="213"/>
      <c r="J607" s="212">
        <f>ROUND(I607*H607,3)</f>
        <v>0</v>
      </c>
      <c r="K607" s="214"/>
      <c r="L607" s="215"/>
      <c r="M607" s="216" t="s">
        <v>1</v>
      </c>
      <c r="N607" s="217" t="s">
        <v>43</v>
      </c>
      <c r="O607" s="59"/>
      <c r="P607" s="170">
        <f>O607*H607</f>
        <v>0</v>
      </c>
      <c r="Q607" s="170">
        <v>3.7999999999999999E-2</v>
      </c>
      <c r="R607" s="170">
        <f>Q607*H607</f>
        <v>0.22799999999999998</v>
      </c>
      <c r="S607" s="170">
        <v>0</v>
      </c>
      <c r="T607" s="171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72" t="s">
        <v>232</v>
      </c>
      <c r="AT607" s="172" t="s">
        <v>335</v>
      </c>
      <c r="AU607" s="172" t="s">
        <v>179</v>
      </c>
      <c r="AY607" s="18" t="s">
        <v>173</v>
      </c>
      <c r="BE607" s="173">
        <f>IF(N607="základná",J607,0)</f>
        <v>0</v>
      </c>
      <c r="BF607" s="173">
        <f>IF(N607="znížená",J607,0)</f>
        <v>0</v>
      </c>
      <c r="BG607" s="173">
        <f>IF(N607="zákl. prenesená",J607,0)</f>
        <v>0</v>
      </c>
      <c r="BH607" s="173">
        <f>IF(N607="zníž. prenesená",J607,0)</f>
        <v>0</v>
      </c>
      <c r="BI607" s="173">
        <f>IF(N607="nulová",J607,0)</f>
        <v>0</v>
      </c>
      <c r="BJ607" s="18" t="s">
        <v>179</v>
      </c>
      <c r="BK607" s="174">
        <f>ROUND(I607*H607,3)</f>
        <v>0</v>
      </c>
      <c r="BL607" s="18" t="s">
        <v>178</v>
      </c>
      <c r="BM607" s="172" t="s">
        <v>2108</v>
      </c>
    </row>
    <row r="608" spans="1:65" s="2" customFormat="1" x14ac:dyDescent="0.2">
      <c r="A608" s="33"/>
      <c r="B608" s="34"/>
      <c r="C608" s="33"/>
      <c r="D608" s="175" t="s">
        <v>181</v>
      </c>
      <c r="E608" s="33"/>
      <c r="F608" s="176" t="s">
        <v>3265</v>
      </c>
      <c r="G608" s="33"/>
      <c r="H608" s="33"/>
      <c r="I608" s="97"/>
      <c r="J608" s="33"/>
      <c r="K608" s="33"/>
      <c r="L608" s="34"/>
      <c r="M608" s="177"/>
      <c r="N608" s="178"/>
      <c r="O608" s="59"/>
      <c r="P608" s="59"/>
      <c r="Q608" s="59"/>
      <c r="R608" s="59"/>
      <c r="S608" s="59"/>
      <c r="T608" s="60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T608" s="18" t="s">
        <v>181</v>
      </c>
      <c r="AU608" s="18" t="s">
        <v>179</v>
      </c>
    </row>
    <row r="609" spans="1:65" s="13" customFormat="1" ht="22.5" x14ac:dyDescent="0.2">
      <c r="B609" s="179"/>
      <c r="D609" s="175" t="s">
        <v>183</v>
      </c>
      <c r="F609" s="181" t="s">
        <v>2109</v>
      </c>
      <c r="H609" s="182">
        <v>6</v>
      </c>
      <c r="I609" s="183"/>
      <c r="L609" s="179"/>
      <c r="M609" s="184"/>
      <c r="N609" s="185"/>
      <c r="O609" s="185"/>
      <c r="P609" s="185"/>
      <c r="Q609" s="185"/>
      <c r="R609" s="185"/>
      <c r="S609" s="185"/>
      <c r="T609" s="186"/>
      <c r="AT609" s="180" t="s">
        <v>183</v>
      </c>
      <c r="AU609" s="180" t="s">
        <v>179</v>
      </c>
      <c r="AV609" s="13" t="s">
        <v>179</v>
      </c>
      <c r="AW609" s="13" t="s">
        <v>3</v>
      </c>
      <c r="AX609" s="13" t="s">
        <v>85</v>
      </c>
      <c r="AY609" s="180" t="s">
        <v>173</v>
      </c>
    </row>
    <row r="610" spans="1:65" s="2" customFormat="1" ht="24" customHeight="1" x14ac:dyDescent="0.2">
      <c r="A610" s="33"/>
      <c r="B610" s="162"/>
      <c r="C610" s="163" t="s">
        <v>703</v>
      </c>
      <c r="D610" s="264" t="s">
        <v>2110</v>
      </c>
      <c r="E610" s="265"/>
      <c r="F610" s="266"/>
      <c r="G610" s="164" t="s">
        <v>643</v>
      </c>
      <c r="H610" s="165">
        <v>4.7</v>
      </c>
      <c r="I610" s="166"/>
      <c r="J610" s="165">
        <f>ROUND(I610*H610,3)</f>
        <v>0</v>
      </c>
      <c r="K610" s="167"/>
      <c r="L610" s="34"/>
      <c r="M610" s="168" t="s">
        <v>1</v>
      </c>
      <c r="N610" s="169" t="s">
        <v>43</v>
      </c>
      <c r="O610" s="59"/>
      <c r="P610" s="170">
        <f>O610*H610</f>
        <v>0</v>
      </c>
      <c r="Q610" s="170">
        <v>0.24499000000000001</v>
      </c>
      <c r="R610" s="170">
        <f>Q610*H610</f>
        <v>1.1514530000000001</v>
      </c>
      <c r="S610" s="170">
        <v>0</v>
      </c>
      <c r="T610" s="171">
        <f>S610*H610</f>
        <v>0</v>
      </c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R610" s="172" t="s">
        <v>178</v>
      </c>
      <c r="AT610" s="172" t="s">
        <v>175</v>
      </c>
      <c r="AU610" s="172" t="s">
        <v>179</v>
      </c>
      <c r="AY610" s="18" t="s">
        <v>173</v>
      </c>
      <c r="BE610" s="173">
        <f>IF(N610="základná",J610,0)</f>
        <v>0</v>
      </c>
      <c r="BF610" s="173">
        <f>IF(N610="znížená",J610,0)</f>
        <v>0</v>
      </c>
      <c r="BG610" s="173">
        <f>IF(N610="zákl. prenesená",J610,0)</f>
        <v>0</v>
      </c>
      <c r="BH610" s="173">
        <f>IF(N610="zníž. prenesená",J610,0)</f>
        <v>0</v>
      </c>
      <c r="BI610" s="173">
        <f>IF(N610="nulová",J610,0)</f>
        <v>0</v>
      </c>
      <c r="BJ610" s="18" t="s">
        <v>179</v>
      </c>
      <c r="BK610" s="174">
        <f>ROUND(I610*H610,3)</f>
        <v>0</v>
      </c>
      <c r="BL610" s="18" t="s">
        <v>178</v>
      </c>
      <c r="BM610" s="172" t="s">
        <v>2111</v>
      </c>
    </row>
    <row r="611" spans="1:65" s="2" customFormat="1" ht="19.5" x14ac:dyDescent="0.2">
      <c r="A611" s="33"/>
      <c r="B611" s="34"/>
      <c r="C611" s="33"/>
      <c r="D611" s="175" t="s">
        <v>181</v>
      </c>
      <c r="E611" s="33"/>
      <c r="F611" s="176" t="s">
        <v>2112</v>
      </c>
      <c r="G611" s="33"/>
      <c r="H611" s="33"/>
      <c r="I611" s="97"/>
      <c r="J611" s="33"/>
      <c r="K611" s="33"/>
      <c r="L611" s="34"/>
      <c r="M611" s="177"/>
      <c r="N611" s="178"/>
      <c r="O611" s="59"/>
      <c r="P611" s="59"/>
      <c r="Q611" s="59"/>
      <c r="R611" s="59"/>
      <c r="S611" s="59"/>
      <c r="T611" s="60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T611" s="18" t="s">
        <v>181</v>
      </c>
      <c r="AU611" s="18" t="s">
        <v>179</v>
      </c>
    </row>
    <row r="612" spans="1:65" s="2" customFormat="1" ht="24" customHeight="1" x14ac:dyDescent="0.2">
      <c r="A612" s="33"/>
      <c r="B612" s="162"/>
      <c r="C612" s="210" t="s">
        <v>707</v>
      </c>
      <c r="D612" s="267" t="s">
        <v>3267</v>
      </c>
      <c r="E612" s="268"/>
      <c r="F612" s="269"/>
      <c r="G612" s="211" t="s">
        <v>370</v>
      </c>
      <c r="H612" s="212">
        <v>28</v>
      </c>
      <c r="I612" s="213"/>
      <c r="J612" s="212">
        <f>ROUND(I612*H612,3)</f>
        <v>0</v>
      </c>
      <c r="K612" s="214"/>
      <c r="L612" s="215"/>
      <c r="M612" s="216" t="s">
        <v>1</v>
      </c>
      <c r="N612" s="217" t="s">
        <v>43</v>
      </c>
      <c r="O612" s="59"/>
      <c r="P612" s="170">
        <f>O612*H612</f>
        <v>0</v>
      </c>
      <c r="Q612" s="170">
        <v>0.06</v>
      </c>
      <c r="R612" s="170">
        <f>Q612*H612</f>
        <v>1.68</v>
      </c>
      <c r="S612" s="170">
        <v>0</v>
      </c>
      <c r="T612" s="171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72" t="s">
        <v>232</v>
      </c>
      <c r="AT612" s="172" t="s">
        <v>335</v>
      </c>
      <c r="AU612" s="172" t="s">
        <v>179</v>
      </c>
      <c r="AY612" s="18" t="s">
        <v>173</v>
      </c>
      <c r="BE612" s="173">
        <f>IF(N612="základná",J612,0)</f>
        <v>0</v>
      </c>
      <c r="BF612" s="173">
        <f>IF(N612="znížená",J612,0)</f>
        <v>0</v>
      </c>
      <c r="BG612" s="173">
        <f>IF(N612="zákl. prenesená",J612,0)</f>
        <v>0</v>
      </c>
      <c r="BH612" s="173">
        <f>IF(N612="zníž. prenesená",J612,0)</f>
        <v>0</v>
      </c>
      <c r="BI612" s="173">
        <f>IF(N612="nulová",J612,0)</f>
        <v>0</v>
      </c>
      <c r="BJ612" s="18" t="s">
        <v>179</v>
      </c>
      <c r="BK612" s="174">
        <f>ROUND(I612*H612,3)</f>
        <v>0</v>
      </c>
      <c r="BL612" s="18" t="s">
        <v>178</v>
      </c>
      <c r="BM612" s="172" t="s">
        <v>2113</v>
      </c>
    </row>
    <row r="613" spans="1:65" s="2" customFormat="1" x14ac:dyDescent="0.2">
      <c r="A613" s="33"/>
      <c r="B613" s="34"/>
      <c r="C613" s="33"/>
      <c r="D613" s="175" t="s">
        <v>181</v>
      </c>
      <c r="E613" s="33"/>
      <c r="F613" s="176" t="s">
        <v>3266</v>
      </c>
      <c r="G613" s="33"/>
      <c r="H613" s="33"/>
      <c r="I613" s="97"/>
      <c r="J613" s="33"/>
      <c r="K613" s="33"/>
      <c r="L613" s="34"/>
      <c r="M613" s="177"/>
      <c r="N613" s="178"/>
      <c r="O613" s="59"/>
      <c r="P613" s="59"/>
      <c r="Q613" s="59"/>
      <c r="R613" s="59"/>
      <c r="S613" s="59"/>
      <c r="T613" s="60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T613" s="18" t="s">
        <v>181</v>
      </c>
      <c r="AU613" s="18" t="s">
        <v>179</v>
      </c>
    </row>
    <row r="614" spans="1:65" s="13" customFormat="1" ht="22.5" x14ac:dyDescent="0.2">
      <c r="B614" s="179"/>
      <c r="D614" s="175" t="s">
        <v>183</v>
      </c>
      <c r="F614" s="181" t="s">
        <v>2114</v>
      </c>
      <c r="H614" s="182">
        <v>28</v>
      </c>
      <c r="I614" s="183"/>
      <c r="L614" s="179"/>
      <c r="M614" s="184"/>
      <c r="N614" s="185"/>
      <c r="O614" s="185"/>
      <c r="P614" s="185"/>
      <c r="Q614" s="185"/>
      <c r="R614" s="185"/>
      <c r="S614" s="185"/>
      <c r="T614" s="186"/>
      <c r="AT614" s="180" t="s">
        <v>183</v>
      </c>
      <c r="AU614" s="180" t="s">
        <v>179</v>
      </c>
      <c r="AV614" s="13" t="s">
        <v>179</v>
      </c>
      <c r="AW614" s="13" t="s">
        <v>3</v>
      </c>
      <c r="AX614" s="13" t="s">
        <v>85</v>
      </c>
      <c r="AY614" s="180" t="s">
        <v>173</v>
      </c>
    </row>
    <row r="615" spans="1:65" s="2" customFormat="1" ht="24" customHeight="1" x14ac:dyDescent="0.2">
      <c r="A615" s="33"/>
      <c r="B615" s="162"/>
      <c r="C615" s="163" t="s">
        <v>711</v>
      </c>
      <c r="D615" s="264" t="s">
        <v>676</v>
      </c>
      <c r="E615" s="265"/>
      <c r="F615" s="266"/>
      <c r="G615" s="164" t="s">
        <v>185</v>
      </c>
      <c r="H615" s="165">
        <v>3.7280000000000002</v>
      </c>
      <c r="I615" s="166"/>
      <c r="J615" s="165">
        <f>ROUND(I615*H615,3)</f>
        <v>0</v>
      </c>
      <c r="K615" s="167"/>
      <c r="L615" s="34"/>
      <c r="M615" s="168" t="s">
        <v>1</v>
      </c>
      <c r="N615" s="169" t="s">
        <v>43</v>
      </c>
      <c r="O615" s="59"/>
      <c r="P615" s="170">
        <f>O615*H615</f>
        <v>0</v>
      </c>
      <c r="Q615" s="170">
        <v>2.2151299999999998</v>
      </c>
      <c r="R615" s="170">
        <f>Q615*H615</f>
        <v>8.2580046399999993</v>
      </c>
      <c r="S615" s="170">
        <v>0</v>
      </c>
      <c r="T615" s="171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172" t="s">
        <v>178</v>
      </c>
      <c r="AT615" s="172" t="s">
        <v>175</v>
      </c>
      <c r="AU615" s="172" t="s">
        <v>179</v>
      </c>
      <c r="AY615" s="18" t="s">
        <v>173</v>
      </c>
      <c r="BE615" s="173">
        <f>IF(N615="základná",J615,0)</f>
        <v>0</v>
      </c>
      <c r="BF615" s="173">
        <f>IF(N615="znížená",J615,0)</f>
        <v>0</v>
      </c>
      <c r="BG615" s="173">
        <f>IF(N615="zákl. prenesená",J615,0)</f>
        <v>0</v>
      </c>
      <c r="BH615" s="173">
        <f>IF(N615="zníž. prenesená",J615,0)</f>
        <v>0</v>
      </c>
      <c r="BI615" s="173">
        <f>IF(N615="nulová",J615,0)</f>
        <v>0</v>
      </c>
      <c r="BJ615" s="18" t="s">
        <v>179</v>
      </c>
      <c r="BK615" s="174">
        <f>ROUND(I615*H615,3)</f>
        <v>0</v>
      </c>
      <c r="BL615" s="18" t="s">
        <v>178</v>
      </c>
      <c r="BM615" s="172" t="s">
        <v>2115</v>
      </c>
    </row>
    <row r="616" spans="1:65" s="2" customFormat="1" ht="19.5" x14ac:dyDescent="0.2">
      <c r="A616" s="33"/>
      <c r="B616" s="34"/>
      <c r="C616" s="33"/>
      <c r="D616" s="175" t="s">
        <v>181</v>
      </c>
      <c r="E616" s="33"/>
      <c r="F616" s="176" t="s">
        <v>676</v>
      </c>
      <c r="G616" s="33"/>
      <c r="H616" s="33"/>
      <c r="I616" s="97"/>
      <c r="J616" s="33"/>
      <c r="K616" s="33"/>
      <c r="L616" s="34"/>
      <c r="M616" s="177"/>
      <c r="N616" s="178"/>
      <c r="O616" s="59"/>
      <c r="P616" s="59"/>
      <c r="Q616" s="59"/>
      <c r="R616" s="59"/>
      <c r="S616" s="59"/>
      <c r="T616" s="60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T616" s="18" t="s">
        <v>181</v>
      </c>
      <c r="AU616" s="18" t="s">
        <v>179</v>
      </c>
    </row>
    <row r="617" spans="1:65" s="13" customFormat="1" x14ac:dyDescent="0.2">
      <c r="B617" s="179"/>
      <c r="D617" s="175" t="s">
        <v>183</v>
      </c>
      <c r="E617" s="180" t="s">
        <v>1</v>
      </c>
      <c r="F617" s="181" t="s">
        <v>2116</v>
      </c>
      <c r="H617" s="182">
        <v>2.2480000000000002</v>
      </c>
      <c r="I617" s="183"/>
      <c r="L617" s="179"/>
      <c r="M617" s="184"/>
      <c r="N617" s="185"/>
      <c r="O617" s="185"/>
      <c r="P617" s="185"/>
      <c r="Q617" s="185"/>
      <c r="R617" s="185"/>
      <c r="S617" s="185"/>
      <c r="T617" s="186"/>
      <c r="AT617" s="180" t="s">
        <v>183</v>
      </c>
      <c r="AU617" s="180" t="s">
        <v>179</v>
      </c>
      <c r="AV617" s="13" t="s">
        <v>179</v>
      </c>
      <c r="AW617" s="13" t="s">
        <v>32</v>
      </c>
      <c r="AX617" s="13" t="s">
        <v>77</v>
      </c>
      <c r="AY617" s="180" t="s">
        <v>173</v>
      </c>
    </row>
    <row r="618" spans="1:65" s="15" customFormat="1" x14ac:dyDescent="0.2">
      <c r="B618" s="194"/>
      <c r="D618" s="175" t="s">
        <v>183</v>
      </c>
      <c r="E618" s="195" t="s">
        <v>1</v>
      </c>
      <c r="F618" s="196" t="s">
        <v>190</v>
      </c>
      <c r="H618" s="197">
        <v>2.2480000000000002</v>
      </c>
      <c r="I618" s="198"/>
      <c r="L618" s="194"/>
      <c r="M618" s="199"/>
      <c r="N618" s="200"/>
      <c r="O618" s="200"/>
      <c r="P618" s="200"/>
      <c r="Q618" s="200"/>
      <c r="R618" s="200"/>
      <c r="S618" s="200"/>
      <c r="T618" s="201"/>
      <c r="AT618" s="195" t="s">
        <v>183</v>
      </c>
      <c r="AU618" s="195" t="s">
        <v>179</v>
      </c>
      <c r="AV618" s="15" t="s">
        <v>191</v>
      </c>
      <c r="AW618" s="15" t="s">
        <v>32</v>
      </c>
      <c r="AX618" s="15" t="s">
        <v>77</v>
      </c>
      <c r="AY618" s="195" t="s">
        <v>173</v>
      </c>
    </row>
    <row r="619" spans="1:65" s="13" customFormat="1" x14ac:dyDescent="0.2">
      <c r="B619" s="179"/>
      <c r="D619" s="175" t="s">
        <v>183</v>
      </c>
      <c r="E619" s="180" t="s">
        <v>1</v>
      </c>
      <c r="F619" s="181" t="s">
        <v>2117</v>
      </c>
      <c r="H619" s="182">
        <v>1.48</v>
      </c>
      <c r="I619" s="183"/>
      <c r="L619" s="179"/>
      <c r="M619" s="184"/>
      <c r="N619" s="185"/>
      <c r="O619" s="185"/>
      <c r="P619" s="185"/>
      <c r="Q619" s="185"/>
      <c r="R619" s="185"/>
      <c r="S619" s="185"/>
      <c r="T619" s="186"/>
      <c r="AT619" s="180" t="s">
        <v>183</v>
      </c>
      <c r="AU619" s="180" t="s">
        <v>179</v>
      </c>
      <c r="AV619" s="13" t="s">
        <v>179</v>
      </c>
      <c r="AW619" s="13" t="s">
        <v>32</v>
      </c>
      <c r="AX619" s="13" t="s">
        <v>77</v>
      </c>
      <c r="AY619" s="180" t="s">
        <v>173</v>
      </c>
    </row>
    <row r="620" spans="1:65" s="16" customFormat="1" x14ac:dyDescent="0.2">
      <c r="B620" s="202"/>
      <c r="D620" s="175" t="s">
        <v>183</v>
      </c>
      <c r="E620" s="203" t="s">
        <v>1</v>
      </c>
      <c r="F620" s="204" t="s">
        <v>197</v>
      </c>
      <c r="H620" s="205">
        <v>3.7280000000000002</v>
      </c>
      <c r="I620" s="206"/>
      <c r="L620" s="202"/>
      <c r="M620" s="207"/>
      <c r="N620" s="208"/>
      <c r="O620" s="208"/>
      <c r="P620" s="208"/>
      <c r="Q620" s="208"/>
      <c r="R620" s="208"/>
      <c r="S620" s="208"/>
      <c r="T620" s="209"/>
      <c r="AT620" s="203" t="s">
        <v>183</v>
      </c>
      <c r="AU620" s="203" t="s">
        <v>179</v>
      </c>
      <c r="AV620" s="16" t="s">
        <v>178</v>
      </c>
      <c r="AW620" s="16" t="s">
        <v>32</v>
      </c>
      <c r="AX620" s="16" t="s">
        <v>85</v>
      </c>
      <c r="AY620" s="203" t="s">
        <v>173</v>
      </c>
    </row>
    <row r="621" spans="1:65" s="2" customFormat="1" ht="24" customHeight="1" x14ac:dyDescent="0.2">
      <c r="A621" s="33"/>
      <c r="B621" s="162"/>
      <c r="C621" s="163" t="s">
        <v>716</v>
      </c>
      <c r="D621" s="264" t="s">
        <v>681</v>
      </c>
      <c r="E621" s="265"/>
      <c r="F621" s="266"/>
      <c r="G621" s="164" t="s">
        <v>643</v>
      </c>
      <c r="H621" s="165">
        <v>3</v>
      </c>
      <c r="I621" s="166"/>
      <c r="J621" s="165">
        <f>ROUND(I621*H621,3)</f>
        <v>0</v>
      </c>
      <c r="K621" s="167"/>
      <c r="L621" s="34"/>
      <c r="M621" s="168" t="s">
        <v>1</v>
      </c>
      <c r="N621" s="169" t="s">
        <v>43</v>
      </c>
      <c r="O621" s="59"/>
      <c r="P621" s="170">
        <f>O621*H621</f>
        <v>0</v>
      </c>
      <c r="Q621" s="170">
        <v>0.15906000000000001</v>
      </c>
      <c r="R621" s="170">
        <f>Q621*H621</f>
        <v>0.47718000000000005</v>
      </c>
      <c r="S621" s="170">
        <v>0</v>
      </c>
      <c r="T621" s="171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172" t="s">
        <v>178</v>
      </c>
      <c r="AT621" s="172" t="s">
        <v>175</v>
      </c>
      <c r="AU621" s="172" t="s">
        <v>179</v>
      </c>
      <c r="AY621" s="18" t="s">
        <v>173</v>
      </c>
      <c r="BE621" s="173">
        <f>IF(N621="základná",J621,0)</f>
        <v>0</v>
      </c>
      <c r="BF621" s="173">
        <f>IF(N621="znížená",J621,0)</f>
        <v>0</v>
      </c>
      <c r="BG621" s="173">
        <f>IF(N621="zákl. prenesená",J621,0)</f>
        <v>0</v>
      </c>
      <c r="BH621" s="173">
        <f>IF(N621="zníž. prenesená",J621,0)</f>
        <v>0</v>
      </c>
      <c r="BI621" s="173">
        <f>IF(N621="nulová",J621,0)</f>
        <v>0</v>
      </c>
      <c r="BJ621" s="18" t="s">
        <v>179</v>
      </c>
      <c r="BK621" s="174">
        <f>ROUND(I621*H621,3)</f>
        <v>0</v>
      </c>
      <c r="BL621" s="18" t="s">
        <v>178</v>
      </c>
      <c r="BM621" s="172" t="s">
        <v>2118</v>
      </c>
    </row>
    <row r="622" spans="1:65" s="2" customFormat="1" ht="39" x14ac:dyDescent="0.2">
      <c r="A622" s="33"/>
      <c r="B622" s="34"/>
      <c r="C622" s="33"/>
      <c r="D622" s="175" t="s">
        <v>181</v>
      </c>
      <c r="E622" s="33"/>
      <c r="F622" s="176" t="s">
        <v>683</v>
      </c>
      <c r="G622" s="33"/>
      <c r="H622" s="33"/>
      <c r="I622" s="97"/>
      <c r="J622" s="33"/>
      <c r="K622" s="33"/>
      <c r="L622" s="34"/>
      <c r="M622" s="177"/>
      <c r="N622" s="178"/>
      <c r="O622" s="59"/>
      <c r="P622" s="59"/>
      <c r="Q622" s="59"/>
      <c r="R622" s="59"/>
      <c r="S622" s="59"/>
      <c r="T622" s="60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T622" s="18" t="s">
        <v>181</v>
      </c>
      <c r="AU622" s="18" t="s">
        <v>179</v>
      </c>
    </row>
    <row r="623" spans="1:65" s="13" customFormat="1" x14ac:dyDescent="0.2">
      <c r="B623" s="179"/>
      <c r="D623" s="175" t="s">
        <v>183</v>
      </c>
      <c r="E623" s="180" t="s">
        <v>1</v>
      </c>
      <c r="F623" s="181" t="s">
        <v>684</v>
      </c>
      <c r="H623" s="182">
        <v>3</v>
      </c>
      <c r="I623" s="183"/>
      <c r="L623" s="179"/>
      <c r="M623" s="184"/>
      <c r="N623" s="185"/>
      <c r="O623" s="185"/>
      <c r="P623" s="185"/>
      <c r="Q623" s="185"/>
      <c r="R623" s="185"/>
      <c r="S623" s="185"/>
      <c r="T623" s="186"/>
      <c r="AT623" s="180" t="s">
        <v>183</v>
      </c>
      <c r="AU623" s="180" t="s">
        <v>179</v>
      </c>
      <c r="AV623" s="13" t="s">
        <v>179</v>
      </c>
      <c r="AW623" s="13" t="s">
        <v>32</v>
      </c>
      <c r="AX623" s="13" t="s">
        <v>85</v>
      </c>
      <c r="AY623" s="180" t="s">
        <v>173</v>
      </c>
    </row>
    <row r="624" spans="1:65" s="2" customFormat="1" ht="24" customHeight="1" x14ac:dyDescent="0.2">
      <c r="A624" s="33"/>
      <c r="B624" s="162"/>
      <c r="C624" s="210" t="s">
        <v>722</v>
      </c>
      <c r="D624" s="267" t="s">
        <v>3190</v>
      </c>
      <c r="E624" s="268"/>
      <c r="F624" s="269"/>
      <c r="G624" s="211" t="s">
        <v>370</v>
      </c>
      <c r="H624" s="212">
        <v>10.08</v>
      </c>
      <c r="I624" s="213"/>
      <c r="J624" s="212">
        <f>ROUND(I624*H624,3)</f>
        <v>0</v>
      </c>
      <c r="K624" s="214"/>
      <c r="L624" s="215"/>
      <c r="M624" s="216" t="s">
        <v>1</v>
      </c>
      <c r="N624" s="217" t="s">
        <v>43</v>
      </c>
      <c r="O624" s="59"/>
      <c r="P624" s="170">
        <f>O624*H624</f>
        <v>0</v>
      </c>
      <c r="Q624" s="170">
        <v>3.4000000000000002E-2</v>
      </c>
      <c r="R624" s="170">
        <f>Q624*H624</f>
        <v>0.34272000000000002</v>
      </c>
      <c r="S624" s="170">
        <v>0</v>
      </c>
      <c r="T624" s="171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172" t="s">
        <v>232</v>
      </c>
      <c r="AT624" s="172" t="s">
        <v>335</v>
      </c>
      <c r="AU624" s="172" t="s">
        <v>179</v>
      </c>
      <c r="AY624" s="18" t="s">
        <v>173</v>
      </c>
      <c r="BE624" s="173">
        <f>IF(N624="základná",J624,0)</f>
        <v>0</v>
      </c>
      <c r="BF624" s="173">
        <f>IF(N624="znížená",J624,0)</f>
        <v>0</v>
      </c>
      <c r="BG624" s="173">
        <f>IF(N624="zákl. prenesená",J624,0)</f>
        <v>0</v>
      </c>
      <c r="BH624" s="173">
        <f>IF(N624="zníž. prenesená",J624,0)</f>
        <v>0</v>
      </c>
      <c r="BI624" s="173">
        <f>IF(N624="nulová",J624,0)</f>
        <v>0</v>
      </c>
      <c r="BJ624" s="18" t="s">
        <v>179</v>
      </c>
      <c r="BK624" s="174">
        <f>ROUND(I624*H624,3)</f>
        <v>0</v>
      </c>
      <c r="BL624" s="18" t="s">
        <v>178</v>
      </c>
      <c r="BM624" s="172" t="s">
        <v>2119</v>
      </c>
    </row>
    <row r="625" spans="1:65" s="2" customFormat="1" x14ac:dyDescent="0.2">
      <c r="A625" s="33"/>
      <c r="B625" s="34"/>
      <c r="C625" s="33"/>
      <c r="D625" s="175" t="s">
        <v>181</v>
      </c>
      <c r="E625" s="33"/>
      <c r="F625" s="176" t="s">
        <v>3190</v>
      </c>
      <c r="G625" s="33"/>
      <c r="H625" s="33"/>
      <c r="I625" s="97"/>
      <c r="J625" s="33"/>
      <c r="K625" s="33"/>
      <c r="L625" s="34"/>
      <c r="M625" s="177"/>
      <c r="N625" s="178"/>
      <c r="O625" s="59"/>
      <c r="P625" s="59"/>
      <c r="Q625" s="59"/>
      <c r="R625" s="59"/>
      <c r="S625" s="59"/>
      <c r="T625" s="60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T625" s="18" t="s">
        <v>181</v>
      </c>
      <c r="AU625" s="18" t="s">
        <v>179</v>
      </c>
    </row>
    <row r="626" spans="1:65" s="13" customFormat="1" x14ac:dyDescent="0.2">
      <c r="B626" s="179"/>
      <c r="D626" s="175" t="s">
        <v>183</v>
      </c>
      <c r="F626" s="181" t="s">
        <v>688</v>
      </c>
      <c r="H626" s="182">
        <v>10.08</v>
      </c>
      <c r="I626" s="183"/>
      <c r="L626" s="179"/>
      <c r="M626" s="184"/>
      <c r="N626" s="185"/>
      <c r="O626" s="185"/>
      <c r="P626" s="185"/>
      <c r="Q626" s="185"/>
      <c r="R626" s="185"/>
      <c r="S626" s="185"/>
      <c r="T626" s="186"/>
      <c r="AT626" s="180" t="s">
        <v>183</v>
      </c>
      <c r="AU626" s="180" t="s">
        <v>179</v>
      </c>
      <c r="AV626" s="13" t="s">
        <v>179</v>
      </c>
      <c r="AW626" s="13" t="s">
        <v>3</v>
      </c>
      <c r="AX626" s="13" t="s">
        <v>85</v>
      </c>
      <c r="AY626" s="180" t="s">
        <v>173</v>
      </c>
    </row>
    <row r="627" spans="1:65" s="2" customFormat="1" ht="24" customHeight="1" x14ac:dyDescent="0.2">
      <c r="A627" s="33"/>
      <c r="B627" s="162"/>
      <c r="C627" s="163" t="s">
        <v>729</v>
      </c>
      <c r="D627" s="264" t="s">
        <v>690</v>
      </c>
      <c r="E627" s="265"/>
      <c r="F627" s="266"/>
      <c r="G627" s="164" t="s">
        <v>271</v>
      </c>
      <c r="H627" s="165">
        <v>271.428</v>
      </c>
      <c r="I627" s="166"/>
      <c r="J627" s="165">
        <f>ROUND(I627*H627,3)</f>
        <v>0</v>
      </c>
      <c r="K627" s="167"/>
      <c r="L627" s="34"/>
      <c r="M627" s="168" t="s">
        <v>1</v>
      </c>
      <c r="N627" s="169" t="s">
        <v>43</v>
      </c>
      <c r="O627" s="59"/>
      <c r="P627" s="170">
        <f>O627*H627</f>
        <v>0</v>
      </c>
      <c r="Q627" s="170">
        <v>2.572E-2</v>
      </c>
      <c r="R627" s="170">
        <f>Q627*H627</f>
        <v>6.9811281599999999</v>
      </c>
      <c r="S627" s="170">
        <v>0</v>
      </c>
      <c r="T627" s="171">
        <f>S627*H627</f>
        <v>0</v>
      </c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R627" s="172" t="s">
        <v>178</v>
      </c>
      <c r="AT627" s="172" t="s">
        <v>175</v>
      </c>
      <c r="AU627" s="172" t="s">
        <v>179</v>
      </c>
      <c r="AY627" s="18" t="s">
        <v>173</v>
      </c>
      <c r="BE627" s="173">
        <f>IF(N627="základná",J627,0)</f>
        <v>0</v>
      </c>
      <c r="BF627" s="173">
        <f>IF(N627="znížená",J627,0)</f>
        <v>0</v>
      </c>
      <c r="BG627" s="173">
        <f>IF(N627="zákl. prenesená",J627,0)</f>
        <v>0</v>
      </c>
      <c r="BH627" s="173">
        <f>IF(N627="zníž. prenesená",J627,0)</f>
        <v>0</v>
      </c>
      <c r="BI627" s="173">
        <f>IF(N627="nulová",J627,0)</f>
        <v>0</v>
      </c>
      <c r="BJ627" s="18" t="s">
        <v>179</v>
      </c>
      <c r="BK627" s="174">
        <f>ROUND(I627*H627,3)</f>
        <v>0</v>
      </c>
      <c r="BL627" s="18" t="s">
        <v>178</v>
      </c>
      <c r="BM627" s="172" t="s">
        <v>2120</v>
      </c>
    </row>
    <row r="628" spans="1:65" s="2" customFormat="1" ht="19.5" x14ac:dyDescent="0.2">
      <c r="A628" s="33"/>
      <c r="B628" s="34"/>
      <c r="C628" s="33"/>
      <c r="D628" s="175" t="s">
        <v>181</v>
      </c>
      <c r="E628" s="33"/>
      <c r="F628" s="176" t="s">
        <v>692</v>
      </c>
      <c r="G628" s="33"/>
      <c r="H628" s="33"/>
      <c r="I628" s="97"/>
      <c r="J628" s="33"/>
      <c r="K628" s="33"/>
      <c r="L628" s="34"/>
      <c r="M628" s="177"/>
      <c r="N628" s="178"/>
      <c r="O628" s="59"/>
      <c r="P628" s="59"/>
      <c r="Q628" s="59"/>
      <c r="R628" s="59"/>
      <c r="S628" s="59"/>
      <c r="T628" s="60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T628" s="18" t="s">
        <v>181</v>
      </c>
      <c r="AU628" s="18" t="s">
        <v>179</v>
      </c>
    </row>
    <row r="629" spans="1:65" s="14" customFormat="1" x14ac:dyDescent="0.2">
      <c r="B629" s="187"/>
      <c r="D629" s="175" t="s">
        <v>183</v>
      </c>
      <c r="E629" s="188" t="s">
        <v>1</v>
      </c>
      <c r="F629" s="189" t="s">
        <v>693</v>
      </c>
      <c r="H629" s="188" t="s">
        <v>1</v>
      </c>
      <c r="I629" s="190"/>
      <c r="L629" s="187"/>
      <c r="M629" s="191"/>
      <c r="N629" s="192"/>
      <c r="O629" s="192"/>
      <c r="P629" s="192"/>
      <c r="Q629" s="192"/>
      <c r="R629" s="192"/>
      <c r="S629" s="192"/>
      <c r="T629" s="193"/>
      <c r="AT629" s="188" t="s">
        <v>183</v>
      </c>
      <c r="AU629" s="188" t="s">
        <v>179</v>
      </c>
      <c r="AV629" s="14" t="s">
        <v>85</v>
      </c>
      <c r="AW629" s="14" t="s">
        <v>32</v>
      </c>
      <c r="AX629" s="14" t="s">
        <v>77</v>
      </c>
      <c r="AY629" s="188" t="s">
        <v>173</v>
      </c>
    </row>
    <row r="630" spans="1:65" s="14" customFormat="1" x14ac:dyDescent="0.2">
      <c r="B630" s="187"/>
      <c r="D630" s="175" t="s">
        <v>183</v>
      </c>
      <c r="E630" s="188" t="s">
        <v>1</v>
      </c>
      <c r="F630" s="189" t="s">
        <v>2121</v>
      </c>
      <c r="H630" s="188" t="s">
        <v>1</v>
      </c>
      <c r="I630" s="190"/>
      <c r="L630" s="187"/>
      <c r="M630" s="191"/>
      <c r="N630" s="192"/>
      <c r="O630" s="192"/>
      <c r="P630" s="192"/>
      <c r="Q630" s="192"/>
      <c r="R630" s="192"/>
      <c r="S630" s="192"/>
      <c r="T630" s="193"/>
      <c r="AT630" s="188" t="s">
        <v>183</v>
      </c>
      <c r="AU630" s="188" t="s">
        <v>179</v>
      </c>
      <c r="AV630" s="14" t="s">
        <v>85</v>
      </c>
      <c r="AW630" s="14" t="s">
        <v>32</v>
      </c>
      <c r="AX630" s="14" t="s">
        <v>77</v>
      </c>
      <c r="AY630" s="188" t="s">
        <v>173</v>
      </c>
    </row>
    <row r="631" spans="1:65" s="13" customFormat="1" x14ac:dyDescent="0.2">
      <c r="B631" s="179"/>
      <c r="D631" s="175" t="s">
        <v>183</v>
      </c>
      <c r="E631" s="180" t="s">
        <v>1</v>
      </c>
      <c r="F631" s="181" t="s">
        <v>2122</v>
      </c>
      <c r="H631" s="182">
        <v>86.819000000000003</v>
      </c>
      <c r="I631" s="183"/>
      <c r="L631" s="179"/>
      <c r="M631" s="184"/>
      <c r="N631" s="185"/>
      <c r="O631" s="185"/>
      <c r="P631" s="185"/>
      <c r="Q631" s="185"/>
      <c r="R631" s="185"/>
      <c r="S631" s="185"/>
      <c r="T631" s="186"/>
      <c r="AT631" s="180" t="s">
        <v>183</v>
      </c>
      <c r="AU631" s="180" t="s">
        <v>179</v>
      </c>
      <c r="AV631" s="13" t="s">
        <v>179</v>
      </c>
      <c r="AW631" s="13" t="s">
        <v>32</v>
      </c>
      <c r="AX631" s="13" t="s">
        <v>77</v>
      </c>
      <c r="AY631" s="180" t="s">
        <v>173</v>
      </c>
    </row>
    <row r="632" spans="1:65" s="14" customFormat="1" x14ac:dyDescent="0.2">
      <c r="B632" s="187"/>
      <c r="D632" s="175" t="s">
        <v>183</v>
      </c>
      <c r="E632" s="188" t="s">
        <v>1</v>
      </c>
      <c r="F632" s="189" t="s">
        <v>2123</v>
      </c>
      <c r="H632" s="188" t="s">
        <v>1</v>
      </c>
      <c r="I632" s="190"/>
      <c r="L632" s="187"/>
      <c r="M632" s="191"/>
      <c r="N632" s="192"/>
      <c r="O632" s="192"/>
      <c r="P632" s="192"/>
      <c r="Q632" s="192"/>
      <c r="R632" s="192"/>
      <c r="S632" s="192"/>
      <c r="T632" s="193"/>
      <c r="AT632" s="188" t="s">
        <v>183</v>
      </c>
      <c r="AU632" s="188" t="s">
        <v>179</v>
      </c>
      <c r="AV632" s="14" t="s">
        <v>85</v>
      </c>
      <c r="AW632" s="14" t="s">
        <v>32</v>
      </c>
      <c r="AX632" s="14" t="s">
        <v>77</v>
      </c>
      <c r="AY632" s="188" t="s">
        <v>173</v>
      </c>
    </row>
    <row r="633" spans="1:65" s="13" customFormat="1" x14ac:dyDescent="0.2">
      <c r="B633" s="179"/>
      <c r="D633" s="175" t="s">
        <v>183</v>
      </c>
      <c r="E633" s="180" t="s">
        <v>1</v>
      </c>
      <c r="F633" s="181" t="s">
        <v>2122</v>
      </c>
      <c r="H633" s="182">
        <v>86.819000000000003</v>
      </c>
      <c r="I633" s="183"/>
      <c r="L633" s="179"/>
      <c r="M633" s="184"/>
      <c r="N633" s="185"/>
      <c r="O633" s="185"/>
      <c r="P633" s="185"/>
      <c r="Q633" s="185"/>
      <c r="R633" s="185"/>
      <c r="S633" s="185"/>
      <c r="T633" s="186"/>
      <c r="AT633" s="180" t="s">
        <v>183</v>
      </c>
      <c r="AU633" s="180" t="s">
        <v>179</v>
      </c>
      <c r="AV633" s="13" t="s">
        <v>179</v>
      </c>
      <c r="AW633" s="13" t="s">
        <v>32</v>
      </c>
      <c r="AX633" s="13" t="s">
        <v>77</v>
      </c>
      <c r="AY633" s="180" t="s">
        <v>173</v>
      </c>
    </row>
    <row r="634" spans="1:65" s="14" customFormat="1" x14ac:dyDescent="0.2">
      <c r="B634" s="187"/>
      <c r="D634" s="175" t="s">
        <v>183</v>
      </c>
      <c r="E634" s="188" t="s">
        <v>1</v>
      </c>
      <c r="F634" s="189" t="s">
        <v>698</v>
      </c>
      <c r="H634" s="188" t="s">
        <v>1</v>
      </c>
      <c r="I634" s="190"/>
      <c r="L634" s="187"/>
      <c r="M634" s="191"/>
      <c r="N634" s="192"/>
      <c r="O634" s="192"/>
      <c r="P634" s="192"/>
      <c r="Q634" s="192"/>
      <c r="R634" s="192"/>
      <c r="S634" s="192"/>
      <c r="T634" s="193"/>
      <c r="AT634" s="188" t="s">
        <v>183</v>
      </c>
      <c r="AU634" s="188" t="s">
        <v>179</v>
      </c>
      <c r="AV634" s="14" t="s">
        <v>85</v>
      </c>
      <c r="AW634" s="14" t="s">
        <v>32</v>
      </c>
      <c r="AX634" s="14" t="s">
        <v>77</v>
      </c>
      <c r="AY634" s="188" t="s">
        <v>173</v>
      </c>
    </row>
    <row r="635" spans="1:65" s="13" customFormat="1" x14ac:dyDescent="0.2">
      <c r="B635" s="179"/>
      <c r="D635" s="175" t="s">
        <v>183</v>
      </c>
      <c r="E635" s="180" t="s">
        <v>1</v>
      </c>
      <c r="F635" s="181" t="s">
        <v>2124</v>
      </c>
      <c r="H635" s="182">
        <v>42.05</v>
      </c>
      <c r="I635" s="183"/>
      <c r="L635" s="179"/>
      <c r="M635" s="184"/>
      <c r="N635" s="185"/>
      <c r="O635" s="185"/>
      <c r="P635" s="185"/>
      <c r="Q635" s="185"/>
      <c r="R635" s="185"/>
      <c r="S635" s="185"/>
      <c r="T635" s="186"/>
      <c r="AT635" s="180" t="s">
        <v>183</v>
      </c>
      <c r="AU635" s="180" t="s">
        <v>179</v>
      </c>
      <c r="AV635" s="13" t="s">
        <v>179</v>
      </c>
      <c r="AW635" s="13" t="s">
        <v>32</v>
      </c>
      <c r="AX635" s="13" t="s">
        <v>77</v>
      </c>
      <c r="AY635" s="180" t="s">
        <v>173</v>
      </c>
    </row>
    <row r="636" spans="1:65" s="14" customFormat="1" x14ac:dyDescent="0.2">
      <c r="B636" s="187"/>
      <c r="D636" s="175" t="s">
        <v>183</v>
      </c>
      <c r="E636" s="188" t="s">
        <v>1</v>
      </c>
      <c r="F636" s="189" t="s">
        <v>700</v>
      </c>
      <c r="H636" s="188" t="s">
        <v>1</v>
      </c>
      <c r="I636" s="190"/>
      <c r="L636" s="187"/>
      <c r="M636" s="191"/>
      <c r="N636" s="192"/>
      <c r="O636" s="192"/>
      <c r="P636" s="192"/>
      <c r="Q636" s="192"/>
      <c r="R636" s="192"/>
      <c r="S636" s="192"/>
      <c r="T636" s="193"/>
      <c r="AT636" s="188" t="s">
        <v>183</v>
      </c>
      <c r="AU636" s="188" t="s">
        <v>179</v>
      </c>
      <c r="AV636" s="14" t="s">
        <v>85</v>
      </c>
      <c r="AW636" s="14" t="s">
        <v>32</v>
      </c>
      <c r="AX636" s="14" t="s">
        <v>77</v>
      </c>
      <c r="AY636" s="188" t="s">
        <v>173</v>
      </c>
    </row>
    <row r="637" spans="1:65" s="13" customFormat="1" x14ac:dyDescent="0.2">
      <c r="B637" s="179"/>
      <c r="D637" s="175" t="s">
        <v>183</v>
      </c>
      <c r="E637" s="180" t="s">
        <v>1</v>
      </c>
      <c r="F637" s="181" t="s">
        <v>2125</v>
      </c>
      <c r="H637" s="182">
        <v>42.05</v>
      </c>
      <c r="I637" s="183"/>
      <c r="L637" s="179"/>
      <c r="M637" s="184"/>
      <c r="N637" s="185"/>
      <c r="O637" s="185"/>
      <c r="P637" s="185"/>
      <c r="Q637" s="185"/>
      <c r="R637" s="185"/>
      <c r="S637" s="185"/>
      <c r="T637" s="186"/>
      <c r="AT637" s="180" t="s">
        <v>183</v>
      </c>
      <c r="AU637" s="180" t="s">
        <v>179</v>
      </c>
      <c r="AV637" s="13" t="s">
        <v>179</v>
      </c>
      <c r="AW637" s="13" t="s">
        <v>32</v>
      </c>
      <c r="AX637" s="13" t="s">
        <v>77</v>
      </c>
      <c r="AY637" s="180" t="s">
        <v>173</v>
      </c>
    </row>
    <row r="638" spans="1:65" s="13" customFormat="1" x14ac:dyDescent="0.2">
      <c r="B638" s="179"/>
      <c r="D638" s="175" t="s">
        <v>183</v>
      </c>
      <c r="E638" s="180" t="s">
        <v>1</v>
      </c>
      <c r="F638" s="181" t="s">
        <v>702</v>
      </c>
      <c r="H638" s="182">
        <v>13.69</v>
      </c>
      <c r="I638" s="183"/>
      <c r="L638" s="179"/>
      <c r="M638" s="184"/>
      <c r="N638" s="185"/>
      <c r="O638" s="185"/>
      <c r="P638" s="185"/>
      <c r="Q638" s="185"/>
      <c r="R638" s="185"/>
      <c r="S638" s="185"/>
      <c r="T638" s="186"/>
      <c r="AT638" s="180" t="s">
        <v>183</v>
      </c>
      <c r="AU638" s="180" t="s">
        <v>179</v>
      </c>
      <c r="AV638" s="13" t="s">
        <v>179</v>
      </c>
      <c r="AW638" s="13" t="s">
        <v>32</v>
      </c>
      <c r="AX638" s="13" t="s">
        <v>77</v>
      </c>
      <c r="AY638" s="180" t="s">
        <v>173</v>
      </c>
    </row>
    <row r="639" spans="1:65" s="16" customFormat="1" x14ac:dyDescent="0.2">
      <c r="B639" s="202"/>
      <c r="D639" s="175" t="s">
        <v>183</v>
      </c>
      <c r="E639" s="203" t="s">
        <v>1</v>
      </c>
      <c r="F639" s="204" t="s">
        <v>197</v>
      </c>
      <c r="H639" s="205">
        <v>271.428</v>
      </c>
      <c r="I639" s="206"/>
      <c r="L639" s="202"/>
      <c r="M639" s="207"/>
      <c r="N639" s="208"/>
      <c r="O639" s="208"/>
      <c r="P639" s="208"/>
      <c r="Q639" s="208"/>
      <c r="R639" s="208"/>
      <c r="S639" s="208"/>
      <c r="T639" s="209"/>
      <c r="AT639" s="203" t="s">
        <v>183</v>
      </c>
      <c r="AU639" s="203" t="s">
        <v>179</v>
      </c>
      <c r="AV639" s="16" t="s">
        <v>178</v>
      </c>
      <c r="AW639" s="16" t="s">
        <v>32</v>
      </c>
      <c r="AX639" s="16" t="s">
        <v>85</v>
      </c>
      <c r="AY639" s="203" t="s">
        <v>173</v>
      </c>
    </row>
    <row r="640" spans="1:65" s="2" customFormat="1" ht="36" customHeight="1" x14ac:dyDescent="0.2">
      <c r="A640" s="33"/>
      <c r="B640" s="162"/>
      <c r="C640" s="163" t="s">
        <v>738</v>
      </c>
      <c r="D640" s="264" t="s">
        <v>704</v>
      </c>
      <c r="E640" s="265"/>
      <c r="F640" s="266"/>
      <c r="G640" s="164" t="s">
        <v>271</v>
      </c>
      <c r="H640" s="165">
        <v>271.428</v>
      </c>
      <c r="I640" s="166"/>
      <c r="J640" s="165">
        <f>ROUND(I640*H640,3)</f>
        <v>0</v>
      </c>
      <c r="K640" s="167"/>
      <c r="L640" s="34"/>
      <c r="M640" s="168" t="s">
        <v>1</v>
      </c>
      <c r="N640" s="169" t="s">
        <v>43</v>
      </c>
      <c r="O640" s="59"/>
      <c r="P640" s="170">
        <f>O640*H640</f>
        <v>0</v>
      </c>
      <c r="Q640" s="170">
        <v>0</v>
      </c>
      <c r="R640" s="170">
        <f>Q640*H640</f>
        <v>0</v>
      </c>
      <c r="S640" s="170">
        <v>0</v>
      </c>
      <c r="T640" s="171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72" t="s">
        <v>178</v>
      </c>
      <c r="AT640" s="172" t="s">
        <v>175</v>
      </c>
      <c r="AU640" s="172" t="s">
        <v>179</v>
      </c>
      <c r="AY640" s="18" t="s">
        <v>173</v>
      </c>
      <c r="BE640" s="173">
        <f>IF(N640="základná",J640,0)</f>
        <v>0</v>
      </c>
      <c r="BF640" s="173">
        <f>IF(N640="znížená",J640,0)</f>
        <v>0</v>
      </c>
      <c r="BG640" s="173">
        <f>IF(N640="zákl. prenesená",J640,0)</f>
        <v>0</v>
      </c>
      <c r="BH640" s="173">
        <f>IF(N640="zníž. prenesená",J640,0)</f>
        <v>0</v>
      </c>
      <c r="BI640" s="173">
        <f>IF(N640="nulová",J640,0)</f>
        <v>0</v>
      </c>
      <c r="BJ640" s="18" t="s">
        <v>179</v>
      </c>
      <c r="BK640" s="174">
        <f>ROUND(I640*H640,3)</f>
        <v>0</v>
      </c>
      <c r="BL640" s="18" t="s">
        <v>178</v>
      </c>
      <c r="BM640" s="172" t="s">
        <v>2126</v>
      </c>
    </row>
    <row r="641" spans="1:65" s="2" customFormat="1" ht="29.25" x14ac:dyDescent="0.2">
      <c r="A641" s="33"/>
      <c r="B641" s="34"/>
      <c r="C641" s="33"/>
      <c r="D641" s="175" t="s">
        <v>181</v>
      </c>
      <c r="E641" s="33"/>
      <c r="F641" s="176" t="s">
        <v>706</v>
      </c>
      <c r="G641" s="33"/>
      <c r="H641" s="33"/>
      <c r="I641" s="97"/>
      <c r="J641" s="33"/>
      <c r="K641" s="33"/>
      <c r="L641" s="34"/>
      <c r="M641" s="177"/>
      <c r="N641" s="178"/>
      <c r="O641" s="59"/>
      <c r="P641" s="59"/>
      <c r="Q641" s="59"/>
      <c r="R641" s="59"/>
      <c r="S641" s="59"/>
      <c r="T641" s="60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T641" s="18" t="s">
        <v>181</v>
      </c>
      <c r="AU641" s="18" t="s">
        <v>179</v>
      </c>
    </row>
    <row r="642" spans="1:65" s="2" customFormat="1" ht="24" customHeight="1" x14ac:dyDescent="0.2">
      <c r="A642" s="33"/>
      <c r="B642" s="162"/>
      <c r="C642" s="163" t="s">
        <v>742</v>
      </c>
      <c r="D642" s="264" t="s">
        <v>708</v>
      </c>
      <c r="E642" s="265"/>
      <c r="F642" s="266"/>
      <c r="G642" s="164" t="s">
        <v>271</v>
      </c>
      <c r="H642" s="165">
        <v>271.428</v>
      </c>
      <c r="I642" s="166"/>
      <c r="J642" s="165">
        <f>ROUND(I642*H642,3)</f>
        <v>0</v>
      </c>
      <c r="K642" s="167"/>
      <c r="L642" s="34"/>
      <c r="M642" s="168" t="s">
        <v>1</v>
      </c>
      <c r="N642" s="169" t="s">
        <v>43</v>
      </c>
      <c r="O642" s="59"/>
      <c r="P642" s="170">
        <f>O642*H642</f>
        <v>0</v>
      </c>
      <c r="Q642" s="170">
        <v>2.572E-2</v>
      </c>
      <c r="R642" s="170">
        <f>Q642*H642</f>
        <v>6.9811281599999999</v>
      </c>
      <c r="S642" s="170">
        <v>0</v>
      </c>
      <c r="T642" s="171">
        <f>S642*H642</f>
        <v>0</v>
      </c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R642" s="172" t="s">
        <v>178</v>
      </c>
      <c r="AT642" s="172" t="s">
        <v>175</v>
      </c>
      <c r="AU642" s="172" t="s">
        <v>179</v>
      </c>
      <c r="AY642" s="18" t="s">
        <v>173</v>
      </c>
      <c r="BE642" s="173">
        <f>IF(N642="základná",J642,0)</f>
        <v>0</v>
      </c>
      <c r="BF642" s="173">
        <f>IF(N642="znížená",J642,0)</f>
        <v>0</v>
      </c>
      <c r="BG642" s="173">
        <f>IF(N642="zákl. prenesená",J642,0)</f>
        <v>0</v>
      </c>
      <c r="BH642" s="173">
        <f>IF(N642="zníž. prenesená",J642,0)</f>
        <v>0</v>
      </c>
      <c r="BI642" s="173">
        <f>IF(N642="nulová",J642,0)</f>
        <v>0</v>
      </c>
      <c r="BJ642" s="18" t="s">
        <v>179</v>
      </c>
      <c r="BK642" s="174">
        <f>ROUND(I642*H642,3)</f>
        <v>0</v>
      </c>
      <c r="BL642" s="18" t="s">
        <v>178</v>
      </c>
      <c r="BM642" s="172" t="s">
        <v>2127</v>
      </c>
    </row>
    <row r="643" spans="1:65" s="2" customFormat="1" ht="19.5" x14ac:dyDescent="0.2">
      <c r="A643" s="33"/>
      <c r="B643" s="34"/>
      <c r="C643" s="33"/>
      <c r="D643" s="175" t="s">
        <v>181</v>
      </c>
      <c r="E643" s="33"/>
      <c r="F643" s="176" t="s">
        <v>710</v>
      </c>
      <c r="G643" s="33"/>
      <c r="H643" s="33"/>
      <c r="I643" s="97"/>
      <c r="J643" s="33"/>
      <c r="K643" s="33"/>
      <c r="L643" s="34"/>
      <c r="M643" s="177"/>
      <c r="N643" s="178"/>
      <c r="O643" s="59"/>
      <c r="P643" s="59"/>
      <c r="Q643" s="59"/>
      <c r="R643" s="59"/>
      <c r="S643" s="59"/>
      <c r="T643" s="60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T643" s="18" t="s">
        <v>181</v>
      </c>
      <c r="AU643" s="18" t="s">
        <v>179</v>
      </c>
    </row>
    <row r="644" spans="1:65" s="2" customFormat="1" ht="24" customHeight="1" x14ac:dyDescent="0.2">
      <c r="A644" s="33"/>
      <c r="B644" s="162"/>
      <c r="C644" s="163" t="s">
        <v>756</v>
      </c>
      <c r="D644" s="264" t="s">
        <v>712</v>
      </c>
      <c r="E644" s="265"/>
      <c r="F644" s="266"/>
      <c r="G644" s="164" t="s">
        <v>271</v>
      </c>
      <c r="H644" s="165">
        <v>21.38</v>
      </c>
      <c r="I644" s="166"/>
      <c r="J644" s="165">
        <f>ROUND(I644*H644,3)</f>
        <v>0</v>
      </c>
      <c r="K644" s="167"/>
      <c r="L644" s="34"/>
      <c r="M644" s="168" t="s">
        <v>1</v>
      </c>
      <c r="N644" s="169" t="s">
        <v>43</v>
      </c>
      <c r="O644" s="59"/>
      <c r="P644" s="170">
        <f>O644*H644</f>
        <v>0</v>
      </c>
      <c r="Q644" s="170">
        <v>1.92E-3</v>
      </c>
      <c r="R644" s="170">
        <f>Q644*H644</f>
        <v>4.1049599999999999E-2</v>
      </c>
      <c r="S644" s="170">
        <v>0</v>
      </c>
      <c r="T644" s="171">
        <f>S644*H644</f>
        <v>0</v>
      </c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R644" s="172" t="s">
        <v>178</v>
      </c>
      <c r="AT644" s="172" t="s">
        <v>175</v>
      </c>
      <c r="AU644" s="172" t="s">
        <v>179</v>
      </c>
      <c r="AY644" s="18" t="s">
        <v>173</v>
      </c>
      <c r="BE644" s="173">
        <f>IF(N644="základná",J644,0)</f>
        <v>0</v>
      </c>
      <c r="BF644" s="173">
        <f>IF(N644="znížená",J644,0)</f>
        <v>0</v>
      </c>
      <c r="BG644" s="173">
        <f>IF(N644="zákl. prenesená",J644,0)</f>
        <v>0</v>
      </c>
      <c r="BH644" s="173">
        <f>IF(N644="zníž. prenesená",J644,0)</f>
        <v>0</v>
      </c>
      <c r="BI644" s="173">
        <f>IF(N644="nulová",J644,0)</f>
        <v>0</v>
      </c>
      <c r="BJ644" s="18" t="s">
        <v>179</v>
      </c>
      <c r="BK644" s="174">
        <f>ROUND(I644*H644,3)</f>
        <v>0</v>
      </c>
      <c r="BL644" s="18" t="s">
        <v>178</v>
      </c>
      <c r="BM644" s="172" t="s">
        <v>2128</v>
      </c>
    </row>
    <row r="645" spans="1:65" s="2" customFormat="1" ht="19.5" x14ac:dyDescent="0.2">
      <c r="A645" s="33"/>
      <c r="B645" s="34"/>
      <c r="C645" s="33"/>
      <c r="D645" s="175" t="s">
        <v>181</v>
      </c>
      <c r="E645" s="33"/>
      <c r="F645" s="176" t="s">
        <v>714</v>
      </c>
      <c r="G645" s="33"/>
      <c r="H645" s="33"/>
      <c r="I645" s="97"/>
      <c r="J645" s="33"/>
      <c r="K645" s="33"/>
      <c r="L645" s="34"/>
      <c r="M645" s="177"/>
      <c r="N645" s="178"/>
      <c r="O645" s="59"/>
      <c r="P645" s="59"/>
      <c r="Q645" s="59"/>
      <c r="R645" s="59"/>
      <c r="S645" s="59"/>
      <c r="T645" s="60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T645" s="18" t="s">
        <v>181</v>
      </c>
      <c r="AU645" s="18" t="s">
        <v>179</v>
      </c>
    </row>
    <row r="646" spans="1:65" s="13" customFormat="1" x14ac:dyDescent="0.2">
      <c r="B646" s="179"/>
      <c r="D646" s="175" t="s">
        <v>183</v>
      </c>
      <c r="E646" s="180" t="s">
        <v>1</v>
      </c>
      <c r="F646" s="181" t="s">
        <v>715</v>
      </c>
      <c r="H646" s="182">
        <v>21.38</v>
      </c>
      <c r="I646" s="183"/>
      <c r="L646" s="179"/>
      <c r="M646" s="184"/>
      <c r="N646" s="185"/>
      <c r="O646" s="185"/>
      <c r="P646" s="185"/>
      <c r="Q646" s="185"/>
      <c r="R646" s="185"/>
      <c r="S646" s="185"/>
      <c r="T646" s="186"/>
      <c r="AT646" s="180" t="s">
        <v>183</v>
      </c>
      <c r="AU646" s="180" t="s">
        <v>179</v>
      </c>
      <c r="AV646" s="13" t="s">
        <v>179</v>
      </c>
      <c r="AW646" s="13" t="s">
        <v>32</v>
      </c>
      <c r="AX646" s="13" t="s">
        <v>85</v>
      </c>
      <c r="AY646" s="180" t="s">
        <v>173</v>
      </c>
    </row>
    <row r="647" spans="1:65" s="2" customFormat="1" ht="24" customHeight="1" x14ac:dyDescent="0.2">
      <c r="A647" s="33"/>
      <c r="B647" s="162"/>
      <c r="C647" s="163" t="s">
        <v>760</v>
      </c>
      <c r="D647" s="264" t="s">
        <v>717</v>
      </c>
      <c r="E647" s="265"/>
      <c r="F647" s="266"/>
      <c r="G647" s="164" t="s">
        <v>271</v>
      </c>
      <c r="H647" s="165">
        <v>47.29</v>
      </c>
      <c r="I647" s="166"/>
      <c r="J647" s="165">
        <f>ROUND(I647*H647,3)</f>
        <v>0</v>
      </c>
      <c r="K647" s="167"/>
      <c r="L647" s="34"/>
      <c r="M647" s="168" t="s">
        <v>1</v>
      </c>
      <c r="N647" s="169" t="s">
        <v>43</v>
      </c>
      <c r="O647" s="59"/>
      <c r="P647" s="170">
        <f>O647*H647</f>
        <v>0</v>
      </c>
      <c r="Q647" s="170">
        <v>6.1799999999999997E-3</v>
      </c>
      <c r="R647" s="170">
        <f>Q647*H647</f>
        <v>0.29225219999999996</v>
      </c>
      <c r="S647" s="170">
        <v>0</v>
      </c>
      <c r="T647" s="171">
        <f>S647*H647</f>
        <v>0</v>
      </c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R647" s="172" t="s">
        <v>178</v>
      </c>
      <c r="AT647" s="172" t="s">
        <v>175</v>
      </c>
      <c r="AU647" s="172" t="s">
        <v>179</v>
      </c>
      <c r="AY647" s="18" t="s">
        <v>173</v>
      </c>
      <c r="BE647" s="173">
        <f>IF(N647="základná",J647,0)</f>
        <v>0</v>
      </c>
      <c r="BF647" s="173">
        <f>IF(N647="znížená",J647,0)</f>
        <v>0</v>
      </c>
      <c r="BG647" s="173">
        <f>IF(N647="zákl. prenesená",J647,0)</f>
        <v>0</v>
      </c>
      <c r="BH647" s="173">
        <f>IF(N647="zníž. prenesená",J647,0)</f>
        <v>0</v>
      </c>
      <c r="BI647" s="173">
        <f>IF(N647="nulová",J647,0)</f>
        <v>0</v>
      </c>
      <c r="BJ647" s="18" t="s">
        <v>179</v>
      </c>
      <c r="BK647" s="174">
        <f>ROUND(I647*H647,3)</f>
        <v>0</v>
      </c>
      <c r="BL647" s="18" t="s">
        <v>178</v>
      </c>
      <c r="BM647" s="172" t="s">
        <v>2129</v>
      </c>
    </row>
    <row r="648" spans="1:65" s="2" customFormat="1" ht="19.5" x14ac:dyDescent="0.2">
      <c r="A648" s="33"/>
      <c r="B648" s="34"/>
      <c r="C648" s="33"/>
      <c r="D648" s="175" t="s">
        <v>181</v>
      </c>
      <c r="E648" s="33"/>
      <c r="F648" s="176" t="s">
        <v>719</v>
      </c>
      <c r="G648" s="33"/>
      <c r="H648" s="33"/>
      <c r="I648" s="97"/>
      <c r="J648" s="33"/>
      <c r="K648" s="33"/>
      <c r="L648" s="34"/>
      <c r="M648" s="177"/>
      <c r="N648" s="178"/>
      <c r="O648" s="59"/>
      <c r="P648" s="59"/>
      <c r="Q648" s="59"/>
      <c r="R648" s="59"/>
      <c r="S648" s="59"/>
      <c r="T648" s="60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T648" s="18" t="s">
        <v>181</v>
      </c>
      <c r="AU648" s="18" t="s">
        <v>179</v>
      </c>
    </row>
    <row r="649" spans="1:65" s="14" customFormat="1" x14ac:dyDescent="0.2">
      <c r="B649" s="187"/>
      <c r="D649" s="175" t="s">
        <v>183</v>
      </c>
      <c r="E649" s="188" t="s">
        <v>1</v>
      </c>
      <c r="F649" s="189" t="s">
        <v>554</v>
      </c>
      <c r="H649" s="188" t="s">
        <v>1</v>
      </c>
      <c r="I649" s="190"/>
      <c r="L649" s="187"/>
      <c r="M649" s="191"/>
      <c r="N649" s="192"/>
      <c r="O649" s="192"/>
      <c r="P649" s="192"/>
      <c r="Q649" s="192"/>
      <c r="R649" s="192"/>
      <c r="S649" s="192"/>
      <c r="T649" s="193"/>
      <c r="AT649" s="188" t="s">
        <v>183</v>
      </c>
      <c r="AU649" s="188" t="s">
        <v>179</v>
      </c>
      <c r="AV649" s="14" t="s">
        <v>85</v>
      </c>
      <c r="AW649" s="14" t="s">
        <v>32</v>
      </c>
      <c r="AX649" s="14" t="s">
        <v>77</v>
      </c>
      <c r="AY649" s="188" t="s">
        <v>173</v>
      </c>
    </row>
    <row r="650" spans="1:65" s="14" customFormat="1" x14ac:dyDescent="0.2">
      <c r="B650" s="187"/>
      <c r="D650" s="175" t="s">
        <v>183</v>
      </c>
      <c r="E650" s="188" t="s">
        <v>1</v>
      </c>
      <c r="F650" s="189" t="s">
        <v>720</v>
      </c>
      <c r="H650" s="188" t="s">
        <v>1</v>
      </c>
      <c r="I650" s="190"/>
      <c r="L650" s="187"/>
      <c r="M650" s="191"/>
      <c r="N650" s="192"/>
      <c r="O650" s="192"/>
      <c r="P650" s="192"/>
      <c r="Q650" s="192"/>
      <c r="R650" s="192"/>
      <c r="S650" s="192"/>
      <c r="T650" s="193"/>
      <c r="AT650" s="188" t="s">
        <v>183</v>
      </c>
      <c r="AU650" s="188" t="s">
        <v>179</v>
      </c>
      <c r="AV650" s="14" t="s">
        <v>85</v>
      </c>
      <c r="AW650" s="14" t="s">
        <v>32</v>
      </c>
      <c r="AX650" s="14" t="s">
        <v>77</v>
      </c>
      <c r="AY650" s="188" t="s">
        <v>173</v>
      </c>
    </row>
    <row r="651" spans="1:65" s="13" customFormat="1" x14ac:dyDescent="0.2">
      <c r="B651" s="179"/>
      <c r="D651" s="175" t="s">
        <v>183</v>
      </c>
      <c r="E651" s="180" t="s">
        <v>1</v>
      </c>
      <c r="F651" s="181" t="s">
        <v>2130</v>
      </c>
      <c r="H651" s="182">
        <v>47.29</v>
      </c>
      <c r="I651" s="183"/>
      <c r="L651" s="179"/>
      <c r="M651" s="184"/>
      <c r="N651" s="185"/>
      <c r="O651" s="185"/>
      <c r="P651" s="185"/>
      <c r="Q651" s="185"/>
      <c r="R651" s="185"/>
      <c r="S651" s="185"/>
      <c r="T651" s="186"/>
      <c r="AT651" s="180" t="s">
        <v>183</v>
      </c>
      <c r="AU651" s="180" t="s">
        <v>179</v>
      </c>
      <c r="AV651" s="13" t="s">
        <v>179</v>
      </c>
      <c r="AW651" s="13" t="s">
        <v>32</v>
      </c>
      <c r="AX651" s="13" t="s">
        <v>77</v>
      </c>
      <c r="AY651" s="180" t="s">
        <v>173</v>
      </c>
    </row>
    <row r="652" spans="1:65" s="16" customFormat="1" x14ac:dyDescent="0.2">
      <c r="B652" s="202"/>
      <c r="D652" s="175" t="s">
        <v>183</v>
      </c>
      <c r="E652" s="203" t="s">
        <v>1</v>
      </c>
      <c r="F652" s="204" t="s">
        <v>197</v>
      </c>
      <c r="H652" s="205">
        <v>47.29</v>
      </c>
      <c r="I652" s="206"/>
      <c r="L652" s="202"/>
      <c r="M652" s="207"/>
      <c r="N652" s="208"/>
      <c r="O652" s="208"/>
      <c r="P652" s="208"/>
      <c r="Q652" s="208"/>
      <c r="R652" s="208"/>
      <c r="S652" s="208"/>
      <c r="T652" s="209"/>
      <c r="AT652" s="203" t="s">
        <v>183</v>
      </c>
      <c r="AU652" s="203" t="s">
        <v>179</v>
      </c>
      <c r="AV652" s="16" t="s">
        <v>178</v>
      </c>
      <c r="AW652" s="16" t="s">
        <v>32</v>
      </c>
      <c r="AX652" s="16" t="s">
        <v>85</v>
      </c>
      <c r="AY652" s="203" t="s">
        <v>173</v>
      </c>
    </row>
    <row r="653" spans="1:65" s="2" customFormat="1" ht="16.5" customHeight="1" x14ac:dyDescent="0.2">
      <c r="A653" s="33"/>
      <c r="B653" s="162"/>
      <c r="C653" s="163" t="s">
        <v>766</v>
      </c>
      <c r="D653" s="264" t="s">
        <v>723</v>
      </c>
      <c r="E653" s="265"/>
      <c r="F653" s="266"/>
      <c r="G653" s="164" t="s">
        <v>271</v>
      </c>
      <c r="H653" s="165">
        <v>196.13</v>
      </c>
      <c r="I653" s="166"/>
      <c r="J653" s="165">
        <f>ROUND(I653*H653,3)</f>
        <v>0</v>
      </c>
      <c r="K653" s="167"/>
      <c r="L653" s="34"/>
      <c r="M653" s="168" t="s">
        <v>1</v>
      </c>
      <c r="N653" s="169" t="s">
        <v>43</v>
      </c>
      <c r="O653" s="59"/>
      <c r="P653" s="170">
        <f>O653*H653</f>
        <v>0</v>
      </c>
      <c r="Q653" s="170">
        <v>5.0000000000000002E-5</v>
      </c>
      <c r="R653" s="170">
        <f>Q653*H653</f>
        <v>9.806500000000001E-3</v>
      </c>
      <c r="S653" s="170">
        <v>0</v>
      </c>
      <c r="T653" s="171">
        <f>S653*H653</f>
        <v>0</v>
      </c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R653" s="172" t="s">
        <v>178</v>
      </c>
      <c r="AT653" s="172" t="s">
        <v>175</v>
      </c>
      <c r="AU653" s="172" t="s">
        <v>179</v>
      </c>
      <c r="AY653" s="18" t="s">
        <v>173</v>
      </c>
      <c r="BE653" s="173">
        <f>IF(N653="základná",J653,0)</f>
        <v>0</v>
      </c>
      <c r="BF653" s="173">
        <f>IF(N653="znížená",J653,0)</f>
        <v>0</v>
      </c>
      <c r="BG653" s="173">
        <f>IF(N653="zákl. prenesená",J653,0)</f>
        <v>0</v>
      </c>
      <c r="BH653" s="173">
        <f>IF(N653="zníž. prenesená",J653,0)</f>
        <v>0</v>
      </c>
      <c r="BI653" s="173">
        <f>IF(N653="nulová",J653,0)</f>
        <v>0</v>
      </c>
      <c r="BJ653" s="18" t="s">
        <v>179</v>
      </c>
      <c r="BK653" s="174">
        <f>ROUND(I653*H653,3)</f>
        <v>0</v>
      </c>
      <c r="BL653" s="18" t="s">
        <v>178</v>
      </c>
      <c r="BM653" s="172" t="s">
        <v>2131</v>
      </c>
    </row>
    <row r="654" spans="1:65" s="2" customFormat="1" ht="58.5" x14ac:dyDescent="0.2">
      <c r="A654" s="33"/>
      <c r="B654" s="34"/>
      <c r="C654" s="33"/>
      <c r="D654" s="175" t="s">
        <v>181</v>
      </c>
      <c r="E654" s="33"/>
      <c r="F654" s="176" t="s">
        <v>725</v>
      </c>
      <c r="G654" s="33"/>
      <c r="H654" s="33"/>
      <c r="I654" s="97"/>
      <c r="J654" s="33"/>
      <c r="K654" s="33"/>
      <c r="L654" s="34"/>
      <c r="M654" s="177"/>
      <c r="N654" s="178"/>
      <c r="O654" s="59"/>
      <c r="P654" s="59"/>
      <c r="Q654" s="59"/>
      <c r="R654" s="59"/>
      <c r="S654" s="59"/>
      <c r="T654" s="60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T654" s="18" t="s">
        <v>181</v>
      </c>
      <c r="AU654" s="18" t="s">
        <v>179</v>
      </c>
    </row>
    <row r="655" spans="1:65" s="13" customFormat="1" ht="22.5" x14ac:dyDescent="0.2">
      <c r="B655" s="179"/>
      <c r="D655" s="175" t="s">
        <v>183</v>
      </c>
      <c r="E655" s="180" t="s">
        <v>1</v>
      </c>
      <c r="F655" s="181" t="s">
        <v>2132</v>
      </c>
      <c r="H655" s="182">
        <v>196.13</v>
      </c>
      <c r="I655" s="183"/>
      <c r="L655" s="179"/>
      <c r="M655" s="184"/>
      <c r="N655" s="185"/>
      <c r="O655" s="185"/>
      <c r="P655" s="185"/>
      <c r="Q655" s="185"/>
      <c r="R655" s="185"/>
      <c r="S655" s="185"/>
      <c r="T655" s="186"/>
      <c r="AT655" s="180" t="s">
        <v>183</v>
      </c>
      <c r="AU655" s="180" t="s">
        <v>179</v>
      </c>
      <c r="AV655" s="13" t="s">
        <v>179</v>
      </c>
      <c r="AW655" s="13" t="s">
        <v>32</v>
      </c>
      <c r="AX655" s="13" t="s">
        <v>77</v>
      </c>
      <c r="AY655" s="180" t="s">
        <v>173</v>
      </c>
    </row>
    <row r="656" spans="1:65" s="16" customFormat="1" x14ac:dyDescent="0.2">
      <c r="B656" s="202"/>
      <c r="D656" s="175" t="s">
        <v>183</v>
      </c>
      <c r="E656" s="203" t="s">
        <v>1</v>
      </c>
      <c r="F656" s="204" t="s">
        <v>197</v>
      </c>
      <c r="H656" s="205">
        <v>196.13</v>
      </c>
      <c r="I656" s="206"/>
      <c r="L656" s="202"/>
      <c r="M656" s="207"/>
      <c r="N656" s="208"/>
      <c r="O656" s="208"/>
      <c r="P656" s="208"/>
      <c r="Q656" s="208"/>
      <c r="R656" s="208"/>
      <c r="S656" s="208"/>
      <c r="T656" s="209"/>
      <c r="AT656" s="203" t="s">
        <v>183</v>
      </c>
      <c r="AU656" s="203" t="s">
        <v>179</v>
      </c>
      <c r="AV656" s="16" t="s">
        <v>178</v>
      </c>
      <c r="AW656" s="16" t="s">
        <v>32</v>
      </c>
      <c r="AX656" s="16" t="s">
        <v>77</v>
      </c>
      <c r="AY656" s="203" t="s">
        <v>173</v>
      </c>
    </row>
    <row r="657" spans="1:65" s="13" customFormat="1" ht="22.5" x14ac:dyDescent="0.2">
      <c r="B657" s="179"/>
      <c r="D657" s="175" t="s">
        <v>183</v>
      </c>
      <c r="E657" s="180" t="s">
        <v>1</v>
      </c>
      <c r="F657" s="181" t="s">
        <v>2133</v>
      </c>
      <c r="H657" s="182">
        <v>149.24</v>
      </c>
      <c r="I657" s="183"/>
      <c r="L657" s="179"/>
      <c r="M657" s="184"/>
      <c r="N657" s="185"/>
      <c r="O657" s="185"/>
      <c r="P657" s="185"/>
      <c r="Q657" s="185"/>
      <c r="R657" s="185"/>
      <c r="S657" s="185"/>
      <c r="T657" s="186"/>
      <c r="AT657" s="180" t="s">
        <v>183</v>
      </c>
      <c r="AU657" s="180" t="s">
        <v>179</v>
      </c>
      <c r="AV657" s="13" t="s">
        <v>179</v>
      </c>
      <c r="AW657" s="13" t="s">
        <v>32</v>
      </c>
      <c r="AX657" s="13" t="s">
        <v>77</v>
      </c>
      <c r="AY657" s="180" t="s">
        <v>173</v>
      </c>
    </row>
    <row r="658" spans="1:65" s="13" customFormat="1" x14ac:dyDescent="0.2">
      <c r="B658" s="179"/>
      <c r="D658" s="175" t="s">
        <v>183</v>
      </c>
      <c r="E658" s="180" t="s">
        <v>1</v>
      </c>
      <c r="F658" s="181" t="s">
        <v>2134</v>
      </c>
      <c r="H658" s="182">
        <v>33.840000000000003</v>
      </c>
      <c r="I658" s="183"/>
      <c r="L658" s="179"/>
      <c r="M658" s="184"/>
      <c r="N658" s="185"/>
      <c r="O658" s="185"/>
      <c r="P658" s="185"/>
      <c r="Q658" s="185"/>
      <c r="R658" s="185"/>
      <c r="S658" s="185"/>
      <c r="T658" s="186"/>
      <c r="AT658" s="180" t="s">
        <v>183</v>
      </c>
      <c r="AU658" s="180" t="s">
        <v>179</v>
      </c>
      <c r="AV658" s="13" t="s">
        <v>179</v>
      </c>
      <c r="AW658" s="13" t="s">
        <v>32</v>
      </c>
      <c r="AX658" s="13" t="s">
        <v>77</v>
      </c>
      <c r="AY658" s="180" t="s">
        <v>173</v>
      </c>
    </row>
    <row r="659" spans="1:65" s="13" customFormat="1" x14ac:dyDescent="0.2">
      <c r="B659" s="179"/>
      <c r="D659" s="175" t="s">
        <v>183</v>
      </c>
      <c r="E659" s="180" t="s">
        <v>1</v>
      </c>
      <c r="F659" s="181" t="s">
        <v>2135</v>
      </c>
      <c r="H659" s="182">
        <v>13.05</v>
      </c>
      <c r="I659" s="183"/>
      <c r="L659" s="179"/>
      <c r="M659" s="184"/>
      <c r="N659" s="185"/>
      <c r="O659" s="185"/>
      <c r="P659" s="185"/>
      <c r="Q659" s="185"/>
      <c r="R659" s="185"/>
      <c r="S659" s="185"/>
      <c r="T659" s="186"/>
      <c r="AT659" s="180" t="s">
        <v>183</v>
      </c>
      <c r="AU659" s="180" t="s">
        <v>179</v>
      </c>
      <c r="AV659" s="13" t="s">
        <v>179</v>
      </c>
      <c r="AW659" s="13" t="s">
        <v>32</v>
      </c>
      <c r="AX659" s="13" t="s">
        <v>77</v>
      </c>
      <c r="AY659" s="180" t="s">
        <v>173</v>
      </c>
    </row>
    <row r="660" spans="1:65" s="15" customFormat="1" x14ac:dyDescent="0.2">
      <c r="B660" s="194"/>
      <c r="D660" s="175" t="s">
        <v>183</v>
      </c>
      <c r="E660" s="195" t="s">
        <v>1</v>
      </c>
      <c r="F660" s="196" t="s">
        <v>190</v>
      </c>
      <c r="H660" s="197">
        <v>196.13</v>
      </c>
      <c r="I660" s="198"/>
      <c r="L660" s="194"/>
      <c r="M660" s="199"/>
      <c r="N660" s="200"/>
      <c r="O660" s="200"/>
      <c r="P660" s="200"/>
      <c r="Q660" s="200"/>
      <c r="R660" s="200"/>
      <c r="S660" s="200"/>
      <c r="T660" s="201"/>
      <c r="AT660" s="195" t="s">
        <v>183</v>
      </c>
      <c r="AU660" s="195" t="s">
        <v>179</v>
      </c>
      <c r="AV660" s="15" t="s">
        <v>191</v>
      </c>
      <c r="AW660" s="15" t="s">
        <v>32</v>
      </c>
      <c r="AX660" s="15" t="s">
        <v>85</v>
      </c>
      <c r="AY660" s="195" t="s">
        <v>173</v>
      </c>
    </row>
    <row r="661" spans="1:65" s="2" customFormat="1" ht="16.5" customHeight="1" x14ac:dyDescent="0.2">
      <c r="A661" s="33"/>
      <c r="B661" s="162"/>
      <c r="C661" s="163" t="s">
        <v>774</v>
      </c>
      <c r="D661" s="264" t="s">
        <v>730</v>
      </c>
      <c r="E661" s="265"/>
      <c r="F661" s="266"/>
      <c r="G661" s="164" t="s">
        <v>643</v>
      </c>
      <c r="H661" s="165">
        <v>72.599999999999994</v>
      </c>
      <c r="I661" s="166"/>
      <c r="J661" s="165">
        <f>ROUND(I661*H661,3)</f>
        <v>0</v>
      </c>
      <c r="K661" s="167"/>
      <c r="L661" s="34"/>
      <c r="M661" s="168" t="s">
        <v>1</v>
      </c>
      <c r="N661" s="169" t="s">
        <v>43</v>
      </c>
      <c r="O661" s="59"/>
      <c r="P661" s="170">
        <f>O661*H661</f>
        <v>0</v>
      </c>
      <c r="Q661" s="170">
        <v>3.0000000000000001E-5</v>
      </c>
      <c r="R661" s="170">
        <f>Q661*H661</f>
        <v>2.1779999999999998E-3</v>
      </c>
      <c r="S661" s="170">
        <v>0</v>
      </c>
      <c r="T661" s="171">
        <f>S661*H661</f>
        <v>0</v>
      </c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R661" s="172" t="s">
        <v>178</v>
      </c>
      <c r="AT661" s="172" t="s">
        <v>175</v>
      </c>
      <c r="AU661" s="172" t="s">
        <v>179</v>
      </c>
      <c r="AY661" s="18" t="s">
        <v>173</v>
      </c>
      <c r="BE661" s="173">
        <f>IF(N661="základná",J661,0)</f>
        <v>0</v>
      </c>
      <c r="BF661" s="173">
        <f>IF(N661="znížená",J661,0)</f>
        <v>0</v>
      </c>
      <c r="BG661" s="173">
        <f>IF(N661="zákl. prenesená",J661,0)</f>
        <v>0</v>
      </c>
      <c r="BH661" s="173">
        <f>IF(N661="zníž. prenesená",J661,0)</f>
        <v>0</v>
      </c>
      <c r="BI661" s="173">
        <f>IF(N661="nulová",J661,0)</f>
        <v>0</v>
      </c>
      <c r="BJ661" s="18" t="s">
        <v>179</v>
      </c>
      <c r="BK661" s="174">
        <f>ROUND(I661*H661,3)</f>
        <v>0</v>
      </c>
      <c r="BL661" s="18" t="s">
        <v>178</v>
      </c>
      <c r="BM661" s="172" t="s">
        <v>2136</v>
      </c>
    </row>
    <row r="662" spans="1:65" s="2" customFormat="1" ht="19.5" x14ac:dyDescent="0.2">
      <c r="A662" s="33"/>
      <c r="B662" s="34"/>
      <c r="C662" s="33"/>
      <c r="D662" s="175" t="s">
        <v>181</v>
      </c>
      <c r="E662" s="33"/>
      <c r="F662" s="176" t="s">
        <v>3268</v>
      </c>
      <c r="G662" s="33"/>
      <c r="H662" s="33"/>
      <c r="I662" s="97"/>
      <c r="J662" s="33"/>
      <c r="K662" s="33"/>
      <c r="L662" s="34"/>
      <c r="M662" s="177"/>
      <c r="N662" s="178"/>
      <c r="O662" s="59"/>
      <c r="P662" s="59"/>
      <c r="Q662" s="59"/>
      <c r="R662" s="59"/>
      <c r="S662" s="59"/>
      <c r="T662" s="60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T662" s="18" t="s">
        <v>181</v>
      </c>
      <c r="AU662" s="18" t="s">
        <v>179</v>
      </c>
    </row>
    <row r="663" spans="1:65" s="14" customFormat="1" x14ac:dyDescent="0.2">
      <c r="B663" s="187"/>
      <c r="D663" s="175" t="s">
        <v>183</v>
      </c>
      <c r="E663" s="188" t="s">
        <v>1</v>
      </c>
      <c r="F663" s="189" t="s">
        <v>733</v>
      </c>
      <c r="H663" s="188" t="s">
        <v>1</v>
      </c>
      <c r="I663" s="190"/>
      <c r="L663" s="187"/>
      <c r="M663" s="191"/>
      <c r="N663" s="192"/>
      <c r="O663" s="192"/>
      <c r="P663" s="192"/>
      <c r="Q663" s="192"/>
      <c r="R663" s="192"/>
      <c r="S663" s="192"/>
      <c r="T663" s="193"/>
      <c r="AT663" s="188" t="s">
        <v>183</v>
      </c>
      <c r="AU663" s="188" t="s">
        <v>179</v>
      </c>
      <c r="AV663" s="14" t="s">
        <v>85</v>
      </c>
      <c r="AW663" s="14" t="s">
        <v>32</v>
      </c>
      <c r="AX663" s="14" t="s">
        <v>77</v>
      </c>
      <c r="AY663" s="188" t="s">
        <v>173</v>
      </c>
    </row>
    <row r="664" spans="1:65" s="13" customFormat="1" x14ac:dyDescent="0.2">
      <c r="B664" s="179"/>
      <c r="D664" s="175" t="s">
        <v>183</v>
      </c>
      <c r="E664" s="180" t="s">
        <v>1</v>
      </c>
      <c r="F664" s="181" t="s">
        <v>2137</v>
      </c>
      <c r="H664" s="182">
        <v>45</v>
      </c>
      <c r="I664" s="183"/>
      <c r="L664" s="179"/>
      <c r="M664" s="184"/>
      <c r="N664" s="185"/>
      <c r="O664" s="185"/>
      <c r="P664" s="185"/>
      <c r="Q664" s="185"/>
      <c r="R664" s="185"/>
      <c r="S664" s="185"/>
      <c r="T664" s="186"/>
      <c r="AT664" s="180" t="s">
        <v>183</v>
      </c>
      <c r="AU664" s="180" t="s">
        <v>179</v>
      </c>
      <c r="AV664" s="13" t="s">
        <v>179</v>
      </c>
      <c r="AW664" s="13" t="s">
        <v>32</v>
      </c>
      <c r="AX664" s="13" t="s">
        <v>77</v>
      </c>
      <c r="AY664" s="180" t="s">
        <v>173</v>
      </c>
    </row>
    <row r="665" spans="1:65" s="13" customFormat="1" x14ac:dyDescent="0.2">
      <c r="B665" s="179"/>
      <c r="D665" s="175" t="s">
        <v>183</v>
      </c>
      <c r="E665" s="180" t="s">
        <v>1</v>
      </c>
      <c r="F665" s="181" t="s">
        <v>2138</v>
      </c>
      <c r="H665" s="182">
        <v>9.6</v>
      </c>
      <c r="I665" s="183"/>
      <c r="L665" s="179"/>
      <c r="M665" s="184"/>
      <c r="N665" s="185"/>
      <c r="O665" s="185"/>
      <c r="P665" s="185"/>
      <c r="Q665" s="185"/>
      <c r="R665" s="185"/>
      <c r="S665" s="185"/>
      <c r="T665" s="186"/>
      <c r="AT665" s="180" t="s">
        <v>183</v>
      </c>
      <c r="AU665" s="180" t="s">
        <v>179</v>
      </c>
      <c r="AV665" s="13" t="s">
        <v>179</v>
      </c>
      <c r="AW665" s="13" t="s">
        <v>32</v>
      </c>
      <c r="AX665" s="13" t="s">
        <v>77</v>
      </c>
      <c r="AY665" s="180" t="s">
        <v>173</v>
      </c>
    </row>
    <row r="666" spans="1:65" s="13" customFormat="1" x14ac:dyDescent="0.2">
      <c r="B666" s="179"/>
      <c r="D666" s="175" t="s">
        <v>183</v>
      </c>
      <c r="E666" s="180" t="s">
        <v>1</v>
      </c>
      <c r="F666" s="181" t="s">
        <v>737</v>
      </c>
      <c r="H666" s="182">
        <v>18</v>
      </c>
      <c r="I666" s="183"/>
      <c r="L666" s="179"/>
      <c r="M666" s="184"/>
      <c r="N666" s="185"/>
      <c r="O666" s="185"/>
      <c r="P666" s="185"/>
      <c r="Q666" s="185"/>
      <c r="R666" s="185"/>
      <c r="S666" s="185"/>
      <c r="T666" s="186"/>
      <c r="AT666" s="180" t="s">
        <v>183</v>
      </c>
      <c r="AU666" s="180" t="s">
        <v>179</v>
      </c>
      <c r="AV666" s="13" t="s">
        <v>179</v>
      </c>
      <c r="AW666" s="13" t="s">
        <v>32</v>
      </c>
      <c r="AX666" s="13" t="s">
        <v>77</v>
      </c>
      <c r="AY666" s="180" t="s">
        <v>173</v>
      </c>
    </row>
    <row r="667" spans="1:65" s="16" customFormat="1" x14ac:dyDescent="0.2">
      <c r="B667" s="202"/>
      <c r="D667" s="175" t="s">
        <v>183</v>
      </c>
      <c r="E667" s="203" t="s">
        <v>1</v>
      </c>
      <c r="F667" s="204" t="s">
        <v>197</v>
      </c>
      <c r="H667" s="205">
        <v>72.599999999999994</v>
      </c>
      <c r="I667" s="206"/>
      <c r="L667" s="202"/>
      <c r="M667" s="207"/>
      <c r="N667" s="208"/>
      <c r="O667" s="208"/>
      <c r="P667" s="208"/>
      <c r="Q667" s="208"/>
      <c r="R667" s="208"/>
      <c r="S667" s="208"/>
      <c r="T667" s="209"/>
      <c r="AT667" s="203" t="s">
        <v>183</v>
      </c>
      <c r="AU667" s="203" t="s">
        <v>179</v>
      </c>
      <c r="AV667" s="16" t="s">
        <v>178</v>
      </c>
      <c r="AW667" s="16" t="s">
        <v>32</v>
      </c>
      <c r="AX667" s="16" t="s">
        <v>85</v>
      </c>
      <c r="AY667" s="203" t="s">
        <v>173</v>
      </c>
    </row>
    <row r="668" spans="1:65" s="2" customFormat="1" ht="16.5" customHeight="1" x14ac:dyDescent="0.2">
      <c r="A668" s="33"/>
      <c r="B668" s="162"/>
      <c r="C668" s="163" t="s">
        <v>778</v>
      </c>
      <c r="D668" s="264" t="s">
        <v>739</v>
      </c>
      <c r="E668" s="265"/>
      <c r="F668" s="266"/>
      <c r="G668" s="164" t="s">
        <v>643</v>
      </c>
      <c r="H668" s="165">
        <v>33.200000000000003</v>
      </c>
      <c r="I668" s="166"/>
      <c r="J668" s="165">
        <f>ROUND(I668*H668,3)</f>
        <v>0</v>
      </c>
      <c r="K668" s="167"/>
      <c r="L668" s="34"/>
      <c r="M668" s="168" t="s">
        <v>1</v>
      </c>
      <c r="N668" s="169" t="s">
        <v>43</v>
      </c>
      <c r="O668" s="59"/>
      <c r="P668" s="170">
        <f>O668*H668</f>
        <v>0</v>
      </c>
      <c r="Q668" s="170">
        <v>1E-4</v>
      </c>
      <c r="R668" s="170">
        <f>Q668*H668</f>
        <v>3.3200000000000005E-3</v>
      </c>
      <c r="S668" s="170">
        <v>0</v>
      </c>
      <c r="T668" s="171">
        <f>S668*H668</f>
        <v>0</v>
      </c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R668" s="172" t="s">
        <v>178</v>
      </c>
      <c r="AT668" s="172" t="s">
        <v>175</v>
      </c>
      <c r="AU668" s="172" t="s">
        <v>179</v>
      </c>
      <c r="AY668" s="18" t="s">
        <v>173</v>
      </c>
      <c r="BE668" s="173">
        <f>IF(N668="základná",J668,0)</f>
        <v>0</v>
      </c>
      <c r="BF668" s="173">
        <f>IF(N668="znížená",J668,0)</f>
        <v>0</v>
      </c>
      <c r="BG668" s="173">
        <f>IF(N668="zákl. prenesená",J668,0)</f>
        <v>0</v>
      </c>
      <c r="BH668" s="173">
        <f>IF(N668="zníž. prenesená",J668,0)</f>
        <v>0</v>
      </c>
      <c r="BI668" s="173">
        <f>IF(N668="nulová",J668,0)</f>
        <v>0</v>
      </c>
      <c r="BJ668" s="18" t="s">
        <v>179</v>
      </c>
      <c r="BK668" s="174">
        <f>ROUND(I668*H668,3)</f>
        <v>0</v>
      </c>
      <c r="BL668" s="18" t="s">
        <v>178</v>
      </c>
      <c r="BM668" s="172" t="s">
        <v>2139</v>
      </c>
    </row>
    <row r="669" spans="1:65" s="2" customFormat="1" ht="19.5" x14ac:dyDescent="0.2">
      <c r="A669" s="33"/>
      <c r="B669" s="34"/>
      <c r="C669" s="33"/>
      <c r="D669" s="175" t="s">
        <v>181</v>
      </c>
      <c r="E669" s="33"/>
      <c r="F669" s="176" t="s">
        <v>3192</v>
      </c>
      <c r="G669" s="33"/>
      <c r="H669" s="33"/>
      <c r="I669" s="97"/>
      <c r="J669" s="33"/>
      <c r="K669" s="33"/>
      <c r="L669" s="34"/>
      <c r="M669" s="177"/>
      <c r="N669" s="178"/>
      <c r="O669" s="59"/>
      <c r="P669" s="59"/>
      <c r="Q669" s="59"/>
      <c r="R669" s="59"/>
      <c r="S669" s="59"/>
      <c r="T669" s="60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T669" s="18" t="s">
        <v>181</v>
      </c>
      <c r="AU669" s="18" t="s">
        <v>179</v>
      </c>
    </row>
    <row r="670" spans="1:65" s="13" customFormat="1" ht="22.5" x14ac:dyDescent="0.2">
      <c r="B670" s="179"/>
      <c r="D670" s="175" t="s">
        <v>183</v>
      </c>
      <c r="E670" s="180" t="s">
        <v>1</v>
      </c>
      <c r="F670" s="181" t="s">
        <v>2140</v>
      </c>
      <c r="H670" s="182">
        <v>33.200000000000003</v>
      </c>
      <c r="I670" s="183"/>
      <c r="L670" s="179"/>
      <c r="M670" s="184"/>
      <c r="N670" s="185"/>
      <c r="O670" s="185"/>
      <c r="P670" s="185"/>
      <c r="Q670" s="185"/>
      <c r="R670" s="185"/>
      <c r="S670" s="185"/>
      <c r="T670" s="186"/>
      <c r="AT670" s="180" t="s">
        <v>183</v>
      </c>
      <c r="AU670" s="180" t="s">
        <v>179</v>
      </c>
      <c r="AV670" s="13" t="s">
        <v>179</v>
      </c>
      <c r="AW670" s="13" t="s">
        <v>32</v>
      </c>
      <c r="AX670" s="13" t="s">
        <v>85</v>
      </c>
      <c r="AY670" s="180" t="s">
        <v>173</v>
      </c>
    </row>
    <row r="671" spans="1:65" s="2" customFormat="1" ht="16.5" customHeight="1" x14ac:dyDescent="0.2">
      <c r="A671" s="33"/>
      <c r="B671" s="162"/>
      <c r="C671" s="163" t="s">
        <v>784</v>
      </c>
      <c r="D671" s="264" t="s">
        <v>743</v>
      </c>
      <c r="E671" s="265"/>
      <c r="F671" s="266"/>
      <c r="G671" s="164" t="s">
        <v>643</v>
      </c>
      <c r="H671" s="165">
        <v>87.8</v>
      </c>
      <c r="I671" s="166"/>
      <c r="J671" s="165">
        <f>ROUND(I671*H671,3)</f>
        <v>0</v>
      </c>
      <c r="K671" s="167"/>
      <c r="L671" s="34"/>
      <c r="M671" s="168" t="s">
        <v>1</v>
      </c>
      <c r="N671" s="169" t="s">
        <v>43</v>
      </c>
      <c r="O671" s="59"/>
      <c r="P671" s="170">
        <f>O671*H671</f>
        <v>0</v>
      </c>
      <c r="Q671" s="170">
        <v>2.1000000000000001E-4</v>
      </c>
      <c r="R671" s="170">
        <f>Q671*H671</f>
        <v>1.8438E-2</v>
      </c>
      <c r="S671" s="170">
        <v>0</v>
      </c>
      <c r="T671" s="171">
        <f>S671*H671</f>
        <v>0</v>
      </c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R671" s="172" t="s">
        <v>178</v>
      </c>
      <c r="AT671" s="172" t="s">
        <v>175</v>
      </c>
      <c r="AU671" s="172" t="s">
        <v>179</v>
      </c>
      <c r="AY671" s="18" t="s">
        <v>173</v>
      </c>
      <c r="BE671" s="173">
        <f>IF(N671="základná",J671,0)</f>
        <v>0</v>
      </c>
      <c r="BF671" s="173">
        <f>IF(N671="znížená",J671,0)</f>
        <v>0</v>
      </c>
      <c r="BG671" s="173">
        <f>IF(N671="zákl. prenesená",J671,0)</f>
        <v>0</v>
      </c>
      <c r="BH671" s="173">
        <f>IF(N671="zníž. prenesená",J671,0)</f>
        <v>0</v>
      </c>
      <c r="BI671" s="173">
        <f>IF(N671="nulová",J671,0)</f>
        <v>0</v>
      </c>
      <c r="BJ671" s="18" t="s">
        <v>179</v>
      </c>
      <c r="BK671" s="174">
        <f>ROUND(I671*H671,3)</f>
        <v>0</v>
      </c>
      <c r="BL671" s="18" t="s">
        <v>178</v>
      </c>
      <c r="BM671" s="172" t="s">
        <v>2141</v>
      </c>
    </row>
    <row r="672" spans="1:65" s="2" customFormat="1" ht="19.5" x14ac:dyDescent="0.2">
      <c r="A672" s="33"/>
      <c r="B672" s="34"/>
      <c r="C672" s="33"/>
      <c r="D672" s="175" t="s">
        <v>181</v>
      </c>
      <c r="E672" s="33"/>
      <c r="F672" s="176" t="s">
        <v>3191</v>
      </c>
      <c r="G672" s="33"/>
      <c r="H672" s="33"/>
      <c r="I672" s="97"/>
      <c r="J672" s="33"/>
      <c r="K672" s="33"/>
      <c r="L672" s="34"/>
      <c r="M672" s="177"/>
      <c r="N672" s="178"/>
      <c r="O672" s="59"/>
      <c r="P672" s="59"/>
      <c r="Q672" s="59"/>
      <c r="R672" s="59"/>
      <c r="S672" s="59"/>
      <c r="T672" s="60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T672" s="18" t="s">
        <v>181</v>
      </c>
      <c r="AU672" s="18" t="s">
        <v>179</v>
      </c>
    </row>
    <row r="673" spans="1:65" s="14" customFormat="1" x14ac:dyDescent="0.2">
      <c r="B673" s="187"/>
      <c r="D673" s="175" t="s">
        <v>183</v>
      </c>
      <c r="E673" s="188" t="s">
        <v>1</v>
      </c>
      <c r="F673" s="189" t="s">
        <v>745</v>
      </c>
      <c r="H673" s="188" t="s">
        <v>1</v>
      </c>
      <c r="I673" s="190"/>
      <c r="L673" s="187"/>
      <c r="M673" s="191"/>
      <c r="N673" s="192"/>
      <c r="O673" s="192"/>
      <c r="P673" s="192"/>
      <c r="Q673" s="192"/>
      <c r="R673" s="192"/>
      <c r="S673" s="192"/>
      <c r="T673" s="193"/>
      <c r="AT673" s="188" t="s">
        <v>183</v>
      </c>
      <c r="AU673" s="188" t="s">
        <v>179</v>
      </c>
      <c r="AV673" s="14" t="s">
        <v>85</v>
      </c>
      <c r="AW673" s="14" t="s">
        <v>32</v>
      </c>
      <c r="AX673" s="14" t="s">
        <v>77</v>
      </c>
      <c r="AY673" s="188" t="s">
        <v>173</v>
      </c>
    </row>
    <row r="674" spans="1:65" s="13" customFormat="1" x14ac:dyDescent="0.2">
      <c r="B674" s="179"/>
      <c r="D674" s="175" t="s">
        <v>183</v>
      </c>
      <c r="E674" s="180" t="s">
        <v>1</v>
      </c>
      <c r="F674" s="181" t="s">
        <v>746</v>
      </c>
      <c r="H674" s="182">
        <v>6.15</v>
      </c>
      <c r="I674" s="183"/>
      <c r="L674" s="179"/>
      <c r="M674" s="184"/>
      <c r="N674" s="185"/>
      <c r="O674" s="185"/>
      <c r="P674" s="185"/>
      <c r="Q674" s="185"/>
      <c r="R674" s="185"/>
      <c r="S674" s="185"/>
      <c r="T674" s="186"/>
      <c r="AT674" s="180" t="s">
        <v>183</v>
      </c>
      <c r="AU674" s="180" t="s">
        <v>179</v>
      </c>
      <c r="AV674" s="13" t="s">
        <v>179</v>
      </c>
      <c r="AW674" s="13" t="s">
        <v>32</v>
      </c>
      <c r="AX674" s="13" t="s">
        <v>77</v>
      </c>
      <c r="AY674" s="180" t="s">
        <v>173</v>
      </c>
    </row>
    <row r="675" spans="1:65" s="13" customFormat="1" x14ac:dyDescent="0.2">
      <c r="B675" s="179"/>
      <c r="D675" s="175" t="s">
        <v>183</v>
      </c>
      <c r="E675" s="180" t="s">
        <v>1</v>
      </c>
      <c r="F675" s="181" t="s">
        <v>747</v>
      </c>
      <c r="H675" s="182">
        <v>6.125</v>
      </c>
      <c r="I675" s="183"/>
      <c r="L675" s="179"/>
      <c r="M675" s="184"/>
      <c r="N675" s="185"/>
      <c r="O675" s="185"/>
      <c r="P675" s="185"/>
      <c r="Q675" s="185"/>
      <c r="R675" s="185"/>
      <c r="S675" s="185"/>
      <c r="T675" s="186"/>
      <c r="AT675" s="180" t="s">
        <v>183</v>
      </c>
      <c r="AU675" s="180" t="s">
        <v>179</v>
      </c>
      <c r="AV675" s="13" t="s">
        <v>179</v>
      </c>
      <c r="AW675" s="13" t="s">
        <v>32</v>
      </c>
      <c r="AX675" s="13" t="s">
        <v>77</v>
      </c>
      <c r="AY675" s="180" t="s">
        <v>173</v>
      </c>
    </row>
    <row r="676" spans="1:65" s="13" customFormat="1" x14ac:dyDescent="0.2">
      <c r="B676" s="179"/>
      <c r="D676" s="175" t="s">
        <v>183</v>
      </c>
      <c r="E676" s="180" t="s">
        <v>1</v>
      </c>
      <c r="F676" s="181" t="s">
        <v>748</v>
      </c>
      <c r="H676" s="182">
        <v>8.625</v>
      </c>
      <c r="I676" s="183"/>
      <c r="L676" s="179"/>
      <c r="M676" s="184"/>
      <c r="N676" s="185"/>
      <c r="O676" s="185"/>
      <c r="P676" s="185"/>
      <c r="Q676" s="185"/>
      <c r="R676" s="185"/>
      <c r="S676" s="185"/>
      <c r="T676" s="186"/>
      <c r="AT676" s="180" t="s">
        <v>183</v>
      </c>
      <c r="AU676" s="180" t="s">
        <v>179</v>
      </c>
      <c r="AV676" s="13" t="s">
        <v>179</v>
      </c>
      <c r="AW676" s="13" t="s">
        <v>32</v>
      </c>
      <c r="AX676" s="13" t="s">
        <v>77</v>
      </c>
      <c r="AY676" s="180" t="s">
        <v>173</v>
      </c>
    </row>
    <row r="677" spans="1:65" s="13" customFormat="1" x14ac:dyDescent="0.2">
      <c r="B677" s="179"/>
      <c r="D677" s="175" t="s">
        <v>183</v>
      </c>
      <c r="E677" s="180" t="s">
        <v>1</v>
      </c>
      <c r="F677" s="181" t="s">
        <v>2142</v>
      </c>
      <c r="H677" s="182">
        <v>14.25</v>
      </c>
      <c r="I677" s="183"/>
      <c r="L677" s="179"/>
      <c r="M677" s="184"/>
      <c r="N677" s="185"/>
      <c r="O677" s="185"/>
      <c r="P677" s="185"/>
      <c r="Q677" s="185"/>
      <c r="R677" s="185"/>
      <c r="S677" s="185"/>
      <c r="T677" s="186"/>
      <c r="AT677" s="180" t="s">
        <v>183</v>
      </c>
      <c r="AU677" s="180" t="s">
        <v>179</v>
      </c>
      <c r="AV677" s="13" t="s">
        <v>179</v>
      </c>
      <c r="AW677" s="13" t="s">
        <v>32</v>
      </c>
      <c r="AX677" s="13" t="s">
        <v>77</v>
      </c>
      <c r="AY677" s="180" t="s">
        <v>173</v>
      </c>
    </row>
    <row r="678" spans="1:65" s="13" customFormat="1" x14ac:dyDescent="0.2">
      <c r="B678" s="179"/>
      <c r="D678" s="175" t="s">
        <v>183</v>
      </c>
      <c r="E678" s="180" t="s">
        <v>1</v>
      </c>
      <c r="F678" s="181" t="s">
        <v>2143</v>
      </c>
      <c r="H678" s="182">
        <v>8</v>
      </c>
      <c r="I678" s="183"/>
      <c r="L678" s="179"/>
      <c r="M678" s="184"/>
      <c r="N678" s="185"/>
      <c r="O678" s="185"/>
      <c r="P678" s="185"/>
      <c r="Q678" s="185"/>
      <c r="R678" s="185"/>
      <c r="S678" s="185"/>
      <c r="T678" s="186"/>
      <c r="AT678" s="180" t="s">
        <v>183</v>
      </c>
      <c r="AU678" s="180" t="s">
        <v>179</v>
      </c>
      <c r="AV678" s="13" t="s">
        <v>179</v>
      </c>
      <c r="AW678" s="13" t="s">
        <v>32</v>
      </c>
      <c r="AX678" s="13" t="s">
        <v>77</v>
      </c>
      <c r="AY678" s="180" t="s">
        <v>173</v>
      </c>
    </row>
    <row r="679" spans="1:65" s="13" customFormat="1" x14ac:dyDescent="0.2">
      <c r="B679" s="179"/>
      <c r="D679" s="175" t="s">
        <v>183</v>
      </c>
      <c r="E679" s="180" t="s">
        <v>1</v>
      </c>
      <c r="F679" s="181" t="s">
        <v>751</v>
      </c>
      <c r="H679" s="182">
        <v>8.0500000000000007</v>
      </c>
      <c r="I679" s="183"/>
      <c r="L679" s="179"/>
      <c r="M679" s="184"/>
      <c r="N679" s="185"/>
      <c r="O679" s="185"/>
      <c r="P679" s="185"/>
      <c r="Q679" s="185"/>
      <c r="R679" s="185"/>
      <c r="S679" s="185"/>
      <c r="T679" s="186"/>
      <c r="AT679" s="180" t="s">
        <v>183</v>
      </c>
      <c r="AU679" s="180" t="s">
        <v>179</v>
      </c>
      <c r="AV679" s="13" t="s">
        <v>179</v>
      </c>
      <c r="AW679" s="13" t="s">
        <v>32</v>
      </c>
      <c r="AX679" s="13" t="s">
        <v>77</v>
      </c>
      <c r="AY679" s="180" t="s">
        <v>173</v>
      </c>
    </row>
    <row r="680" spans="1:65" s="13" customFormat="1" x14ac:dyDescent="0.2">
      <c r="B680" s="179"/>
      <c r="D680" s="175" t="s">
        <v>183</v>
      </c>
      <c r="E680" s="180" t="s">
        <v>1</v>
      </c>
      <c r="F680" s="181" t="s">
        <v>2144</v>
      </c>
      <c r="H680" s="182">
        <v>13</v>
      </c>
      <c r="I680" s="183"/>
      <c r="L680" s="179"/>
      <c r="M680" s="184"/>
      <c r="N680" s="185"/>
      <c r="O680" s="185"/>
      <c r="P680" s="185"/>
      <c r="Q680" s="185"/>
      <c r="R680" s="185"/>
      <c r="S680" s="185"/>
      <c r="T680" s="186"/>
      <c r="AT680" s="180" t="s">
        <v>183</v>
      </c>
      <c r="AU680" s="180" t="s">
        <v>179</v>
      </c>
      <c r="AV680" s="13" t="s">
        <v>179</v>
      </c>
      <c r="AW680" s="13" t="s">
        <v>32</v>
      </c>
      <c r="AX680" s="13" t="s">
        <v>77</v>
      </c>
      <c r="AY680" s="180" t="s">
        <v>173</v>
      </c>
    </row>
    <row r="681" spans="1:65" s="13" customFormat="1" x14ac:dyDescent="0.2">
      <c r="B681" s="179"/>
      <c r="D681" s="175" t="s">
        <v>183</v>
      </c>
      <c r="E681" s="180" t="s">
        <v>1</v>
      </c>
      <c r="F681" s="181" t="s">
        <v>2145</v>
      </c>
      <c r="H681" s="182">
        <v>8.6999999999999993</v>
      </c>
      <c r="I681" s="183"/>
      <c r="L681" s="179"/>
      <c r="M681" s="184"/>
      <c r="N681" s="185"/>
      <c r="O681" s="185"/>
      <c r="P681" s="185"/>
      <c r="Q681" s="185"/>
      <c r="R681" s="185"/>
      <c r="S681" s="185"/>
      <c r="T681" s="186"/>
      <c r="AT681" s="180" t="s">
        <v>183</v>
      </c>
      <c r="AU681" s="180" t="s">
        <v>179</v>
      </c>
      <c r="AV681" s="13" t="s">
        <v>179</v>
      </c>
      <c r="AW681" s="13" t="s">
        <v>32</v>
      </c>
      <c r="AX681" s="13" t="s">
        <v>77</v>
      </c>
      <c r="AY681" s="180" t="s">
        <v>173</v>
      </c>
    </row>
    <row r="682" spans="1:65" s="13" customFormat="1" x14ac:dyDescent="0.2">
      <c r="B682" s="179"/>
      <c r="D682" s="175" t="s">
        <v>183</v>
      </c>
      <c r="E682" s="180" t="s">
        <v>1</v>
      </c>
      <c r="F682" s="181" t="s">
        <v>2146</v>
      </c>
      <c r="H682" s="182">
        <v>14.9</v>
      </c>
      <c r="I682" s="183"/>
      <c r="L682" s="179"/>
      <c r="M682" s="184"/>
      <c r="N682" s="185"/>
      <c r="O682" s="185"/>
      <c r="P682" s="185"/>
      <c r="Q682" s="185"/>
      <c r="R682" s="185"/>
      <c r="S682" s="185"/>
      <c r="T682" s="186"/>
      <c r="AT682" s="180" t="s">
        <v>183</v>
      </c>
      <c r="AU682" s="180" t="s">
        <v>179</v>
      </c>
      <c r="AV682" s="13" t="s">
        <v>179</v>
      </c>
      <c r="AW682" s="13" t="s">
        <v>32</v>
      </c>
      <c r="AX682" s="13" t="s">
        <v>77</v>
      </c>
      <c r="AY682" s="180" t="s">
        <v>173</v>
      </c>
    </row>
    <row r="683" spans="1:65" s="16" customFormat="1" x14ac:dyDescent="0.2">
      <c r="B683" s="202"/>
      <c r="D683" s="175" t="s">
        <v>183</v>
      </c>
      <c r="E683" s="203" t="s">
        <v>1</v>
      </c>
      <c r="F683" s="204" t="s">
        <v>197</v>
      </c>
      <c r="H683" s="205">
        <v>87.8</v>
      </c>
      <c r="I683" s="206"/>
      <c r="L683" s="202"/>
      <c r="M683" s="207"/>
      <c r="N683" s="208"/>
      <c r="O683" s="208"/>
      <c r="P683" s="208"/>
      <c r="Q683" s="208"/>
      <c r="R683" s="208"/>
      <c r="S683" s="208"/>
      <c r="T683" s="209"/>
      <c r="AT683" s="203" t="s">
        <v>183</v>
      </c>
      <c r="AU683" s="203" t="s">
        <v>179</v>
      </c>
      <c r="AV683" s="16" t="s">
        <v>178</v>
      </c>
      <c r="AW683" s="16" t="s">
        <v>32</v>
      </c>
      <c r="AX683" s="16" t="s">
        <v>85</v>
      </c>
      <c r="AY683" s="203" t="s">
        <v>173</v>
      </c>
    </row>
    <row r="684" spans="1:65" s="2" customFormat="1" ht="16.5" customHeight="1" x14ac:dyDescent="0.2">
      <c r="A684" s="33"/>
      <c r="B684" s="162"/>
      <c r="C684" s="163" t="s">
        <v>764</v>
      </c>
      <c r="D684" s="264" t="s">
        <v>757</v>
      </c>
      <c r="E684" s="265"/>
      <c r="F684" s="266"/>
      <c r="G684" s="164" t="s">
        <v>643</v>
      </c>
      <c r="H684" s="165">
        <v>87.8</v>
      </c>
      <c r="I684" s="166"/>
      <c r="J684" s="165">
        <f>ROUND(I684*H684,3)</f>
        <v>0</v>
      </c>
      <c r="K684" s="167"/>
      <c r="L684" s="34"/>
      <c r="M684" s="168" t="s">
        <v>1</v>
      </c>
      <c r="N684" s="169" t="s">
        <v>43</v>
      </c>
      <c r="O684" s="59"/>
      <c r="P684" s="170">
        <f>O684*H684</f>
        <v>0</v>
      </c>
      <c r="Q684" s="170">
        <v>6.9999999999999994E-5</v>
      </c>
      <c r="R684" s="170">
        <f>Q684*H684</f>
        <v>6.1459999999999996E-3</v>
      </c>
      <c r="S684" s="170">
        <v>0</v>
      </c>
      <c r="T684" s="171">
        <f>S684*H684</f>
        <v>0</v>
      </c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R684" s="172" t="s">
        <v>178</v>
      </c>
      <c r="AT684" s="172" t="s">
        <v>175</v>
      </c>
      <c r="AU684" s="172" t="s">
        <v>179</v>
      </c>
      <c r="AY684" s="18" t="s">
        <v>173</v>
      </c>
      <c r="BE684" s="173">
        <f>IF(N684="základná",J684,0)</f>
        <v>0</v>
      </c>
      <c r="BF684" s="173">
        <f>IF(N684="znížená",J684,0)</f>
        <v>0</v>
      </c>
      <c r="BG684" s="173">
        <f>IF(N684="zákl. prenesená",J684,0)</f>
        <v>0</v>
      </c>
      <c r="BH684" s="173">
        <f>IF(N684="zníž. prenesená",J684,0)</f>
        <v>0</v>
      </c>
      <c r="BI684" s="173">
        <f>IF(N684="nulová",J684,0)</f>
        <v>0</v>
      </c>
      <c r="BJ684" s="18" t="s">
        <v>179</v>
      </c>
      <c r="BK684" s="174">
        <f>ROUND(I684*H684,3)</f>
        <v>0</v>
      </c>
      <c r="BL684" s="18" t="s">
        <v>178</v>
      </c>
      <c r="BM684" s="172" t="s">
        <v>2147</v>
      </c>
    </row>
    <row r="685" spans="1:65" s="2" customFormat="1" ht="19.5" x14ac:dyDescent="0.2">
      <c r="A685" s="33"/>
      <c r="B685" s="34"/>
      <c r="C685" s="33"/>
      <c r="D685" s="175" t="s">
        <v>181</v>
      </c>
      <c r="E685" s="33"/>
      <c r="F685" s="176" t="s">
        <v>759</v>
      </c>
      <c r="G685" s="33"/>
      <c r="H685" s="33"/>
      <c r="I685" s="97"/>
      <c r="J685" s="33"/>
      <c r="K685" s="33"/>
      <c r="L685" s="34"/>
      <c r="M685" s="177"/>
      <c r="N685" s="178"/>
      <c r="O685" s="59"/>
      <c r="P685" s="59"/>
      <c r="Q685" s="59"/>
      <c r="R685" s="59"/>
      <c r="S685" s="59"/>
      <c r="T685" s="60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T685" s="18" t="s">
        <v>181</v>
      </c>
      <c r="AU685" s="18" t="s">
        <v>179</v>
      </c>
    </row>
    <row r="686" spans="1:65" s="2" customFormat="1" ht="36" customHeight="1" x14ac:dyDescent="0.2">
      <c r="A686" s="33"/>
      <c r="B686" s="162"/>
      <c r="C686" s="163" t="s">
        <v>797</v>
      </c>
      <c r="D686" s="264" t="s">
        <v>2148</v>
      </c>
      <c r="E686" s="265"/>
      <c r="F686" s="266"/>
      <c r="G686" s="164" t="s">
        <v>177</v>
      </c>
      <c r="H686" s="165">
        <v>1</v>
      </c>
      <c r="I686" s="166"/>
      <c r="J686" s="165">
        <f>ROUND(I686*H686,3)</f>
        <v>0</v>
      </c>
      <c r="K686" s="167"/>
      <c r="L686" s="34"/>
      <c r="M686" s="168" t="s">
        <v>1</v>
      </c>
      <c r="N686" s="169" t="s">
        <v>43</v>
      </c>
      <c r="O686" s="59"/>
      <c r="P686" s="170">
        <f>O686*H686</f>
        <v>0</v>
      </c>
      <c r="Q686" s="170">
        <v>0</v>
      </c>
      <c r="R686" s="170">
        <f>Q686*H686</f>
        <v>0</v>
      </c>
      <c r="S686" s="170">
        <v>0</v>
      </c>
      <c r="T686" s="171">
        <f>S686*H686</f>
        <v>0</v>
      </c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R686" s="172" t="s">
        <v>178</v>
      </c>
      <c r="AT686" s="172" t="s">
        <v>175</v>
      </c>
      <c r="AU686" s="172" t="s">
        <v>179</v>
      </c>
      <c r="AY686" s="18" t="s">
        <v>173</v>
      </c>
      <c r="BE686" s="173">
        <f>IF(N686="základná",J686,0)</f>
        <v>0</v>
      </c>
      <c r="BF686" s="173">
        <f>IF(N686="znížená",J686,0)</f>
        <v>0</v>
      </c>
      <c r="BG686" s="173">
        <f>IF(N686="zákl. prenesená",J686,0)</f>
        <v>0</v>
      </c>
      <c r="BH686" s="173">
        <f>IF(N686="zníž. prenesená",J686,0)</f>
        <v>0</v>
      </c>
      <c r="BI686" s="173">
        <f>IF(N686="nulová",J686,0)</f>
        <v>0</v>
      </c>
      <c r="BJ686" s="18" t="s">
        <v>179</v>
      </c>
      <c r="BK686" s="174">
        <f>ROUND(I686*H686,3)</f>
        <v>0</v>
      </c>
      <c r="BL686" s="18" t="s">
        <v>178</v>
      </c>
      <c r="BM686" s="172" t="s">
        <v>2149</v>
      </c>
    </row>
    <row r="687" spans="1:65" s="2" customFormat="1" ht="19.5" x14ac:dyDescent="0.2">
      <c r="A687" s="33"/>
      <c r="B687" s="34"/>
      <c r="C687" s="33"/>
      <c r="D687" s="175" t="s">
        <v>181</v>
      </c>
      <c r="E687" s="33"/>
      <c r="F687" s="176" t="s">
        <v>763</v>
      </c>
      <c r="G687" s="33"/>
      <c r="H687" s="33"/>
      <c r="I687" s="97"/>
      <c r="J687" s="33"/>
      <c r="K687" s="33"/>
      <c r="L687" s="34"/>
      <c r="M687" s="177"/>
      <c r="N687" s="178"/>
      <c r="O687" s="59"/>
      <c r="P687" s="59"/>
      <c r="Q687" s="59"/>
      <c r="R687" s="59"/>
      <c r="S687" s="59"/>
      <c r="T687" s="60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T687" s="18" t="s">
        <v>181</v>
      </c>
      <c r="AU687" s="18" t="s">
        <v>179</v>
      </c>
    </row>
    <row r="688" spans="1:65" s="13" customFormat="1" x14ac:dyDescent="0.2">
      <c r="B688" s="179"/>
      <c r="D688" s="175" t="s">
        <v>183</v>
      </c>
      <c r="E688" s="180" t="s">
        <v>1</v>
      </c>
      <c r="F688" s="181" t="s">
        <v>85</v>
      </c>
      <c r="H688" s="182">
        <v>1</v>
      </c>
      <c r="I688" s="183"/>
      <c r="L688" s="179"/>
      <c r="M688" s="184"/>
      <c r="N688" s="185"/>
      <c r="O688" s="185"/>
      <c r="P688" s="185"/>
      <c r="Q688" s="185"/>
      <c r="R688" s="185"/>
      <c r="S688" s="185"/>
      <c r="T688" s="186"/>
      <c r="AT688" s="180" t="s">
        <v>183</v>
      </c>
      <c r="AU688" s="180" t="s">
        <v>179</v>
      </c>
      <c r="AV688" s="13" t="s">
        <v>179</v>
      </c>
      <c r="AW688" s="13" t="s">
        <v>32</v>
      </c>
      <c r="AX688" s="13" t="s">
        <v>85</v>
      </c>
      <c r="AY688" s="180" t="s">
        <v>173</v>
      </c>
    </row>
    <row r="689" spans="1:65" s="12" customFormat="1" ht="22.9" customHeight="1" x14ac:dyDescent="0.2">
      <c r="B689" s="149"/>
      <c r="D689" s="150" t="s">
        <v>76</v>
      </c>
      <c r="E689" s="160" t="s">
        <v>764</v>
      </c>
      <c r="F689" s="160" t="s">
        <v>765</v>
      </c>
      <c r="I689" s="152"/>
      <c r="J689" s="161">
        <f>BK689</f>
        <v>0</v>
      </c>
      <c r="L689" s="149"/>
      <c r="M689" s="154"/>
      <c r="N689" s="155"/>
      <c r="O689" s="155"/>
      <c r="P689" s="156">
        <f>SUM(P690:P691)</f>
        <v>0</v>
      </c>
      <c r="Q689" s="155"/>
      <c r="R689" s="156">
        <f>SUM(R690:R691)</f>
        <v>0</v>
      </c>
      <c r="S689" s="155"/>
      <c r="T689" s="157">
        <f>SUM(T690:T691)</f>
        <v>0</v>
      </c>
      <c r="AR689" s="150" t="s">
        <v>85</v>
      </c>
      <c r="AT689" s="158" t="s">
        <v>76</v>
      </c>
      <c r="AU689" s="158" t="s">
        <v>85</v>
      </c>
      <c r="AY689" s="150" t="s">
        <v>173</v>
      </c>
      <c r="BK689" s="159">
        <f>SUM(BK690:BK691)</f>
        <v>0</v>
      </c>
    </row>
    <row r="690" spans="1:65" s="2" customFormat="1" ht="24" customHeight="1" x14ac:dyDescent="0.2">
      <c r="A690" s="33"/>
      <c r="B690" s="162"/>
      <c r="C690" s="163" t="s">
        <v>806</v>
      </c>
      <c r="D690" s="264" t="s">
        <v>767</v>
      </c>
      <c r="E690" s="265"/>
      <c r="F690" s="266"/>
      <c r="G690" s="164" t="s">
        <v>256</v>
      </c>
      <c r="H690" s="165">
        <v>533.53200000000004</v>
      </c>
      <c r="I690" s="166"/>
      <c r="J690" s="165">
        <f>ROUND(I690*H690,3)</f>
        <v>0</v>
      </c>
      <c r="K690" s="167"/>
      <c r="L690" s="34"/>
      <c r="M690" s="168" t="s">
        <v>1</v>
      </c>
      <c r="N690" s="169" t="s">
        <v>43</v>
      </c>
      <c r="O690" s="59"/>
      <c r="P690" s="170">
        <f>O690*H690</f>
        <v>0</v>
      </c>
      <c r="Q690" s="170">
        <v>0</v>
      </c>
      <c r="R690" s="170">
        <f>Q690*H690</f>
        <v>0</v>
      </c>
      <c r="S690" s="170">
        <v>0</v>
      </c>
      <c r="T690" s="171">
        <f>S690*H690</f>
        <v>0</v>
      </c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R690" s="172" t="s">
        <v>178</v>
      </c>
      <c r="AT690" s="172" t="s">
        <v>175</v>
      </c>
      <c r="AU690" s="172" t="s">
        <v>179</v>
      </c>
      <c r="AY690" s="18" t="s">
        <v>173</v>
      </c>
      <c r="BE690" s="173">
        <f>IF(N690="základná",J690,0)</f>
        <v>0</v>
      </c>
      <c r="BF690" s="173">
        <f>IF(N690="znížená",J690,0)</f>
        <v>0</v>
      </c>
      <c r="BG690" s="173">
        <f>IF(N690="zákl. prenesená",J690,0)</f>
        <v>0</v>
      </c>
      <c r="BH690" s="173">
        <f>IF(N690="zníž. prenesená",J690,0)</f>
        <v>0</v>
      </c>
      <c r="BI690" s="173">
        <f>IF(N690="nulová",J690,0)</f>
        <v>0</v>
      </c>
      <c r="BJ690" s="18" t="s">
        <v>179</v>
      </c>
      <c r="BK690" s="174">
        <f>ROUND(I690*H690,3)</f>
        <v>0</v>
      </c>
      <c r="BL690" s="18" t="s">
        <v>178</v>
      </c>
      <c r="BM690" s="172" t="s">
        <v>2150</v>
      </c>
    </row>
    <row r="691" spans="1:65" s="2" customFormat="1" ht="39" x14ac:dyDescent="0.2">
      <c r="A691" s="33"/>
      <c r="B691" s="34"/>
      <c r="C691" s="33"/>
      <c r="D691" s="175" t="s">
        <v>181</v>
      </c>
      <c r="E691" s="33"/>
      <c r="F691" s="176" t="s">
        <v>769</v>
      </c>
      <c r="G691" s="33"/>
      <c r="H691" s="33"/>
      <c r="I691" s="97"/>
      <c r="J691" s="33"/>
      <c r="K691" s="33"/>
      <c r="L691" s="34"/>
      <c r="M691" s="177"/>
      <c r="N691" s="178"/>
      <c r="O691" s="59"/>
      <c r="P691" s="59"/>
      <c r="Q691" s="59"/>
      <c r="R691" s="59"/>
      <c r="S691" s="59"/>
      <c r="T691" s="60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T691" s="18" t="s">
        <v>181</v>
      </c>
      <c r="AU691" s="18" t="s">
        <v>179</v>
      </c>
    </row>
    <row r="692" spans="1:65" s="12" customFormat="1" ht="25.9" customHeight="1" x14ac:dyDescent="0.2">
      <c r="B692" s="149"/>
      <c r="D692" s="150" t="s">
        <v>76</v>
      </c>
      <c r="E692" s="151" t="s">
        <v>770</v>
      </c>
      <c r="F692" s="151" t="s">
        <v>771</v>
      </c>
      <c r="I692" s="152"/>
      <c r="J692" s="153">
        <f>BK692</f>
        <v>0</v>
      </c>
      <c r="L692" s="149"/>
      <c r="M692" s="154"/>
      <c r="N692" s="155"/>
      <c r="O692" s="155"/>
      <c r="P692" s="156">
        <f>P693+P709+P767+P847+P849+P867+P869+P940+P972+P1050+P1108+P1115+P1132+P1250</f>
        <v>0</v>
      </c>
      <c r="Q692" s="155"/>
      <c r="R692" s="156">
        <f>R693+R709+R767+R847+R849+R867+R869+R940+R972+R1050+R1108+R1115+R1132+R1250</f>
        <v>20.410699430000001</v>
      </c>
      <c r="S692" s="155"/>
      <c r="T692" s="157">
        <f>T693+T709+T767+T847+T849+T867+T869+T940+T972+T1050+T1108+T1115+T1132+T1250</f>
        <v>0</v>
      </c>
      <c r="AR692" s="150" t="s">
        <v>179</v>
      </c>
      <c r="AT692" s="158" t="s">
        <v>76</v>
      </c>
      <c r="AU692" s="158" t="s">
        <v>77</v>
      </c>
      <c r="AY692" s="150" t="s">
        <v>173</v>
      </c>
      <c r="BK692" s="159">
        <f>BK693+BK709+BK767+BK847+BK849+BK867+BK869+BK940+BK972+BK1050+BK1108+BK1115+BK1132+BK1250</f>
        <v>0</v>
      </c>
    </row>
    <row r="693" spans="1:65" s="12" customFormat="1" ht="22.9" customHeight="1" x14ac:dyDescent="0.2">
      <c r="B693" s="149"/>
      <c r="D693" s="150" t="s">
        <v>76</v>
      </c>
      <c r="E693" s="160" t="s">
        <v>772</v>
      </c>
      <c r="F693" s="160" t="s">
        <v>773</v>
      </c>
      <c r="I693" s="152"/>
      <c r="J693" s="161">
        <f>BK693</f>
        <v>0</v>
      </c>
      <c r="L693" s="149"/>
      <c r="M693" s="154"/>
      <c r="N693" s="155"/>
      <c r="O693" s="155"/>
      <c r="P693" s="156">
        <f>SUM(P694:P708)</f>
        <v>0</v>
      </c>
      <c r="Q693" s="155"/>
      <c r="R693" s="156">
        <f>SUM(R694:R708)</f>
        <v>0.98018830000000001</v>
      </c>
      <c r="S693" s="155"/>
      <c r="T693" s="157">
        <f>SUM(T694:T708)</f>
        <v>0</v>
      </c>
      <c r="AR693" s="150" t="s">
        <v>179</v>
      </c>
      <c r="AT693" s="158" t="s">
        <v>76</v>
      </c>
      <c r="AU693" s="158" t="s">
        <v>85</v>
      </c>
      <c r="AY693" s="150" t="s">
        <v>173</v>
      </c>
      <c r="BK693" s="159">
        <f>SUM(BK694:BK708)</f>
        <v>0</v>
      </c>
    </row>
    <row r="694" spans="1:65" s="2" customFormat="1" ht="36" customHeight="1" x14ac:dyDescent="0.2">
      <c r="A694" s="33"/>
      <c r="B694" s="162"/>
      <c r="C694" s="163" t="s">
        <v>810</v>
      </c>
      <c r="D694" s="264" t="s">
        <v>3193</v>
      </c>
      <c r="E694" s="265"/>
      <c r="F694" s="266"/>
      <c r="G694" s="164" t="s">
        <v>271</v>
      </c>
      <c r="H694" s="165">
        <v>220.809</v>
      </c>
      <c r="I694" s="166"/>
      <c r="J694" s="165">
        <f>ROUND(I694*H694,3)</f>
        <v>0</v>
      </c>
      <c r="K694" s="167"/>
      <c r="L694" s="34"/>
      <c r="M694" s="168" t="s">
        <v>1</v>
      </c>
      <c r="N694" s="169" t="s">
        <v>43</v>
      </c>
      <c r="O694" s="59"/>
      <c r="P694" s="170">
        <f>O694*H694</f>
        <v>0</v>
      </c>
      <c r="Q694" s="170">
        <v>4.1999999999999997E-3</v>
      </c>
      <c r="R694" s="170">
        <f>Q694*H694</f>
        <v>0.92739779999999994</v>
      </c>
      <c r="S694" s="170">
        <v>0</v>
      </c>
      <c r="T694" s="171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72" t="s">
        <v>283</v>
      </c>
      <c r="AT694" s="172" t="s">
        <v>175</v>
      </c>
      <c r="AU694" s="172" t="s">
        <v>179</v>
      </c>
      <c r="AY694" s="18" t="s">
        <v>173</v>
      </c>
      <c r="BE694" s="173">
        <f>IF(N694="základná",J694,0)</f>
        <v>0</v>
      </c>
      <c r="BF694" s="173">
        <f>IF(N694="znížená",J694,0)</f>
        <v>0</v>
      </c>
      <c r="BG694" s="173">
        <f>IF(N694="zákl. prenesená",J694,0)</f>
        <v>0</v>
      </c>
      <c r="BH694" s="173">
        <f>IF(N694="zníž. prenesená",J694,0)</f>
        <v>0</v>
      </c>
      <c r="BI694" s="173">
        <f>IF(N694="nulová",J694,0)</f>
        <v>0</v>
      </c>
      <c r="BJ694" s="18" t="s">
        <v>179</v>
      </c>
      <c r="BK694" s="174">
        <f>ROUND(I694*H694,3)</f>
        <v>0</v>
      </c>
      <c r="BL694" s="18" t="s">
        <v>283</v>
      </c>
      <c r="BM694" s="172" t="s">
        <v>2151</v>
      </c>
    </row>
    <row r="695" spans="1:65" s="2" customFormat="1" ht="19.5" x14ac:dyDescent="0.2">
      <c r="A695" s="33"/>
      <c r="B695" s="34"/>
      <c r="C695" s="33"/>
      <c r="D695" s="175" t="s">
        <v>181</v>
      </c>
      <c r="E695" s="33"/>
      <c r="F695" s="176" t="s">
        <v>3194</v>
      </c>
      <c r="G695" s="33"/>
      <c r="H695" s="33"/>
      <c r="I695" s="97"/>
      <c r="J695" s="33"/>
      <c r="K695" s="33"/>
      <c r="L695" s="34"/>
      <c r="M695" s="177"/>
      <c r="N695" s="178"/>
      <c r="O695" s="59"/>
      <c r="P695" s="59"/>
      <c r="Q695" s="59"/>
      <c r="R695" s="59"/>
      <c r="S695" s="59"/>
      <c r="T695" s="60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T695" s="18" t="s">
        <v>181</v>
      </c>
      <c r="AU695" s="18" t="s">
        <v>179</v>
      </c>
    </row>
    <row r="696" spans="1:65" s="13" customFormat="1" x14ac:dyDescent="0.2">
      <c r="B696" s="179"/>
      <c r="D696" s="175" t="s">
        <v>183</v>
      </c>
      <c r="E696" s="180" t="s">
        <v>1</v>
      </c>
      <c r="F696" s="181" t="s">
        <v>776</v>
      </c>
      <c r="H696" s="182">
        <v>219.94499999999999</v>
      </c>
      <c r="I696" s="183"/>
      <c r="L696" s="179"/>
      <c r="M696" s="184"/>
      <c r="N696" s="185"/>
      <c r="O696" s="185"/>
      <c r="P696" s="185"/>
      <c r="Q696" s="185"/>
      <c r="R696" s="185"/>
      <c r="S696" s="185"/>
      <c r="T696" s="186"/>
      <c r="AT696" s="180" t="s">
        <v>183</v>
      </c>
      <c r="AU696" s="180" t="s">
        <v>179</v>
      </c>
      <c r="AV696" s="13" t="s">
        <v>179</v>
      </c>
      <c r="AW696" s="13" t="s">
        <v>32</v>
      </c>
      <c r="AX696" s="13" t="s">
        <v>77</v>
      </c>
      <c r="AY696" s="180" t="s">
        <v>173</v>
      </c>
    </row>
    <row r="697" spans="1:65" s="14" customFormat="1" x14ac:dyDescent="0.2">
      <c r="B697" s="187"/>
      <c r="D697" s="175" t="s">
        <v>183</v>
      </c>
      <c r="E697" s="188" t="s">
        <v>1</v>
      </c>
      <c r="F697" s="189" t="s">
        <v>2152</v>
      </c>
      <c r="H697" s="188" t="s">
        <v>1</v>
      </c>
      <c r="I697" s="190"/>
      <c r="L697" s="187"/>
      <c r="M697" s="191"/>
      <c r="N697" s="192"/>
      <c r="O697" s="192"/>
      <c r="P697" s="192"/>
      <c r="Q697" s="192"/>
      <c r="R697" s="192"/>
      <c r="S697" s="192"/>
      <c r="T697" s="193"/>
      <c r="AT697" s="188" t="s">
        <v>183</v>
      </c>
      <c r="AU697" s="188" t="s">
        <v>179</v>
      </c>
      <c r="AV697" s="14" t="s">
        <v>85</v>
      </c>
      <c r="AW697" s="14" t="s">
        <v>32</v>
      </c>
      <c r="AX697" s="14" t="s">
        <v>77</v>
      </c>
      <c r="AY697" s="188" t="s">
        <v>173</v>
      </c>
    </row>
    <row r="698" spans="1:65" s="13" customFormat="1" x14ac:dyDescent="0.2">
      <c r="B698" s="179"/>
      <c r="D698" s="175" t="s">
        <v>183</v>
      </c>
      <c r="E698" s="180" t="s">
        <v>1</v>
      </c>
      <c r="F698" s="181" t="s">
        <v>2153</v>
      </c>
      <c r="H698" s="182">
        <v>0.86399999999999999</v>
      </c>
      <c r="I698" s="183"/>
      <c r="L698" s="179"/>
      <c r="M698" s="184"/>
      <c r="N698" s="185"/>
      <c r="O698" s="185"/>
      <c r="P698" s="185"/>
      <c r="Q698" s="185"/>
      <c r="R698" s="185"/>
      <c r="S698" s="185"/>
      <c r="T698" s="186"/>
      <c r="AT698" s="180" t="s">
        <v>183</v>
      </c>
      <c r="AU698" s="180" t="s">
        <v>179</v>
      </c>
      <c r="AV698" s="13" t="s">
        <v>179</v>
      </c>
      <c r="AW698" s="13" t="s">
        <v>32</v>
      </c>
      <c r="AX698" s="13" t="s">
        <v>77</v>
      </c>
      <c r="AY698" s="180" t="s">
        <v>173</v>
      </c>
    </row>
    <row r="699" spans="1:65" s="16" customFormat="1" x14ac:dyDescent="0.2">
      <c r="B699" s="202"/>
      <c r="D699" s="175" t="s">
        <v>183</v>
      </c>
      <c r="E699" s="203" t="s">
        <v>1</v>
      </c>
      <c r="F699" s="204" t="s">
        <v>197</v>
      </c>
      <c r="H699" s="205">
        <v>220.809</v>
      </c>
      <c r="I699" s="206"/>
      <c r="L699" s="202"/>
      <c r="M699" s="207"/>
      <c r="N699" s="208"/>
      <c r="O699" s="208"/>
      <c r="P699" s="208"/>
      <c r="Q699" s="208"/>
      <c r="R699" s="208"/>
      <c r="S699" s="208"/>
      <c r="T699" s="209"/>
      <c r="AT699" s="203" t="s">
        <v>183</v>
      </c>
      <c r="AU699" s="203" t="s">
        <v>179</v>
      </c>
      <c r="AV699" s="16" t="s">
        <v>178</v>
      </c>
      <c r="AW699" s="16" t="s">
        <v>32</v>
      </c>
      <c r="AX699" s="16" t="s">
        <v>85</v>
      </c>
      <c r="AY699" s="203" t="s">
        <v>173</v>
      </c>
    </row>
    <row r="700" spans="1:65" s="2" customFormat="1" ht="24" customHeight="1" x14ac:dyDescent="0.2">
      <c r="A700" s="33"/>
      <c r="B700" s="162"/>
      <c r="C700" s="163" t="s">
        <v>819</v>
      </c>
      <c r="D700" s="264" t="s">
        <v>2154</v>
      </c>
      <c r="E700" s="265"/>
      <c r="F700" s="266"/>
      <c r="G700" s="164" t="s">
        <v>271</v>
      </c>
      <c r="H700" s="165">
        <v>13.05</v>
      </c>
      <c r="I700" s="166"/>
      <c r="J700" s="165">
        <f>ROUND(I700*H700,3)</f>
        <v>0</v>
      </c>
      <c r="K700" s="167"/>
      <c r="L700" s="34"/>
      <c r="M700" s="168" t="s">
        <v>1</v>
      </c>
      <c r="N700" s="169" t="s">
        <v>43</v>
      </c>
      <c r="O700" s="59"/>
      <c r="P700" s="170">
        <f>O700*H700</f>
        <v>0</v>
      </c>
      <c r="Q700" s="170">
        <v>3.5000000000000001E-3</v>
      </c>
      <c r="R700" s="170">
        <f>Q700*H700</f>
        <v>4.5675E-2</v>
      </c>
      <c r="S700" s="170">
        <v>0</v>
      </c>
      <c r="T700" s="171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172" t="s">
        <v>283</v>
      </c>
      <c r="AT700" s="172" t="s">
        <v>175</v>
      </c>
      <c r="AU700" s="172" t="s">
        <v>179</v>
      </c>
      <c r="AY700" s="18" t="s">
        <v>173</v>
      </c>
      <c r="BE700" s="173">
        <f>IF(N700="základná",J700,0)</f>
        <v>0</v>
      </c>
      <c r="BF700" s="173">
        <f>IF(N700="znížená",J700,0)</f>
        <v>0</v>
      </c>
      <c r="BG700" s="173">
        <f>IF(N700="zákl. prenesená",J700,0)</f>
        <v>0</v>
      </c>
      <c r="BH700" s="173">
        <f>IF(N700="zníž. prenesená",J700,0)</f>
        <v>0</v>
      </c>
      <c r="BI700" s="173">
        <f>IF(N700="nulová",J700,0)</f>
        <v>0</v>
      </c>
      <c r="BJ700" s="18" t="s">
        <v>179</v>
      </c>
      <c r="BK700" s="174">
        <f>ROUND(I700*H700,3)</f>
        <v>0</v>
      </c>
      <c r="BL700" s="18" t="s">
        <v>283</v>
      </c>
      <c r="BM700" s="172" t="s">
        <v>2155</v>
      </c>
    </row>
    <row r="701" spans="1:65" s="2" customFormat="1" x14ac:dyDescent="0.2">
      <c r="A701" s="33"/>
      <c r="B701" s="34"/>
      <c r="C701" s="33"/>
      <c r="D701" s="175" t="s">
        <v>181</v>
      </c>
      <c r="E701" s="33"/>
      <c r="F701" s="176" t="s">
        <v>3269</v>
      </c>
      <c r="G701" s="33"/>
      <c r="H701" s="33"/>
      <c r="I701" s="97"/>
      <c r="J701" s="33"/>
      <c r="K701" s="33"/>
      <c r="L701" s="34"/>
      <c r="M701" s="177"/>
      <c r="N701" s="178"/>
      <c r="O701" s="59"/>
      <c r="P701" s="59"/>
      <c r="Q701" s="59"/>
      <c r="R701" s="59"/>
      <c r="S701" s="59"/>
      <c r="T701" s="60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T701" s="18" t="s">
        <v>181</v>
      </c>
      <c r="AU701" s="18" t="s">
        <v>179</v>
      </c>
    </row>
    <row r="702" spans="1:65" s="13" customFormat="1" x14ac:dyDescent="0.2">
      <c r="B702" s="179"/>
      <c r="D702" s="175" t="s">
        <v>183</v>
      </c>
      <c r="E702" s="180" t="s">
        <v>1</v>
      </c>
      <c r="F702" s="181" t="s">
        <v>2156</v>
      </c>
      <c r="H702" s="182">
        <v>13.05</v>
      </c>
      <c r="I702" s="183"/>
      <c r="L702" s="179"/>
      <c r="M702" s="184"/>
      <c r="N702" s="185"/>
      <c r="O702" s="185"/>
      <c r="P702" s="185"/>
      <c r="Q702" s="185"/>
      <c r="R702" s="185"/>
      <c r="S702" s="185"/>
      <c r="T702" s="186"/>
      <c r="AT702" s="180" t="s">
        <v>183</v>
      </c>
      <c r="AU702" s="180" t="s">
        <v>179</v>
      </c>
      <c r="AV702" s="13" t="s">
        <v>179</v>
      </c>
      <c r="AW702" s="13" t="s">
        <v>32</v>
      </c>
      <c r="AX702" s="13" t="s">
        <v>85</v>
      </c>
      <c r="AY702" s="180" t="s">
        <v>173</v>
      </c>
    </row>
    <row r="703" spans="1:65" s="2" customFormat="1" ht="24" customHeight="1" x14ac:dyDescent="0.2">
      <c r="A703" s="33"/>
      <c r="B703" s="162"/>
      <c r="C703" s="163" t="s">
        <v>824</v>
      </c>
      <c r="D703" s="264" t="s">
        <v>2157</v>
      </c>
      <c r="E703" s="265"/>
      <c r="F703" s="266"/>
      <c r="G703" s="164" t="s">
        <v>271</v>
      </c>
      <c r="H703" s="165">
        <v>2.0329999999999999</v>
      </c>
      <c r="I703" s="166"/>
      <c r="J703" s="165">
        <f>ROUND(I703*H703,3)</f>
        <v>0</v>
      </c>
      <c r="K703" s="167"/>
      <c r="L703" s="34"/>
      <c r="M703" s="168" t="s">
        <v>1</v>
      </c>
      <c r="N703" s="169" t="s">
        <v>43</v>
      </c>
      <c r="O703" s="59"/>
      <c r="P703" s="170">
        <f>O703*H703</f>
        <v>0</v>
      </c>
      <c r="Q703" s="170">
        <v>3.5000000000000001E-3</v>
      </c>
      <c r="R703" s="170">
        <f>Q703*H703</f>
        <v>7.1154999999999994E-3</v>
      </c>
      <c r="S703" s="170">
        <v>0</v>
      </c>
      <c r="T703" s="171">
        <f>S703*H703</f>
        <v>0</v>
      </c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R703" s="172" t="s">
        <v>283</v>
      </c>
      <c r="AT703" s="172" t="s">
        <v>175</v>
      </c>
      <c r="AU703" s="172" t="s">
        <v>179</v>
      </c>
      <c r="AY703" s="18" t="s">
        <v>173</v>
      </c>
      <c r="BE703" s="173">
        <f>IF(N703="základná",J703,0)</f>
        <v>0</v>
      </c>
      <c r="BF703" s="173">
        <f>IF(N703="znížená",J703,0)</f>
        <v>0</v>
      </c>
      <c r="BG703" s="173">
        <f>IF(N703="zákl. prenesená",J703,0)</f>
        <v>0</v>
      </c>
      <c r="BH703" s="173">
        <f>IF(N703="zníž. prenesená",J703,0)</f>
        <v>0</v>
      </c>
      <c r="BI703" s="173">
        <f>IF(N703="nulová",J703,0)</f>
        <v>0</v>
      </c>
      <c r="BJ703" s="18" t="s">
        <v>179</v>
      </c>
      <c r="BK703" s="174">
        <f>ROUND(I703*H703,3)</f>
        <v>0</v>
      </c>
      <c r="BL703" s="18" t="s">
        <v>283</v>
      </c>
      <c r="BM703" s="172" t="s">
        <v>2158</v>
      </c>
    </row>
    <row r="704" spans="1:65" s="2" customFormat="1" x14ac:dyDescent="0.2">
      <c r="A704" s="33"/>
      <c r="B704" s="34"/>
      <c r="C704" s="33"/>
      <c r="D704" s="175" t="s">
        <v>181</v>
      </c>
      <c r="E704" s="33"/>
      <c r="F704" s="176" t="s">
        <v>3270</v>
      </c>
      <c r="G704" s="33"/>
      <c r="H704" s="33"/>
      <c r="I704" s="97"/>
      <c r="J704" s="33"/>
      <c r="K704" s="33"/>
      <c r="L704" s="34"/>
      <c r="M704" s="177"/>
      <c r="N704" s="178"/>
      <c r="O704" s="59"/>
      <c r="P704" s="59"/>
      <c r="Q704" s="59"/>
      <c r="R704" s="59"/>
      <c r="S704" s="59"/>
      <c r="T704" s="60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T704" s="18" t="s">
        <v>181</v>
      </c>
      <c r="AU704" s="18" t="s">
        <v>179</v>
      </c>
    </row>
    <row r="705" spans="1:65" s="14" customFormat="1" x14ac:dyDescent="0.2">
      <c r="B705" s="187"/>
      <c r="D705" s="175" t="s">
        <v>183</v>
      </c>
      <c r="E705" s="188" t="s">
        <v>1</v>
      </c>
      <c r="F705" s="189" t="s">
        <v>2159</v>
      </c>
      <c r="H705" s="188" t="s">
        <v>1</v>
      </c>
      <c r="I705" s="190"/>
      <c r="L705" s="187"/>
      <c r="M705" s="191"/>
      <c r="N705" s="192"/>
      <c r="O705" s="192"/>
      <c r="P705" s="192"/>
      <c r="Q705" s="192"/>
      <c r="R705" s="192"/>
      <c r="S705" s="192"/>
      <c r="T705" s="193"/>
      <c r="AT705" s="188" t="s">
        <v>183</v>
      </c>
      <c r="AU705" s="188" t="s">
        <v>179</v>
      </c>
      <c r="AV705" s="14" t="s">
        <v>85</v>
      </c>
      <c r="AW705" s="14" t="s">
        <v>32</v>
      </c>
      <c r="AX705" s="14" t="s">
        <v>77</v>
      </c>
      <c r="AY705" s="188" t="s">
        <v>173</v>
      </c>
    </row>
    <row r="706" spans="1:65" s="13" customFormat="1" x14ac:dyDescent="0.2">
      <c r="B706" s="179"/>
      <c r="D706" s="175" t="s">
        <v>183</v>
      </c>
      <c r="E706" s="180" t="s">
        <v>1</v>
      </c>
      <c r="F706" s="181" t="s">
        <v>2160</v>
      </c>
      <c r="H706" s="182">
        <v>2.0329999999999999</v>
      </c>
      <c r="I706" s="183"/>
      <c r="L706" s="179"/>
      <c r="M706" s="184"/>
      <c r="N706" s="185"/>
      <c r="O706" s="185"/>
      <c r="P706" s="185"/>
      <c r="Q706" s="185"/>
      <c r="R706" s="185"/>
      <c r="S706" s="185"/>
      <c r="T706" s="186"/>
      <c r="AT706" s="180" t="s">
        <v>183</v>
      </c>
      <c r="AU706" s="180" t="s">
        <v>179</v>
      </c>
      <c r="AV706" s="13" t="s">
        <v>179</v>
      </c>
      <c r="AW706" s="13" t="s">
        <v>32</v>
      </c>
      <c r="AX706" s="13" t="s">
        <v>85</v>
      </c>
      <c r="AY706" s="180" t="s">
        <v>173</v>
      </c>
    </row>
    <row r="707" spans="1:65" s="2" customFormat="1" ht="24" customHeight="1" x14ac:dyDescent="0.2">
      <c r="A707" s="33"/>
      <c r="B707" s="162"/>
      <c r="C707" s="163" t="s">
        <v>830</v>
      </c>
      <c r="D707" s="264" t="s">
        <v>779</v>
      </c>
      <c r="E707" s="265"/>
      <c r="F707" s="266"/>
      <c r="G707" s="164" t="s">
        <v>780</v>
      </c>
      <c r="H707" s="166"/>
      <c r="I707" s="166"/>
      <c r="J707" s="165">
        <f>ROUND(I707*H707,3)</f>
        <v>0</v>
      </c>
      <c r="K707" s="167"/>
      <c r="L707" s="34"/>
      <c r="M707" s="168" t="s">
        <v>1</v>
      </c>
      <c r="N707" s="169" t="s">
        <v>43</v>
      </c>
      <c r="O707" s="59"/>
      <c r="P707" s="170">
        <f>O707*H707</f>
        <v>0</v>
      </c>
      <c r="Q707" s="170">
        <v>0</v>
      </c>
      <c r="R707" s="170">
        <f>Q707*H707</f>
        <v>0</v>
      </c>
      <c r="S707" s="170">
        <v>0</v>
      </c>
      <c r="T707" s="171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72" t="s">
        <v>283</v>
      </c>
      <c r="AT707" s="172" t="s">
        <v>175</v>
      </c>
      <c r="AU707" s="172" t="s">
        <v>179</v>
      </c>
      <c r="AY707" s="18" t="s">
        <v>173</v>
      </c>
      <c r="BE707" s="173">
        <f>IF(N707="základná",J707,0)</f>
        <v>0</v>
      </c>
      <c r="BF707" s="173">
        <f>IF(N707="znížená",J707,0)</f>
        <v>0</v>
      </c>
      <c r="BG707" s="173">
        <f>IF(N707="zákl. prenesená",J707,0)</f>
        <v>0</v>
      </c>
      <c r="BH707" s="173">
        <f>IF(N707="zníž. prenesená",J707,0)</f>
        <v>0</v>
      </c>
      <c r="BI707" s="173">
        <f>IF(N707="nulová",J707,0)</f>
        <v>0</v>
      </c>
      <c r="BJ707" s="18" t="s">
        <v>179</v>
      </c>
      <c r="BK707" s="174">
        <f>ROUND(I707*H707,3)</f>
        <v>0</v>
      </c>
      <c r="BL707" s="18" t="s">
        <v>283</v>
      </c>
      <c r="BM707" s="172" t="s">
        <v>2161</v>
      </c>
    </row>
    <row r="708" spans="1:65" s="2" customFormat="1" x14ac:dyDescent="0.2">
      <c r="A708" s="33"/>
      <c r="B708" s="34"/>
      <c r="C708" s="33"/>
      <c r="D708" s="175" t="s">
        <v>181</v>
      </c>
      <c r="E708" s="33"/>
      <c r="F708" s="176" t="s">
        <v>779</v>
      </c>
      <c r="G708" s="33"/>
      <c r="H708" s="33"/>
      <c r="I708" s="97"/>
      <c r="J708" s="33"/>
      <c r="K708" s="33"/>
      <c r="L708" s="34"/>
      <c r="M708" s="177"/>
      <c r="N708" s="178"/>
      <c r="O708" s="59"/>
      <c r="P708" s="59"/>
      <c r="Q708" s="59"/>
      <c r="R708" s="59"/>
      <c r="S708" s="59"/>
      <c r="T708" s="60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T708" s="18" t="s">
        <v>181</v>
      </c>
      <c r="AU708" s="18" t="s">
        <v>179</v>
      </c>
    </row>
    <row r="709" spans="1:65" s="12" customFormat="1" ht="22.9" customHeight="1" x14ac:dyDescent="0.2">
      <c r="B709" s="149"/>
      <c r="D709" s="150" t="s">
        <v>76</v>
      </c>
      <c r="E709" s="160" t="s">
        <v>782</v>
      </c>
      <c r="F709" s="160" t="s">
        <v>783</v>
      </c>
      <c r="I709" s="152"/>
      <c r="J709" s="161">
        <f>BK709</f>
        <v>0</v>
      </c>
      <c r="L709" s="149"/>
      <c r="M709" s="154"/>
      <c r="N709" s="155"/>
      <c r="O709" s="155"/>
      <c r="P709" s="156">
        <f>SUM(P710:P766)</f>
        <v>0</v>
      </c>
      <c r="Q709" s="155"/>
      <c r="R709" s="156">
        <f>SUM(R710:R766)</f>
        <v>3.3035416199999998</v>
      </c>
      <c r="S709" s="155"/>
      <c r="T709" s="157">
        <f>SUM(T710:T766)</f>
        <v>0</v>
      </c>
      <c r="AR709" s="150" t="s">
        <v>179</v>
      </c>
      <c r="AT709" s="158" t="s">
        <v>76</v>
      </c>
      <c r="AU709" s="158" t="s">
        <v>85</v>
      </c>
      <c r="AY709" s="150" t="s">
        <v>173</v>
      </c>
      <c r="BK709" s="159">
        <f>SUM(BK710:BK766)</f>
        <v>0</v>
      </c>
    </row>
    <row r="710" spans="1:65" s="2" customFormat="1" ht="24" customHeight="1" x14ac:dyDescent="0.2">
      <c r="A710" s="33"/>
      <c r="B710" s="162"/>
      <c r="C710" s="163" t="s">
        <v>834</v>
      </c>
      <c r="D710" s="264" t="s">
        <v>785</v>
      </c>
      <c r="E710" s="265"/>
      <c r="F710" s="266"/>
      <c r="G710" s="164" t="s">
        <v>271</v>
      </c>
      <c r="H710" s="165">
        <v>276.10000000000002</v>
      </c>
      <c r="I710" s="166"/>
      <c r="J710" s="165">
        <f>ROUND(I710*H710,3)</f>
        <v>0</v>
      </c>
      <c r="K710" s="167"/>
      <c r="L710" s="34"/>
      <c r="M710" s="168" t="s">
        <v>1</v>
      </c>
      <c r="N710" s="169" t="s">
        <v>43</v>
      </c>
      <c r="O710" s="59"/>
      <c r="P710" s="170">
        <f>O710*H710</f>
        <v>0</v>
      </c>
      <c r="Q710" s="170">
        <v>0</v>
      </c>
      <c r="R710" s="170">
        <f>Q710*H710</f>
        <v>0</v>
      </c>
      <c r="S710" s="170">
        <v>0</v>
      </c>
      <c r="T710" s="171">
        <f>S710*H710</f>
        <v>0</v>
      </c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R710" s="172" t="s">
        <v>283</v>
      </c>
      <c r="AT710" s="172" t="s">
        <v>175</v>
      </c>
      <c r="AU710" s="172" t="s">
        <v>179</v>
      </c>
      <c r="AY710" s="18" t="s">
        <v>173</v>
      </c>
      <c r="BE710" s="173">
        <f>IF(N710="základná",J710,0)</f>
        <v>0</v>
      </c>
      <c r="BF710" s="173">
        <f>IF(N710="znížená",J710,0)</f>
        <v>0</v>
      </c>
      <c r="BG710" s="173">
        <f>IF(N710="zákl. prenesená",J710,0)</f>
        <v>0</v>
      </c>
      <c r="BH710" s="173">
        <f>IF(N710="zníž. prenesená",J710,0)</f>
        <v>0</v>
      </c>
      <c r="BI710" s="173">
        <f>IF(N710="nulová",J710,0)</f>
        <v>0</v>
      </c>
      <c r="BJ710" s="18" t="s">
        <v>179</v>
      </c>
      <c r="BK710" s="174">
        <f>ROUND(I710*H710,3)</f>
        <v>0</v>
      </c>
      <c r="BL710" s="18" t="s">
        <v>283</v>
      </c>
      <c r="BM710" s="172" t="s">
        <v>2162</v>
      </c>
    </row>
    <row r="711" spans="1:65" s="2" customFormat="1" ht="19.5" x14ac:dyDescent="0.2">
      <c r="A711" s="33"/>
      <c r="B711" s="34"/>
      <c r="C711" s="33"/>
      <c r="D711" s="175" t="s">
        <v>181</v>
      </c>
      <c r="E711" s="33"/>
      <c r="F711" s="176" t="s">
        <v>787</v>
      </c>
      <c r="G711" s="33"/>
      <c r="H711" s="33"/>
      <c r="I711" s="97"/>
      <c r="J711" s="33"/>
      <c r="K711" s="33"/>
      <c r="L711" s="34"/>
      <c r="M711" s="177"/>
      <c r="N711" s="178"/>
      <c r="O711" s="59"/>
      <c r="P711" s="59"/>
      <c r="Q711" s="59"/>
      <c r="R711" s="59"/>
      <c r="S711" s="59"/>
      <c r="T711" s="60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T711" s="18" t="s">
        <v>181</v>
      </c>
      <c r="AU711" s="18" t="s">
        <v>179</v>
      </c>
    </row>
    <row r="712" spans="1:65" s="14" customFormat="1" x14ac:dyDescent="0.2">
      <c r="B712" s="187"/>
      <c r="D712" s="175" t="s">
        <v>183</v>
      </c>
      <c r="E712" s="188" t="s">
        <v>1</v>
      </c>
      <c r="F712" s="189" t="s">
        <v>635</v>
      </c>
      <c r="H712" s="188" t="s">
        <v>1</v>
      </c>
      <c r="I712" s="190"/>
      <c r="L712" s="187"/>
      <c r="M712" s="191"/>
      <c r="N712" s="192"/>
      <c r="O712" s="192"/>
      <c r="P712" s="192"/>
      <c r="Q712" s="192"/>
      <c r="R712" s="192"/>
      <c r="S712" s="192"/>
      <c r="T712" s="193"/>
      <c r="AT712" s="188" t="s">
        <v>183</v>
      </c>
      <c r="AU712" s="188" t="s">
        <v>179</v>
      </c>
      <c r="AV712" s="14" t="s">
        <v>85</v>
      </c>
      <c r="AW712" s="14" t="s">
        <v>32</v>
      </c>
      <c r="AX712" s="14" t="s">
        <v>77</v>
      </c>
      <c r="AY712" s="188" t="s">
        <v>173</v>
      </c>
    </row>
    <row r="713" spans="1:65" s="14" customFormat="1" x14ac:dyDescent="0.2">
      <c r="B713" s="187"/>
      <c r="D713" s="175" t="s">
        <v>183</v>
      </c>
      <c r="E713" s="188" t="s">
        <v>1</v>
      </c>
      <c r="F713" s="189" t="s">
        <v>788</v>
      </c>
      <c r="H713" s="188" t="s">
        <v>1</v>
      </c>
      <c r="I713" s="190"/>
      <c r="L713" s="187"/>
      <c r="M713" s="191"/>
      <c r="N713" s="192"/>
      <c r="O713" s="192"/>
      <c r="P713" s="192"/>
      <c r="Q713" s="192"/>
      <c r="R713" s="192"/>
      <c r="S713" s="192"/>
      <c r="T713" s="193"/>
      <c r="AT713" s="188" t="s">
        <v>183</v>
      </c>
      <c r="AU713" s="188" t="s">
        <v>179</v>
      </c>
      <c r="AV713" s="14" t="s">
        <v>85</v>
      </c>
      <c r="AW713" s="14" t="s">
        <v>32</v>
      </c>
      <c r="AX713" s="14" t="s">
        <v>77</v>
      </c>
      <c r="AY713" s="188" t="s">
        <v>173</v>
      </c>
    </row>
    <row r="714" spans="1:65" s="13" customFormat="1" x14ac:dyDescent="0.2">
      <c r="B714" s="179"/>
      <c r="D714" s="175" t="s">
        <v>183</v>
      </c>
      <c r="E714" s="180" t="s">
        <v>1</v>
      </c>
      <c r="F714" s="181" t="s">
        <v>789</v>
      </c>
      <c r="H714" s="182">
        <v>200.69499999999999</v>
      </c>
      <c r="I714" s="183"/>
      <c r="L714" s="179"/>
      <c r="M714" s="184"/>
      <c r="N714" s="185"/>
      <c r="O714" s="185"/>
      <c r="P714" s="185"/>
      <c r="Q714" s="185"/>
      <c r="R714" s="185"/>
      <c r="S714" s="185"/>
      <c r="T714" s="186"/>
      <c r="AT714" s="180" t="s">
        <v>183</v>
      </c>
      <c r="AU714" s="180" t="s">
        <v>179</v>
      </c>
      <c r="AV714" s="13" t="s">
        <v>179</v>
      </c>
      <c r="AW714" s="13" t="s">
        <v>32</v>
      </c>
      <c r="AX714" s="13" t="s">
        <v>77</v>
      </c>
      <c r="AY714" s="180" t="s">
        <v>173</v>
      </c>
    </row>
    <row r="715" spans="1:65" s="13" customFormat="1" x14ac:dyDescent="0.2">
      <c r="B715" s="179"/>
      <c r="D715" s="175" t="s">
        <v>183</v>
      </c>
      <c r="E715" s="180" t="s">
        <v>1</v>
      </c>
      <c r="F715" s="181" t="s">
        <v>790</v>
      </c>
      <c r="H715" s="182">
        <v>5.1150000000000002</v>
      </c>
      <c r="I715" s="183"/>
      <c r="L715" s="179"/>
      <c r="M715" s="184"/>
      <c r="N715" s="185"/>
      <c r="O715" s="185"/>
      <c r="P715" s="185"/>
      <c r="Q715" s="185"/>
      <c r="R715" s="185"/>
      <c r="S715" s="185"/>
      <c r="T715" s="186"/>
      <c r="AT715" s="180" t="s">
        <v>183</v>
      </c>
      <c r="AU715" s="180" t="s">
        <v>179</v>
      </c>
      <c r="AV715" s="13" t="s">
        <v>179</v>
      </c>
      <c r="AW715" s="13" t="s">
        <v>32</v>
      </c>
      <c r="AX715" s="13" t="s">
        <v>77</v>
      </c>
      <c r="AY715" s="180" t="s">
        <v>173</v>
      </c>
    </row>
    <row r="716" spans="1:65" s="13" customFormat="1" x14ac:dyDescent="0.2">
      <c r="B716" s="179"/>
      <c r="D716" s="175" t="s">
        <v>183</v>
      </c>
      <c r="E716" s="180" t="s">
        <v>1</v>
      </c>
      <c r="F716" s="181" t="s">
        <v>791</v>
      </c>
      <c r="H716" s="182">
        <v>4.68</v>
      </c>
      <c r="I716" s="183"/>
      <c r="L716" s="179"/>
      <c r="M716" s="184"/>
      <c r="N716" s="185"/>
      <c r="O716" s="185"/>
      <c r="P716" s="185"/>
      <c r="Q716" s="185"/>
      <c r="R716" s="185"/>
      <c r="S716" s="185"/>
      <c r="T716" s="186"/>
      <c r="AT716" s="180" t="s">
        <v>183</v>
      </c>
      <c r="AU716" s="180" t="s">
        <v>179</v>
      </c>
      <c r="AV716" s="13" t="s">
        <v>179</v>
      </c>
      <c r="AW716" s="13" t="s">
        <v>32</v>
      </c>
      <c r="AX716" s="13" t="s">
        <v>77</v>
      </c>
      <c r="AY716" s="180" t="s">
        <v>173</v>
      </c>
    </row>
    <row r="717" spans="1:65" s="13" customFormat="1" x14ac:dyDescent="0.2">
      <c r="B717" s="179"/>
      <c r="D717" s="175" t="s">
        <v>183</v>
      </c>
      <c r="E717" s="180" t="s">
        <v>1</v>
      </c>
      <c r="F717" s="181" t="s">
        <v>792</v>
      </c>
      <c r="H717" s="182">
        <v>4.9800000000000004</v>
      </c>
      <c r="I717" s="183"/>
      <c r="L717" s="179"/>
      <c r="M717" s="184"/>
      <c r="N717" s="185"/>
      <c r="O717" s="185"/>
      <c r="P717" s="185"/>
      <c r="Q717" s="185"/>
      <c r="R717" s="185"/>
      <c r="S717" s="185"/>
      <c r="T717" s="186"/>
      <c r="AT717" s="180" t="s">
        <v>183</v>
      </c>
      <c r="AU717" s="180" t="s">
        <v>179</v>
      </c>
      <c r="AV717" s="13" t="s">
        <v>179</v>
      </c>
      <c r="AW717" s="13" t="s">
        <v>32</v>
      </c>
      <c r="AX717" s="13" t="s">
        <v>77</v>
      </c>
      <c r="AY717" s="180" t="s">
        <v>173</v>
      </c>
    </row>
    <row r="718" spans="1:65" s="15" customFormat="1" x14ac:dyDescent="0.2">
      <c r="B718" s="194"/>
      <c r="D718" s="175" t="s">
        <v>183</v>
      </c>
      <c r="E718" s="195" t="s">
        <v>1</v>
      </c>
      <c r="F718" s="196" t="s">
        <v>190</v>
      </c>
      <c r="H718" s="197">
        <v>215.47</v>
      </c>
      <c r="I718" s="198"/>
      <c r="L718" s="194"/>
      <c r="M718" s="199"/>
      <c r="N718" s="200"/>
      <c r="O718" s="200"/>
      <c r="P718" s="200"/>
      <c r="Q718" s="200"/>
      <c r="R718" s="200"/>
      <c r="S718" s="200"/>
      <c r="T718" s="201"/>
      <c r="AT718" s="195" t="s">
        <v>183</v>
      </c>
      <c r="AU718" s="195" t="s">
        <v>179</v>
      </c>
      <c r="AV718" s="15" t="s">
        <v>191</v>
      </c>
      <c r="AW718" s="15" t="s">
        <v>32</v>
      </c>
      <c r="AX718" s="15" t="s">
        <v>77</v>
      </c>
      <c r="AY718" s="195" t="s">
        <v>173</v>
      </c>
    </row>
    <row r="719" spans="1:65" s="13" customFormat="1" ht="22.5" x14ac:dyDescent="0.2">
      <c r="B719" s="179"/>
      <c r="D719" s="175" t="s">
        <v>183</v>
      </c>
      <c r="E719" s="180" t="s">
        <v>1</v>
      </c>
      <c r="F719" s="181" t="s">
        <v>793</v>
      </c>
      <c r="H719" s="182">
        <v>60.63</v>
      </c>
      <c r="I719" s="183"/>
      <c r="L719" s="179"/>
      <c r="M719" s="184"/>
      <c r="N719" s="185"/>
      <c r="O719" s="185"/>
      <c r="P719" s="185"/>
      <c r="Q719" s="185"/>
      <c r="R719" s="185"/>
      <c r="S719" s="185"/>
      <c r="T719" s="186"/>
      <c r="AT719" s="180" t="s">
        <v>183</v>
      </c>
      <c r="AU719" s="180" t="s">
        <v>179</v>
      </c>
      <c r="AV719" s="13" t="s">
        <v>179</v>
      </c>
      <c r="AW719" s="13" t="s">
        <v>32</v>
      </c>
      <c r="AX719" s="13" t="s">
        <v>77</v>
      </c>
      <c r="AY719" s="180" t="s">
        <v>173</v>
      </c>
    </row>
    <row r="720" spans="1:65" s="16" customFormat="1" x14ac:dyDescent="0.2">
      <c r="B720" s="202"/>
      <c r="D720" s="175" t="s">
        <v>183</v>
      </c>
      <c r="E720" s="203" t="s">
        <v>1</v>
      </c>
      <c r="F720" s="204" t="s">
        <v>197</v>
      </c>
      <c r="H720" s="205">
        <v>276.10000000000002</v>
      </c>
      <c r="I720" s="206"/>
      <c r="L720" s="202"/>
      <c r="M720" s="207"/>
      <c r="N720" s="208"/>
      <c r="O720" s="208"/>
      <c r="P720" s="208"/>
      <c r="Q720" s="208"/>
      <c r="R720" s="208"/>
      <c r="S720" s="208"/>
      <c r="T720" s="209"/>
      <c r="AT720" s="203" t="s">
        <v>183</v>
      </c>
      <c r="AU720" s="203" t="s">
        <v>179</v>
      </c>
      <c r="AV720" s="16" t="s">
        <v>178</v>
      </c>
      <c r="AW720" s="16" t="s">
        <v>32</v>
      </c>
      <c r="AX720" s="16" t="s">
        <v>85</v>
      </c>
      <c r="AY720" s="203" t="s">
        <v>173</v>
      </c>
    </row>
    <row r="721" spans="1:65" s="2" customFormat="1" ht="16.5" customHeight="1" x14ac:dyDescent="0.2">
      <c r="A721" s="33"/>
      <c r="B721" s="162"/>
      <c r="C721" s="210" t="s">
        <v>838</v>
      </c>
      <c r="D721" s="267" t="s">
        <v>794</v>
      </c>
      <c r="E721" s="268"/>
      <c r="F721" s="269"/>
      <c r="G721" s="211" t="s">
        <v>271</v>
      </c>
      <c r="H721" s="212">
        <v>317.51499999999999</v>
      </c>
      <c r="I721" s="213"/>
      <c r="J721" s="212">
        <f>ROUND(I721*H721,3)</f>
        <v>0</v>
      </c>
      <c r="K721" s="214"/>
      <c r="L721" s="215"/>
      <c r="M721" s="216" t="s">
        <v>1</v>
      </c>
      <c r="N721" s="217" t="s">
        <v>43</v>
      </c>
      <c r="O721" s="59"/>
      <c r="P721" s="170">
        <f>O721*H721</f>
        <v>0</v>
      </c>
      <c r="Q721" s="170">
        <v>4.0000000000000002E-4</v>
      </c>
      <c r="R721" s="170">
        <f>Q721*H721</f>
        <v>0.12700600000000001</v>
      </c>
      <c r="S721" s="170">
        <v>0</v>
      </c>
      <c r="T721" s="171">
        <f>S721*H721</f>
        <v>0</v>
      </c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R721" s="172" t="s">
        <v>368</v>
      </c>
      <c r="AT721" s="172" t="s">
        <v>335</v>
      </c>
      <c r="AU721" s="172" t="s">
        <v>179</v>
      </c>
      <c r="AY721" s="18" t="s">
        <v>173</v>
      </c>
      <c r="BE721" s="173">
        <f>IF(N721="základná",J721,0)</f>
        <v>0</v>
      </c>
      <c r="BF721" s="173">
        <f>IF(N721="znížená",J721,0)</f>
        <v>0</v>
      </c>
      <c r="BG721" s="173">
        <f>IF(N721="zákl. prenesená",J721,0)</f>
        <v>0</v>
      </c>
      <c r="BH721" s="173">
        <f>IF(N721="zníž. prenesená",J721,0)</f>
        <v>0</v>
      </c>
      <c r="BI721" s="173">
        <f>IF(N721="nulová",J721,0)</f>
        <v>0</v>
      </c>
      <c r="BJ721" s="18" t="s">
        <v>179</v>
      </c>
      <c r="BK721" s="174">
        <f>ROUND(I721*H721,3)</f>
        <v>0</v>
      </c>
      <c r="BL721" s="18" t="s">
        <v>283</v>
      </c>
      <c r="BM721" s="172" t="s">
        <v>2163</v>
      </c>
    </row>
    <row r="722" spans="1:65" s="2" customFormat="1" x14ac:dyDescent="0.2">
      <c r="A722" s="33"/>
      <c r="B722" s="34"/>
      <c r="C722" s="33"/>
      <c r="D722" s="175" t="s">
        <v>181</v>
      </c>
      <c r="E722" s="33"/>
      <c r="F722" s="176" t="s">
        <v>3195</v>
      </c>
      <c r="G722" s="33"/>
      <c r="H722" s="33"/>
      <c r="I722" s="97"/>
      <c r="J722" s="33"/>
      <c r="K722" s="33"/>
      <c r="L722" s="34"/>
      <c r="M722" s="177"/>
      <c r="N722" s="178"/>
      <c r="O722" s="59"/>
      <c r="P722" s="59"/>
      <c r="Q722" s="59"/>
      <c r="R722" s="59"/>
      <c r="S722" s="59"/>
      <c r="T722" s="60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T722" s="18" t="s">
        <v>181</v>
      </c>
      <c r="AU722" s="18" t="s">
        <v>179</v>
      </c>
    </row>
    <row r="723" spans="1:65" s="13" customFormat="1" x14ac:dyDescent="0.2">
      <c r="B723" s="179"/>
      <c r="D723" s="175" t="s">
        <v>183</v>
      </c>
      <c r="E723" s="180" t="s">
        <v>1</v>
      </c>
      <c r="F723" s="181" t="s">
        <v>796</v>
      </c>
      <c r="H723" s="182">
        <v>317.51499999999999</v>
      </c>
      <c r="I723" s="183"/>
      <c r="L723" s="179"/>
      <c r="M723" s="184"/>
      <c r="N723" s="185"/>
      <c r="O723" s="185"/>
      <c r="P723" s="185"/>
      <c r="Q723" s="185"/>
      <c r="R723" s="185"/>
      <c r="S723" s="185"/>
      <c r="T723" s="186"/>
      <c r="AT723" s="180" t="s">
        <v>183</v>
      </c>
      <c r="AU723" s="180" t="s">
        <v>179</v>
      </c>
      <c r="AV723" s="13" t="s">
        <v>179</v>
      </c>
      <c r="AW723" s="13" t="s">
        <v>32</v>
      </c>
      <c r="AX723" s="13" t="s">
        <v>77</v>
      </c>
      <c r="AY723" s="180" t="s">
        <v>173</v>
      </c>
    </row>
    <row r="724" spans="1:65" s="16" customFormat="1" x14ac:dyDescent="0.2">
      <c r="B724" s="202"/>
      <c r="D724" s="175" t="s">
        <v>183</v>
      </c>
      <c r="E724" s="203" t="s">
        <v>1</v>
      </c>
      <c r="F724" s="204" t="s">
        <v>197</v>
      </c>
      <c r="H724" s="205">
        <v>317.51499999999999</v>
      </c>
      <c r="I724" s="206"/>
      <c r="L724" s="202"/>
      <c r="M724" s="207"/>
      <c r="N724" s="208"/>
      <c r="O724" s="208"/>
      <c r="P724" s="208"/>
      <c r="Q724" s="208"/>
      <c r="R724" s="208"/>
      <c r="S724" s="208"/>
      <c r="T724" s="209"/>
      <c r="AT724" s="203" t="s">
        <v>183</v>
      </c>
      <c r="AU724" s="203" t="s">
        <v>179</v>
      </c>
      <c r="AV724" s="16" t="s">
        <v>178</v>
      </c>
      <c r="AW724" s="16" t="s">
        <v>32</v>
      </c>
      <c r="AX724" s="16" t="s">
        <v>85</v>
      </c>
      <c r="AY724" s="203" t="s">
        <v>173</v>
      </c>
    </row>
    <row r="725" spans="1:65" s="2" customFormat="1" ht="36" customHeight="1" x14ac:dyDescent="0.2">
      <c r="A725" s="33"/>
      <c r="B725" s="162"/>
      <c r="C725" s="163" t="s">
        <v>841</v>
      </c>
      <c r="D725" s="264" t="s">
        <v>798</v>
      </c>
      <c r="E725" s="265"/>
      <c r="F725" s="266"/>
      <c r="G725" s="164" t="s">
        <v>271</v>
      </c>
      <c r="H725" s="165">
        <v>217.46</v>
      </c>
      <c r="I725" s="166"/>
      <c r="J725" s="165">
        <f>ROUND(I725*H725,3)</f>
        <v>0</v>
      </c>
      <c r="K725" s="167"/>
      <c r="L725" s="34"/>
      <c r="M725" s="168" t="s">
        <v>1</v>
      </c>
      <c r="N725" s="169" t="s">
        <v>43</v>
      </c>
      <c r="O725" s="59"/>
      <c r="P725" s="170">
        <f>O725*H725</f>
        <v>0</v>
      </c>
      <c r="Q725" s="170">
        <v>9.8999999999999999E-4</v>
      </c>
      <c r="R725" s="170">
        <f>Q725*H725</f>
        <v>0.21528540000000002</v>
      </c>
      <c r="S725" s="170">
        <v>0</v>
      </c>
      <c r="T725" s="171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72" t="s">
        <v>283</v>
      </c>
      <c r="AT725" s="172" t="s">
        <v>175</v>
      </c>
      <c r="AU725" s="172" t="s">
        <v>179</v>
      </c>
      <c r="AY725" s="18" t="s">
        <v>173</v>
      </c>
      <c r="BE725" s="173">
        <f>IF(N725="základná",J725,0)</f>
        <v>0</v>
      </c>
      <c r="BF725" s="173">
        <f>IF(N725="znížená",J725,0)</f>
        <v>0</v>
      </c>
      <c r="BG725" s="173">
        <f>IF(N725="zákl. prenesená",J725,0)</f>
        <v>0</v>
      </c>
      <c r="BH725" s="173">
        <f>IF(N725="zníž. prenesená",J725,0)</f>
        <v>0</v>
      </c>
      <c r="BI725" s="173">
        <f>IF(N725="nulová",J725,0)</f>
        <v>0</v>
      </c>
      <c r="BJ725" s="18" t="s">
        <v>179</v>
      </c>
      <c r="BK725" s="174">
        <f>ROUND(I725*H725,3)</f>
        <v>0</v>
      </c>
      <c r="BL725" s="18" t="s">
        <v>283</v>
      </c>
      <c r="BM725" s="172" t="s">
        <v>2164</v>
      </c>
    </row>
    <row r="726" spans="1:65" s="2" customFormat="1" ht="19.5" x14ac:dyDescent="0.2">
      <c r="A726" s="33"/>
      <c r="B726" s="34"/>
      <c r="C726" s="33"/>
      <c r="D726" s="175" t="s">
        <v>181</v>
      </c>
      <c r="E726" s="33"/>
      <c r="F726" s="176" t="s">
        <v>800</v>
      </c>
      <c r="G726" s="33"/>
      <c r="H726" s="33"/>
      <c r="I726" s="97"/>
      <c r="J726" s="33"/>
      <c r="K726" s="33"/>
      <c r="L726" s="34"/>
      <c r="M726" s="177"/>
      <c r="N726" s="178"/>
      <c r="O726" s="59"/>
      <c r="P726" s="59"/>
      <c r="Q726" s="59"/>
      <c r="R726" s="59"/>
      <c r="S726" s="59"/>
      <c r="T726" s="60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T726" s="18" t="s">
        <v>181</v>
      </c>
      <c r="AU726" s="18" t="s">
        <v>179</v>
      </c>
    </row>
    <row r="727" spans="1:65" s="14" customFormat="1" x14ac:dyDescent="0.2">
      <c r="B727" s="187"/>
      <c r="D727" s="175" t="s">
        <v>183</v>
      </c>
      <c r="E727" s="188" t="s">
        <v>1</v>
      </c>
      <c r="F727" s="189" t="s">
        <v>635</v>
      </c>
      <c r="H727" s="188" t="s">
        <v>1</v>
      </c>
      <c r="I727" s="190"/>
      <c r="L727" s="187"/>
      <c r="M727" s="191"/>
      <c r="N727" s="192"/>
      <c r="O727" s="192"/>
      <c r="P727" s="192"/>
      <c r="Q727" s="192"/>
      <c r="R727" s="192"/>
      <c r="S727" s="192"/>
      <c r="T727" s="193"/>
      <c r="AT727" s="188" t="s">
        <v>183</v>
      </c>
      <c r="AU727" s="188" t="s">
        <v>179</v>
      </c>
      <c r="AV727" s="14" t="s">
        <v>85</v>
      </c>
      <c r="AW727" s="14" t="s">
        <v>32</v>
      </c>
      <c r="AX727" s="14" t="s">
        <v>77</v>
      </c>
      <c r="AY727" s="188" t="s">
        <v>173</v>
      </c>
    </row>
    <row r="728" spans="1:65" s="13" customFormat="1" x14ac:dyDescent="0.2">
      <c r="B728" s="179"/>
      <c r="D728" s="175" t="s">
        <v>183</v>
      </c>
      <c r="E728" s="180" t="s">
        <v>1</v>
      </c>
      <c r="F728" s="181" t="s">
        <v>801</v>
      </c>
      <c r="H728" s="182">
        <v>207.45</v>
      </c>
      <c r="I728" s="183"/>
      <c r="L728" s="179"/>
      <c r="M728" s="184"/>
      <c r="N728" s="185"/>
      <c r="O728" s="185"/>
      <c r="P728" s="185"/>
      <c r="Q728" s="185"/>
      <c r="R728" s="185"/>
      <c r="S728" s="185"/>
      <c r="T728" s="186"/>
      <c r="AT728" s="180" t="s">
        <v>183</v>
      </c>
      <c r="AU728" s="180" t="s">
        <v>179</v>
      </c>
      <c r="AV728" s="13" t="s">
        <v>179</v>
      </c>
      <c r="AW728" s="13" t="s">
        <v>32</v>
      </c>
      <c r="AX728" s="13" t="s">
        <v>77</v>
      </c>
      <c r="AY728" s="180" t="s">
        <v>173</v>
      </c>
    </row>
    <row r="729" spans="1:65" s="14" customFormat="1" x14ac:dyDescent="0.2">
      <c r="B729" s="187"/>
      <c r="D729" s="175" t="s">
        <v>183</v>
      </c>
      <c r="E729" s="188" t="s">
        <v>1</v>
      </c>
      <c r="F729" s="189" t="s">
        <v>802</v>
      </c>
      <c r="H729" s="188" t="s">
        <v>1</v>
      </c>
      <c r="I729" s="190"/>
      <c r="L729" s="187"/>
      <c r="M729" s="191"/>
      <c r="N729" s="192"/>
      <c r="O729" s="192"/>
      <c r="P729" s="192"/>
      <c r="Q729" s="192"/>
      <c r="R729" s="192"/>
      <c r="S729" s="192"/>
      <c r="T729" s="193"/>
      <c r="AT729" s="188" t="s">
        <v>183</v>
      </c>
      <c r="AU729" s="188" t="s">
        <v>179</v>
      </c>
      <c r="AV729" s="14" t="s">
        <v>85</v>
      </c>
      <c r="AW729" s="14" t="s">
        <v>32</v>
      </c>
      <c r="AX729" s="14" t="s">
        <v>77</v>
      </c>
      <c r="AY729" s="188" t="s">
        <v>173</v>
      </c>
    </row>
    <row r="730" spans="1:65" s="13" customFormat="1" x14ac:dyDescent="0.2">
      <c r="B730" s="179"/>
      <c r="D730" s="175" t="s">
        <v>183</v>
      </c>
      <c r="E730" s="180" t="s">
        <v>1</v>
      </c>
      <c r="F730" s="181" t="s">
        <v>803</v>
      </c>
      <c r="H730" s="182">
        <v>3.47</v>
      </c>
      <c r="I730" s="183"/>
      <c r="L730" s="179"/>
      <c r="M730" s="184"/>
      <c r="N730" s="185"/>
      <c r="O730" s="185"/>
      <c r="P730" s="185"/>
      <c r="Q730" s="185"/>
      <c r="R730" s="185"/>
      <c r="S730" s="185"/>
      <c r="T730" s="186"/>
      <c r="AT730" s="180" t="s">
        <v>183</v>
      </c>
      <c r="AU730" s="180" t="s">
        <v>179</v>
      </c>
      <c r="AV730" s="13" t="s">
        <v>179</v>
      </c>
      <c r="AW730" s="13" t="s">
        <v>32</v>
      </c>
      <c r="AX730" s="13" t="s">
        <v>77</v>
      </c>
      <c r="AY730" s="180" t="s">
        <v>173</v>
      </c>
    </row>
    <row r="731" spans="1:65" s="13" customFormat="1" x14ac:dyDescent="0.2">
      <c r="B731" s="179"/>
      <c r="D731" s="175" t="s">
        <v>183</v>
      </c>
      <c r="E731" s="180" t="s">
        <v>1</v>
      </c>
      <c r="F731" s="181" t="s">
        <v>804</v>
      </c>
      <c r="H731" s="182">
        <v>3.16</v>
      </c>
      <c r="I731" s="183"/>
      <c r="L731" s="179"/>
      <c r="M731" s="184"/>
      <c r="N731" s="185"/>
      <c r="O731" s="185"/>
      <c r="P731" s="185"/>
      <c r="Q731" s="185"/>
      <c r="R731" s="185"/>
      <c r="S731" s="185"/>
      <c r="T731" s="186"/>
      <c r="AT731" s="180" t="s">
        <v>183</v>
      </c>
      <c r="AU731" s="180" t="s">
        <v>179</v>
      </c>
      <c r="AV731" s="13" t="s">
        <v>179</v>
      </c>
      <c r="AW731" s="13" t="s">
        <v>32</v>
      </c>
      <c r="AX731" s="13" t="s">
        <v>77</v>
      </c>
      <c r="AY731" s="180" t="s">
        <v>173</v>
      </c>
    </row>
    <row r="732" spans="1:65" s="13" customFormat="1" x14ac:dyDescent="0.2">
      <c r="B732" s="179"/>
      <c r="D732" s="175" t="s">
        <v>183</v>
      </c>
      <c r="E732" s="180" t="s">
        <v>1</v>
      </c>
      <c r="F732" s="181" t="s">
        <v>805</v>
      </c>
      <c r="H732" s="182">
        <v>3.38</v>
      </c>
      <c r="I732" s="183"/>
      <c r="L732" s="179"/>
      <c r="M732" s="184"/>
      <c r="N732" s="185"/>
      <c r="O732" s="185"/>
      <c r="P732" s="185"/>
      <c r="Q732" s="185"/>
      <c r="R732" s="185"/>
      <c r="S732" s="185"/>
      <c r="T732" s="186"/>
      <c r="AT732" s="180" t="s">
        <v>183</v>
      </c>
      <c r="AU732" s="180" t="s">
        <v>179</v>
      </c>
      <c r="AV732" s="13" t="s">
        <v>179</v>
      </c>
      <c r="AW732" s="13" t="s">
        <v>32</v>
      </c>
      <c r="AX732" s="13" t="s">
        <v>77</v>
      </c>
      <c r="AY732" s="180" t="s">
        <v>173</v>
      </c>
    </row>
    <row r="733" spans="1:65" s="16" customFormat="1" x14ac:dyDescent="0.2">
      <c r="B733" s="202"/>
      <c r="D733" s="175" t="s">
        <v>183</v>
      </c>
      <c r="E733" s="203" t="s">
        <v>1</v>
      </c>
      <c r="F733" s="204" t="s">
        <v>197</v>
      </c>
      <c r="H733" s="205">
        <v>217.46</v>
      </c>
      <c r="I733" s="206"/>
      <c r="L733" s="202"/>
      <c r="M733" s="207"/>
      <c r="N733" s="208"/>
      <c r="O733" s="208"/>
      <c r="P733" s="208"/>
      <c r="Q733" s="208"/>
      <c r="R733" s="208"/>
      <c r="S733" s="208"/>
      <c r="T733" s="209"/>
      <c r="AT733" s="203" t="s">
        <v>183</v>
      </c>
      <c r="AU733" s="203" t="s">
        <v>179</v>
      </c>
      <c r="AV733" s="16" t="s">
        <v>178</v>
      </c>
      <c r="AW733" s="16" t="s">
        <v>32</v>
      </c>
      <c r="AX733" s="16" t="s">
        <v>85</v>
      </c>
      <c r="AY733" s="203" t="s">
        <v>173</v>
      </c>
    </row>
    <row r="734" spans="1:65" s="2" customFormat="1" ht="24" customHeight="1" x14ac:dyDescent="0.2">
      <c r="A734" s="33"/>
      <c r="B734" s="162"/>
      <c r="C734" s="210" t="s">
        <v>843</v>
      </c>
      <c r="D734" s="267" t="s">
        <v>807</v>
      </c>
      <c r="E734" s="268"/>
      <c r="F734" s="269"/>
      <c r="G734" s="211" t="s">
        <v>271</v>
      </c>
      <c r="H734" s="212">
        <v>250.07900000000001</v>
      </c>
      <c r="I734" s="213"/>
      <c r="J734" s="212">
        <f>ROUND(I734*H734,3)</f>
        <v>0</v>
      </c>
      <c r="K734" s="214"/>
      <c r="L734" s="215"/>
      <c r="M734" s="216" t="s">
        <v>1</v>
      </c>
      <c r="N734" s="217" t="s">
        <v>43</v>
      </c>
      <c r="O734" s="59"/>
      <c r="P734" s="170">
        <f>O734*H734</f>
        <v>0</v>
      </c>
      <c r="Q734" s="170">
        <v>7.4400000000000004E-3</v>
      </c>
      <c r="R734" s="170">
        <f>Q734*H734</f>
        <v>1.8605877600000003</v>
      </c>
      <c r="S734" s="170">
        <v>0</v>
      </c>
      <c r="T734" s="171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72" t="s">
        <v>368</v>
      </c>
      <c r="AT734" s="172" t="s">
        <v>335</v>
      </c>
      <c r="AU734" s="172" t="s">
        <v>179</v>
      </c>
      <c r="AY734" s="18" t="s">
        <v>173</v>
      </c>
      <c r="BE734" s="173">
        <f>IF(N734="základná",J734,0)</f>
        <v>0</v>
      </c>
      <c r="BF734" s="173">
        <f>IF(N734="znížená",J734,0)</f>
        <v>0</v>
      </c>
      <c r="BG734" s="173">
        <f>IF(N734="zákl. prenesená",J734,0)</f>
        <v>0</v>
      </c>
      <c r="BH734" s="173">
        <f>IF(N734="zníž. prenesená",J734,0)</f>
        <v>0</v>
      </c>
      <c r="BI734" s="173">
        <f>IF(N734="nulová",J734,0)</f>
        <v>0</v>
      </c>
      <c r="BJ734" s="18" t="s">
        <v>179</v>
      </c>
      <c r="BK734" s="174">
        <f>ROUND(I734*H734,3)</f>
        <v>0</v>
      </c>
      <c r="BL734" s="18" t="s">
        <v>283</v>
      </c>
      <c r="BM734" s="172" t="s">
        <v>2165</v>
      </c>
    </row>
    <row r="735" spans="1:65" s="2" customFormat="1" x14ac:dyDescent="0.2">
      <c r="A735" s="33"/>
      <c r="B735" s="34"/>
      <c r="C735" s="33"/>
      <c r="D735" s="175" t="s">
        <v>181</v>
      </c>
      <c r="E735" s="33"/>
      <c r="F735" s="176" t="s">
        <v>3197</v>
      </c>
      <c r="G735" s="33"/>
      <c r="H735" s="33"/>
      <c r="I735" s="97"/>
      <c r="J735" s="33"/>
      <c r="K735" s="33"/>
      <c r="L735" s="34"/>
      <c r="M735" s="177"/>
      <c r="N735" s="178"/>
      <c r="O735" s="59"/>
      <c r="P735" s="59"/>
      <c r="Q735" s="59"/>
      <c r="R735" s="59"/>
      <c r="S735" s="59"/>
      <c r="T735" s="60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T735" s="18" t="s">
        <v>181</v>
      </c>
      <c r="AU735" s="18" t="s">
        <v>179</v>
      </c>
    </row>
    <row r="736" spans="1:65" s="13" customFormat="1" x14ac:dyDescent="0.2">
      <c r="B736" s="179"/>
      <c r="D736" s="175" t="s">
        <v>183</v>
      </c>
      <c r="E736" s="180" t="s">
        <v>1</v>
      </c>
      <c r="F736" s="181" t="s">
        <v>809</v>
      </c>
      <c r="H736" s="182">
        <v>250.07900000000001</v>
      </c>
      <c r="I736" s="183"/>
      <c r="L736" s="179"/>
      <c r="M736" s="184"/>
      <c r="N736" s="185"/>
      <c r="O736" s="185"/>
      <c r="P736" s="185"/>
      <c r="Q736" s="185"/>
      <c r="R736" s="185"/>
      <c r="S736" s="185"/>
      <c r="T736" s="186"/>
      <c r="AT736" s="180" t="s">
        <v>183</v>
      </c>
      <c r="AU736" s="180" t="s">
        <v>179</v>
      </c>
      <c r="AV736" s="13" t="s">
        <v>179</v>
      </c>
      <c r="AW736" s="13" t="s">
        <v>32</v>
      </c>
      <c r="AX736" s="13" t="s">
        <v>85</v>
      </c>
      <c r="AY736" s="180" t="s">
        <v>173</v>
      </c>
    </row>
    <row r="737" spans="1:65" s="2" customFormat="1" ht="24" customHeight="1" x14ac:dyDescent="0.2">
      <c r="A737" s="33"/>
      <c r="B737" s="162"/>
      <c r="C737" s="163" t="s">
        <v>849</v>
      </c>
      <c r="D737" s="264" t="s">
        <v>811</v>
      </c>
      <c r="E737" s="265"/>
      <c r="F737" s="266"/>
      <c r="G737" s="164" t="s">
        <v>271</v>
      </c>
      <c r="H737" s="165">
        <v>262.58999999999997</v>
      </c>
      <c r="I737" s="166"/>
      <c r="J737" s="165">
        <f>ROUND(I737*H737,3)</f>
        <v>0</v>
      </c>
      <c r="K737" s="167"/>
      <c r="L737" s="34"/>
      <c r="M737" s="168" t="s">
        <v>1</v>
      </c>
      <c r="N737" s="169" t="s">
        <v>43</v>
      </c>
      <c r="O737" s="59"/>
      <c r="P737" s="170">
        <f>O737*H737</f>
        <v>0</v>
      </c>
      <c r="Q737" s="170">
        <v>0</v>
      </c>
      <c r="R737" s="170">
        <f>Q737*H737</f>
        <v>0</v>
      </c>
      <c r="S737" s="170">
        <v>0</v>
      </c>
      <c r="T737" s="171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72" t="s">
        <v>283</v>
      </c>
      <c r="AT737" s="172" t="s">
        <v>175</v>
      </c>
      <c r="AU737" s="172" t="s">
        <v>179</v>
      </c>
      <c r="AY737" s="18" t="s">
        <v>173</v>
      </c>
      <c r="BE737" s="173">
        <f>IF(N737="základná",J737,0)</f>
        <v>0</v>
      </c>
      <c r="BF737" s="173">
        <f>IF(N737="znížená",J737,0)</f>
        <v>0</v>
      </c>
      <c r="BG737" s="173">
        <f>IF(N737="zákl. prenesená",J737,0)</f>
        <v>0</v>
      </c>
      <c r="BH737" s="173">
        <f>IF(N737="zníž. prenesená",J737,0)</f>
        <v>0</v>
      </c>
      <c r="BI737" s="173">
        <f>IF(N737="nulová",J737,0)</f>
        <v>0</v>
      </c>
      <c r="BJ737" s="18" t="s">
        <v>179</v>
      </c>
      <c r="BK737" s="174">
        <f>ROUND(I737*H737,3)</f>
        <v>0</v>
      </c>
      <c r="BL737" s="18" t="s">
        <v>283</v>
      </c>
      <c r="BM737" s="172" t="s">
        <v>2166</v>
      </c>
    </row>
    <row r="738" spans="1:65" s="2" customFormat="1" ht="19.5" x14ac:dyDescent="0.2">
      <c r="A738" s="33"/>
      <c r="B738" s="34"/>
      <c r="C738" s="33"/>
      <c r="D738" s="175" t="s">
        <v>181</v>
      </c>
      <c r="E738" s="33"/>
      <c r="F738" s="176" t="s">
        <v>813</v>
      </c>
      <c r="G738" s="33"/>
      <c r="H738" s="33"/>
      <c r="I738" s="97"/>
      <c r="J738" s="33"/>
      <c r="K738" s="33"/>
      <c r="L738" s="34"/>
      <c r="M738" s="177"/>
      <c r="N738" s="178"/>
      <c r="O738" s="59"/>
      <c r="P738" s="59"/>
      <c r="Q738" s="59"/>
      <c r="R738" s="59"/>
      <c r="S738" s="59"/>
      <c r="T738" s="60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T738" s="18" t="s">
        <v>181</v>
      </c>
      <c r="AU738" s="18" t="s">
        <v>179</v>
      </c>
    </row>
    <row r="739" spans="1:65" s="14" customFormat="1" x14ac:dyDescent="0.2">
      <c r="B739" s="187"/>
      <c r="D739" s="175" t="s">
        <v>183</v>
      </c>
      <c r="E739" s="188" t="s">
        <v>1</v>
      </c>
      <c r="F739" s="189" t="s">
        <v>635</v>
      </c>
      <c r="H739" s="188" t="s">
        <v>1</v>
      </c>
      <c r="I739" s="190"/>
      <c r="L739" s="187"/>
      <c r="M739" s="191"/>
      <c r="N739" s="192"/>
      <c r="O739" s="192"/>
      <c r="P739" s="192"/>
      <c r="Q739" s="192"/>
      <c r="R739" s="192"/>
      <c r="S739" s="192"/>
      <c r="T739" s="193"/>
      <c r="AT739" s="188" t="s">
        <v>183</v>
      </c>
      <c r="AU739" s="188" t="s">
        <v>179</v>
      </c>
      <c r="AV739" s="14" t="s">
        <v>85</v>
      </c>
      <c r="AW739" s="14" t="s">
        <v>32</v>
      </c>
      <c r="AX739" s="14" t="s">
        <v>77</v>
      </c>
      <c r="AY739" s="188" t="s">
        <v>173</v>
      </c>
    </row>
    <row r="740" spans="1:65" s="14" customFormat="1" x14ac:dyDescent="0.2">
      <c r="B740" s="187"/>
      <c r="D740" s="175" t="s">
        <v>183</v>
      </c>
      <c r="E740" s="188" t="s">
        <v>1</v>
      </c>
      <c r="F740" s="189" t="s">
        <v>814</v>
      </c>
      <c r="H740" s="188" t="s">
        <v>1</v>
      </c>
      <c r="I740" s="190"/>
      <c r="L740" s="187"/>
      <c r="M740" s="191"/>
      <c r="N740" s="192"/>
      <c r="O740" s="192"/>
      <c r="P740" s="192"/>
      <c r="Q740" s="192"/>
      <c r="R740" s="192"/>
      <c r="S740" s="192"/>
      <c r="T740" s="193"/>
      <c r="AT740" s="188" t="s">
        <v>183</v>
      </c>
      <c r="AU740" s="188" t="s">
        <v>179</v>
      </c>
      <c r="AV740" s="14" t="s">
        <v>85</v>
      </c>
      <c r="AW740" s="14" t="s">
        <v>32</v>
      </c>
      <c r="AX740" s="14" t="s">
        <v>77</v>
      </c>
      <c r="AY740" s="188" t="s">
        <v>173</v>
      </c>
    </row>
    <row r="741" spans="1:65" s="13" customFormat="1" x14ac:dyDescent="0.2">
      <c r="B741" s="179"/>
      <c r="D741" s="175" t="s">
        <v>183</v>
      </c>
      <c r="E741" s="180" t="s">
        <v>1</v>
      </c>
      <c r="F741" s="181" t="s">
        <v>815</v>
      </c>
      <c r="H741" s="182">
        <v>229.92</v>
      </c>
      <c r="I741" s="183"/>
      <c r="L741" s="179"/>
      <c r="M741" s="184"/>
      <c r="N741" s="185"/>
      <c r="O741" s="185"/>
      <c r="P741" s="185"/>
      <c r="Q741" s="185"/>
      <c r="R741" s="185"/>
      <c r="S741" s="185"/>
      <c r="T741" s="186"/>
      <c r="AT741" s="180" t="s">
        <v>183</v>
      </c>
      <c r="AU741" s="180" t="s">
        <v>179</v>
      </c>
      <c r="AV741" s="13" t="s">
        <v>179</v>
      </c>
      <c r="AW741" s="13" t="s">
        <v>32</v>
      </c>
      <c r="AX741" s="13" t="s">
        <v>77</v>
      </c>
      <c r="AY741" s="180" t="s">
        <v>173</v>
      </c>
    </row>
    <row r="742" spans="1:65" s="14" customFormat="1" x14ac:dyDescent="0.2">
      <c r="B742" s="187"/>
      <c r="D742" s="175" t="s">
        <v>183</v>
      </c>
      <c r="E742" s="188" t="s">
        <v>1</v>
      </c>
      <c r="F742" s="189" t="s">
        <v>802</v>
      </c>
      <c r="H742" s="188" t="s">
        <v>1</v>
      </c>
      <c r="I742" s="190"/>
      <c r="L742" s="187"/>
      <c r="M742" s="191"/>
      <c r="N742" s="192"/>
      <c r="O742" s="192"/>
      <c r="P742" s="192"/>
      <c r="Q742" s="192"/>
      <c r="R742" s="192"/>
      <c r="S742" s="192"/>
      <c r="T742" s="193"/>
      <c r="AT742" s="188" t="s">
        <v>183</v>
      </c>
      <c r="AU742" s="188" t="s">
        <v>179</v>
      </c>
      <c r="AV742" s="14" t="s">
        <v>85</v>
      </c>
      <c r="AW742" s="14" t="s">
        <v>32</v>
      </c>
      <c r="AX742" s="14" t="s">
        <v>77</v>
      </c>
      <c r="AY742" s="188" t="s">
        <v>173</v>
      </c>
    </row>
    <row r="743" spans="1:65" s="13" customFormat="1" x14ac:dyDescent="0.2">
      <c r="B743" s="179"/>
      <c r="D743" s="175" t="s">
        <v>183</v>
      </c>
      <c r="E743" s="180" t="s">
        <v>1</v>
      </c>
      <c r="F743" s="181" t="s">
        <v>816</v>
      </c>
      <c r="H743" s="182">
        <v>10.23</v>
      </c>
      <c r="I743" s="183"/>
      <c r="L743" s="179"/>
      <c r="M743" s="184"/>
      <c r="N743" s="185"/>
      <c r="O743" s="185"/>
      <c r="P743" s="185"/>
      <c r="Q743" s="185"/>
      <c r="R743" s="185"/>
      <c r="S743" s="185"/>
      <c r="T743" s="186"/>
      <c r="AT743" s="180" t="s">
        <v>183</v>
      </c>
      <c r="AU743" s="180" t="s">
        <v>179</v>
      </c>
      <c r="AV743" s="13" t="s">
        <v>179</v>
      </c>
      <c r="AW743" s="13" t="s">
        <v>32</v>
      </c>
      <c r="AX743" s="13" t="s">
        <v>77</v>
      </c>
      <c r="AY743" s="180" t="s">
        <v>173</v>
      </c>
    </row>
    <row r="744" spans="1:65" s="13" customFormat="1" x14ac:dyDescent="0.2">
      <c r="B744" s="179"/>
      <c r="D744" s="175" t="s">
        <v>183</v>
      </c>
      <c r="E744" s="180" t="s">
        <v>1</v>
      </c>
      <c r="F744" s="181" t="s">
        <v>817</v>
      </c>
      <c r="H744" s="182">
        <v>12.48</v>
      </c>
      <c r="I744" s="183"/>
      <c r="L744" s="179"/>
      <c r="M744" s="184"/>
      <c r="N744" s="185"/>
      <c r="O744" s="185"/>
      <c r="P744" s="185"/>
      <c r="Q744" s="185"/>
      <c r="R744" s="185"/>
      <c r="S744" s="185"/>
      <c r="T744" s="186"/>
      <c r="AT744" s="180" t="s">
        <v>183</v>
      </c>
      <c r="AU744" s="180" t="s">
        <v>179</v>
      </c>
      <c r="AV744" s="13" t="s">
        <v>179</v>
      </c>
      <c r="AW744" s="13" t="s">
        <v>32</v>
      </c>
      <c r="AX744" s="13" t="s">
        <v>77</v>
      </c>
      <c r="AY744" s="180" t="s">
        <v>173</v>
      </c>
    </row>
    <row r="745" spans="1:65" s="13" customFormat="1" x14ac:dyDescent="0.2">
      <c r="B745" s="179"/>
      <c r="D745" s="175" t="s">
        <v>183</v>
      </c>
      <c r="E745" s="180" t="s">
        <v>1</v>
      </c>
      <c r="F745" s="181" t="s">
        <v>818</v>
      </c>
      <c r="H745" s="182">
        <v>9.9600000000000009</v>
      </c>
      <c r="I745" s="183"/>
      <c r="L745" s="179"/>
      <c r="M745" s="184"/>
      <c r="N745" s="185"/>
      <c r="O745" s="185"/>
      <c r="P745" s="185"/>
      <c r="Q745" s="185"/>
      <c r="R745" s="185"/>
      <c r="S745" s="185"/>
      <c r="T745" s="186"/>
      <c r="AT745" s="180" t="s">
        <v>183</v>
      </c>
      <c r="AU745" s="180" t="s">
        <v>179</v>
      </c>
      <c r="AV745" s="13" t="s">
        <v>179</v>
      </c>
      <c r="AW745" s="13" t="s">
        <v>32</v>
      </c>
      <c r="AX745" s="13" t="s">
        <v>77</v>
      </c>
      <c r="AY745" s="180" t="s">
        <v>173</v>
      </c>
    </row>
    <row r="746" spans="1:65" s="16" customFormat="1" x14ac:dyDescent="0.2">
      <c r="B746" s="202"/>
      <c r="D746" s="175" t="s">
        <v>183</v>
      </c>
      <c r="E746" s="203" t="s">
        <v>1</v>
      </c>
      <c r="F746" s="204" t="s">
        <v>197</v>
      </c>
      <c r="H746" s="205">
        <v>262.58999999999997</v>
      </c>
      <c r="I746" s="206"/>
      <c r="L746" s="202"/>
      <c r="M746" s="207"/>
      <c r="N746" s="208"/>
      <c r="O746" s="208"/>
      <c r="P746" s="208"/>
      <c r="Q746" s="208"/>
      <c r="R746" s="208"/>
      <c r="S746" s="208"/>
      <c r="T746" s="209"/>
      <c r="AT746" s="203" t="s">
        <v>183</v>
      </c>
      <c r="AU746" s="203" t="s">
        <v>179</v>
      </c>
      <c r="AV746" s="16" t="s">
        <v>178</v>
      </c>
      <c r="AW746" s="16" t="s">
        <v>32</v>
      </c>
      <c r="AX746" s="16" t="s">
        <v>85</v>
      </c>
      <c r="AY746" s="203" t="s">
        <v>173</v>
      </c>
    </row>
    <row r="747" spans="1:65" s="2" customFormat="1" ht="24" customHeight="1" x14ac:dyDescent="0.2">
      <c r="A747" s="33"/>
      <c r="B747" s="162"/>
      <c r="C747" s="210" t="s">
        <v>853</v>
      </c>
      <c r="D747" s="267" t="s">
        <v>820</v>
      </c>
      <c r="E747" s="268"/>
      <c r="F747" s="269"/>
      <c r="G747" s="211" t="s">
        <v>271</v>
      </c>
      <c r="H747" s="212">
        <v>302.97899999999998</v>
      </c>
      <c r="I747" s="213"/>
      <c r="J747" s="212">
        <f>ROUND(I747*H747,3)</f>
        <v>0</v>
      </c>
      <c r="K747" s="214"/>
      <c r="L747" s="215"/>
      <c r="M747" s="216" t="s">
        <v>1</v>
      </c>
      <c r="N747" s="217" t="s">
        <v>43</v>
      </c>
      <c r="O747" s="59"/>
      <c r="P747" s="170">
        <f>O747*H747</f>
        <v>0</v>
      </c>
      <c r="Q747" s="170">
        <v>1.9E-3</v>
      </c>
      <c r="R747" s="170">
        <f>Q747*H747</f>
        <v>0.57566010000000001</v>
      </c>
      <c r="S747" s="170">
        <v>0</v>
      </c>
      <c r="T747" s="171">
        <f>S747*H747</f>
        <v>0</v>
      </c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R747" s="172" t="s">
        <v>368</v>
      </c>
      <c r="AT747" s="172" t="s">
        <v>335</v>
      </c>
      <c r="AU747" s="172" t="s">
        <v>179</v>
      </c>
      <c r="AY747" s="18" t="s">
        <v>173</v>
      </c>
      <c r="BE747" s="173">
        <f>IF(N747="základná",J747,0)</f>
        <v>0</v>
      </c>
      <c r="BF747" s="173">
        <f>IF(N747="znížená",J747,0)</f>
        <v>0</v>
      </c>
      <c r="BG747" s="173">
        <f>IF(N747="zákl. prenesená",J747,0)</f>
        <v>0</v>
      </c>
      <c r="BH747" s="173">
        <f>IF(N747="zníž. prenesená",J747,0)</f>
        <v>0</v>
      </c>
      <c r="BI747" s="173">
        <f>IF(N747="nulová",J747,0)</f>
        <v>0</v>
      </c>
      <c r="BJ747" s="18" t="s">
        <v>179</v>
      </c>
      <c r="BK747" s="174">
        <f>ROUND(I747*H747,3)</f>
        <v>0</v>
      </c>
      <c r="BL747" s="18" t="s">
        <v>283</v>
      </c>
      <c r="BM747" s="172" t="s">
        <v>2167</v>
      </c>
    </row>
    <row r="748" spans="1:65" s="2" customFormat="1" ht="19.5" x14ac:dyDescent="0.2">
      <c r="A748" s="33"/>
      <c r="B748" s="34"/>
      <c r="C748" s="33"/>
      <c r="D748" s="175" t="s">
        <v>181</v>
      </c>
      <c r="E748" s="33"/>
      <c r="F748" s="176" t="s">
        <v>3271</v>
      </c>
      <c r="G748" s="33"/>
      <c r="H748" s="33"/>
      <c r="I748" s="97"/>
      <c r="J748" s="33"/>
      <c r="K748" s="33"/>
      <c r="L748" s="34"/>
      <c r="M748" s="177"/>
      <c r="N748" s="178"/>
      <c r="O748" s="59"/>
      <c r="P748" s="59"/>
      <c r="Q748" s="59"/>
      <c r="R748" s="59"/>
      <c r="S748" s="59"/>
      <c r="T748" s="60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T748" s="18" t="s">
        <v>181</v>
      </c>
      <c r="AU748" s="18" t="s">
        <v>179</v>
      </c>
    </row>
    <row r="749" spans="1:65" s="13" customFormat="1" x14ac:dyDescent="0.2">
      <c r="B749" s="179"/>
      <c r="D749" s="175" t="s">
        <v>183</v>
      </c>
      <c r="E749" s="180" t="s">
        <v>1</v>
      </c>
      <c r="F749" s="181" t="s">
        <v>822</v>
      </c>
      <c r="H749" s="182">
        <v>301.97899999999998</v>
      </c>
      <c r="I749" s="183"/>
      <c r="L749" s="179"/>
      <c r="M749" s="184"/>
      <c r="N749" s="185"/>
      <c r="O749" s="185"/>
      <c r="P749" s="185"/>
      <c r="Q749" s="185"/>
      <c r="R749" s="185"/>
      <c r="S749" s="185"/>
      <c r="T749" s="186"/>
      <c r="AT749" s="180" t="s">
        <v>183</v>
      </c>
      <c r="AU749" s="180" t="s">
        <v>179</v>
      </c>
      <c r="AV749" s="13" t="s">
        <v>179</v>
      </c>
      <c r="AW749" s="13" t="s">
        <v>32</v>
      </c>
      <c r="AX749" s="13" t="s">
        <v>77</v>
      </c>
      <c r="AY749" s="180" t="s">
        <v>173</v>
      </c>
    </row>
    <row r="750" spans="1:65" s="13" customFormat="1" x14ac:dyDescent="0.2">
      <c r="B750" s="179"/>
      <c r="D750" s="175" t="s">
        <v>183</v>
      </c>
      <c r="E750" s="180" t="s">
        <v>1</v>
      </c>
      <c r="F750" s="181" t="s">
        <v>823</v>
      </c>
      <c r="H750" s="182">
        <v>1</v>
      </c>
      <c r="I750" s="183"/>
      <c r="L750" s="179"/>
      <c r="M750" s="184"/>
      <c r="N750" s="185"/>
      <c r="O750" s="185"/>
      <c r="P750" s="185"/>
      <c r="Q750" s="185"/>
      <c r="R750" s="185"/>
      <c r="S750" s="185"/>
      <c r="T750" s="186"/>
      <c r="AT750" s="180" t="s">
        <v>183</v>
      </c>
      <c r="AU750" s="180" t="s">
        <v>179</v>
      </c>
      <c r="AV750" s="13" t="s">
        <v>179</v>
      </c>
      <c r="AW750" s="13" t="s">
        <v>32</v>
      </c>
      <c r="AX750" s="13" t="s">
        <v>77</v>
      </c>
      <c r="AY750" s="180" t="s">
        <v>173</v>
      </c>
    </row>
    <row r="751" spans="1:65" s="16" customFormat="1" x14ac:dyDescent="0.2">
      <c r="B751" s="202"/>
      <c r="D751" s="175" t="s">
        <v>183</v>
      </c>
      <c r="E751" s="203" t="s">
        <v>1</v>
      </c>
      <c r="F751" s="204" t="s">
        <v>197</v>
      </c>
      <c r="H751" s="205">
        <v>302.97899999999998</v>
      </c>
      <c r="I751" s="206"/>
      <c r="L751" s="202"/>
      <c r="M751" s="207"/>
      <c r="N751" s="208"/>
      <c r="O751" s="208"/>
      <c r="P751" s="208"/>
      <c r="Q751" s="208"/>
      <c r="R751" s="208"/>
      <c r="S751" s="208"/>
      <c r="T751" s="209"/>
      <c r="AT751" s="203" t="s">
        <v>183</v>
      </c>
      <c r="AU751" s="203" t="s">
        <v>179</v>
      </c>
      <c r="AV751" s="16" t="s">
        <v>178</v>
      </c>
      <c r="AW751" s="16" t="s">
        <v>32</v>
      </c>
      <c r="AX751" s="16" t="s">
        <v>85</v>
      </c>
      <c r="AY751" s="203" t="s">
        <v>173</v>
      </c>
    </row>
    <row r="752" spans="1:65" s="2" customFormat="1" ht="24" customHeight="1" x14ac:dyDescent="0.2">
      <c r="A752" s="33"/>
      <c r="B752" s="162"/>
      <c r="C752" s="163" t="s">
        <v>858</v>
      </c>
      <c r="D752" s="264" t="s">
        <v>825</v>
      </c>
      <c r="E752" s="265"/>
      <c r="F752" s="266"/>
      <c r="G752" s="164" t="s">
        <v>370</v>
      </c>
      <c r="H752" s="165">
        <v>7</v>
      </c>
      <c r="I752" s="166"/>
      <c r="J752" s="165">
        <f>ROUND(I752*H752,3)</f>
        <v>0</v>
      </c>
      <c r="K752" s="167"/>
      <c r="L752" s="34"/>
      <c r="M752" s="168" t="s">
        <v>1</v>
      </c>
      <c r="N752" s="169" t="s">
        <v>43</v>
      </c>
      <c r="O752" s="59"/>
      <c r="P752" s="170">
        <f>O752*H752</f>
        <v>0</v>
      </c>
      <c r="Q752" s="170">
        <v>6.0000000000000002E-5</v>
      </c>
      <c r="R752" s="170">
        <f>Q752*H752</f>
        <v>4.2000000000000002E-4</v>
      </c>
      <c r="S752" s="170">
        <v>0</v>
      </c>
      <c r="T752" s="171">
        <f>S752*H752</f>
        <v>0</v>
      </c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R752" s="172" t="s">
        <v>283</v>
      </c>
      <c r="AT752" s="172" t="s">
        <v>175</v>
      </c>
      <c r="AU752" s="172" t="s">
        <v>179</v>
      </c>
      <c r="AY752" s="18" t="s">
        <v>173</v>
      </c>
      <c r="BE752" s="173">
        <f>IF(N752="základná",J752,0)</f>
        <v>0</v>
      </c>
      <c r="BF752" s="173">
        <f>IF(N752="znížená",J752,0)</f>
        <v>0</v>
      </c>
      <c r="BG752" s="173">
        <f>IF(N752="zákl. prenesená",J752,0)</f>
        <v>0</v>
      </c>
      <c r="BH752" s="173">
        <f>IF(N752="zníž. prenesená",J752,0)</f>
        <v>0</v>
      </c>
      <c r="BI752" s="173">
        <f>IF(N752="nulová",J752,0)</f>
        <v>0</v>
      </c>
      <c r="BJ752" s="18" t="s">
        <v>179</v>
      </c>
      <c r="BK752" s="174">
        <f>ROUND(I752*H752,3)</f>
        <v>0</v>
      </c>
      <c r="BL752" s="18" t="s">
        <v>283</v>
      </c>
      <c r="BM752" s="172" t="s">
        <v>2168</v>
      </c>
    </row>
    <row r="753" spans="1:65" s="2" customFormat="1" ht="19.5" x14ac:dyDescent="0.2">
      <c r="A753" s="33"/>
      <c r="B753" s="34"/>
      <c r="C753" s="33"/>
      <c r="D753" s="175" t="s">
        <v>181</v>
      </c>
      <c r="E753" s="33"/>
      <c r="F753" s="176" t="s">
        <v>827</v>
      </c>
      <c r="G753" s="33"/>
      <c r="H753" s="33"/>
      <c r="I753" s="97"/>
      <c r="J753" s="33"/>
      <c r="K753" s="33"/>
      <c r="L753" s="34"/>
      <c r="M753" s="177"/>
      <c r="N753" s="178"/>
      <c r="O753" s="59"/>
      <c r="P753" s="59"/>
      <c r="Q753" s="59"/>
      <c r="R753" s="59"/>
      <c r="S753" s="59"/>
      <c r="T753" s="60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T753" s="18" t="s">
        <v>181</v>
      </c>
      <c r="AU753" s="18" t="s">
        <v>179</v>
      </c>
    </row>
    <row r="754" spans="1:65" s="13" customFormat="1" x14ac:dyDescent="0.2">
      <c r="B754" s="179"/>
      <c r="D754" s="175" t="s">
        <v>183</v>
      </c>
      <c r="E754" s="180" t="s">
        <v>1</v>
      </c>
      <c r="F754" s="181" t="s">
        <v>828</v>
      </c>
      <c r="H754" s="182">
        <v>3</v>
      </c>
      <c r="I754" s="183"/>
      <c r="L754" s="179"/>
      <c r="M754" s="184"/>
      <c r="N754" s="185"/>
      <c r="O754" s="185"/>
      <c r="P754" s="185"/>
      <c r="Q754" s="185"/>
      <c r="R754" s="185"/>
      <c r="S754" s="185"/>
      <c r="T754" s="186"/>
      <c r="AT754" s="180" t="s">
        <v>183</v>
      </c>
      <c r="AU754" s="180" t="s">
        <v>179</v>
      </c>
      <c r="AV754" s="13" t="s">
        <v>179</v>
      </c>
      <c r="AW754" s="13" t="s">
        <v>32</v>
      </c>
      <c r="AX754" s="13" t="s">
        <v>77</v>
      </c>
      <c r="AY754" s="180" t="s">
        <v>173</v>
      </c>
    </row>
    <row r="755" spans="1:65" s="13" customFormat="1" x14ac:dyDescent="0.2">
      <c r="B755" s="179"/>
      <c r="D755" s="175" t="s">
        <v>183</v>
      </c>
      <c r="E755" s="180" t="s">
        <v>1</v>
      </c>
      <c r="F755" s="181" t="s">
        <v>829</v>
      </c>
      <c r="H755" s="182">
        <v>4</v>
      </c>
      <c r="I755" s="183"/>
      <c r="L755" s="179"/>
      <c r="M755" s="184"/>
      <c r="N755" s="185"/>
      <c r="O755" s="185"/>
      <c r="P755" s="185"/>
      <c r="Q755" s="185"/>
      <c r="R755" s="185"/>
      <c r="S755" s="185"/>
      <c r="T755" s="186"/>
      <c r="AT755" s="180" t="s">
        <v>183</v>
      </c>
      <c r="AU755" s="180" t="s">
        <v>179</v>
      </c>
      <c r="AV755" s="13" t="s">
        <v>179</v>
      </c>
      <c r="AW755" s="13" t="s">
        <v>32</v>
      </c>
      <c r="AX755" s="13" t="s">
        <v>77</v>
      </c>
      <c r="AY755" s="180" t="s">
        <v>173</v>
      </c>
    </row>
    <row r="756" spans="1:65" s="16" customFormat="1" x14ac:dyDescent="0.2">
      <c r="B756" s="202"/>
      <c r="D756" s="175" t="s">
        <v>183</v>
      </c>
      <c r="E756" s="203" t="s">
        <v>1</v>
      </c>
      <c r="F756" s="204" t="s">
        <v>197</v>
      </c>
      <c r="H756" s="205">
        <v>7</v>
      </c>
      <c r="I756" s="206"/>
      <c r="L756" s="202"/>
      <c r="M756" s="207"/>
      <c r="N756" s="208"/>
      <c r="O756" s="208"/>
      <c r="P756" s="208"/>
      <c r="Q756" s="208"/>
      <c r="R756" s="208"/>
      <c r="S756" s="208"/>
      <c r="T756" s="209"/>
      <c r="AT756" s="203" t="s">
        <v>183</v>
      </c>
      <c r="AU756" s="203" t="s">
        <v>179</v>
      </c>
      <c r="AV756" s="16" t="s">
        <v>178</v>
      </c>
      <c r="AW756" s="16" t="s">
        <v>32</v>
      </c>
      <c r="AX756" s="16" t="s">
        <v>85</v>
      </c>
      <c r="AY756" s="203" t="s">
        <v>173</v>
      </c>
    </row>
    <row r="757" spans="1:65" s="2" customFormat="1" ht="24" customHeight="1" x14ac:dyDescent="0.2">
      <c r="A757" s="33"/>
      <c r="B757" s="162"/>
      <c r="C757" s="163" t="s">
        <v>865</v>
      </c>
      <c r="D757" s="264" t="s">
        <v>831</v>
      </c>
      <c r="E757" s="265"/>
      <c r="F757" s="266"/>
      <c r="G757" s="164" t="s">
        <v>370</v>
      </c>
      <c r="H757" s="165">
        <v>12</v>
      </c>
      <c r="I757" s="166"/>
      <c r="J757" s="165">
        <f>ROUND(I757*H757,3)</f>
        <v>0</v>
      </c>
      <c r="K757" s="167"/>
      <c r="L757" s="34"/>
      <c r="M757" s="168" t="s">
        <v>1</v>
      </c>
      <c r="N757" s="169" t="s">
        <v>43</v>
      </c>
      <c r="O757" s="59"/>
      <c r="P757" s="170">
        <f>O757*H757</f>
        <v>0</v>
      </c>
      <c r="Q757" s="170">
        <v>1.0000000000000001E-5</v>
      </c>
      <c r="R757" s="170">
        <f>Q757*H757</f>
        <v>1.2000000000000002E-4</v>
      </c>
      <c r="S757" s="170">
        <v>0</v>
      </c>
      <c r="T757" s="171">
        <f>S757*H757</f>
        <v>0</v>
      </c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R757" s="172" t="s">
        <v>283</v>
      </c>
      <c r="AT757" s="172" t="s">
        <v>175</v>
      </c>
      <c r="AU757" s="172" t="s">
        <v>179</v>
      </c>
      <c r="AY757" s="18" t="s">
        <v>173</v>
      </c>
      <c r="BE757" s="173">
        <f>IF(N757="základná",J757,0)</f>
        <v>0</v>
      </c>
      <c r="BF757" s="173">
        <f>IF(N757="znížená",J757,0)</f>
        <v>0</v>
      </c>
      <c r="BG757" s="173">
        <f>IF(N757="zákl. prenesená",J757,0)</f>
        <v>0</v>
      </c>
      <c r="BH757" s="173">
        <f>IF(N757="zníž. prenesená",J757,0)</f>
        <v>0</v>
      </c>
      <c r="BI757" s="173">
        <f>IF(N757="nulová",J757,0)</f>
        <v>0</v>
      </c>
      <c r="BJ757" s="18" t="s">
        <v>179</v>
      </c>
      <c r="BK757" s="174">
        <f>ROUND(I757*H757,3)</f>
        <v>0</v>
      </c>
      <c r="BL757" s="18" t="s">
        <v>283</v>
      </c>
      <c r="BM757" s="172" t="s">
        <v>2169</v>
      </c>
    </row>
    <row r="758" spans="1:65" s="2" customFormat="1" x14ac:dyDescent="0.2">
      <c r="A758" s="33"/>
      <c r="B758" s="34"/>
      <c r="C758" s="33"/>
      <c r="D758" s="175" t="s">
        <v>181</v>
      </c>
      <c r="E758" s="33"/>
      <c r="F758" s="176" t="s">
        <v>833</v>
      </c>
      <c r="G758" s="33"/>
      <c r="H758" s="33"/>
      <c r="I758" s="97"/>
      <c r="J758" s="33"/>
      <c r="K758" s="33"/>
      <c r="L758" s="34"/>
      <c r="M758" s="177"/>
      <c r="N758" s="178"/>
      <c r="O758" s="59"/>
      <c r="P758" s="59"/>
      <c r="Q758" s="59"/>
      <c r="R758" s="59"/>
      <c r="S758" s="59"/>
      <c r="T758" s="60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T758" s="18" t="s">
        <v>181</v>
      </c>
      <c r="AU758" s="18" t="s">
        <v>179</v>
      </c>
    </row>
    <row r="759" spans="1:65" s="2" customFormat="1" ht="24" customHeight="1" x14ac:dyDescent="0.2">
      <c r="A759" s="33"/>
      <c r="B759" s="162"/>
      <c r="C759" s="163" t="s">
        <v>868</v>
      </c>
      <c r="D759" s="264" t="s">
        <v>835</v>
      </c>
      <c r="E759" s="265"/>
      <c r="F759" s="266"/>
      <c r="G759" s="164" t="s">
        <v>643</v>
      </c>
      <c r="H759" s="165">
        <v>86.3</v>
      </c>
      <c r="I759" s="166"/>
      <c r="J759" s="165">
        <f>ROUND(I759*H759,3)</f>
        <v>0</v>
      </c>
      <c r="K759" s="167"/>
      <c r="L759" s="34"/>
      <c r="M759" s="168" t="s">
        <v>1</v>
      </c>
      <c r="N759" s="169" t="s">
        <v>43</v>
      </c>
      <c r="O759" s="59"/>
      <c r="P759" s="170">
        <f>O759*H759</f>
        <v>0</v>
      </c>
      <c r="Q759" s="170">
        <v>3.0000000000000001E-5</v>
      </c>
      <c r="R759" s="170">
        <f>Q759*H759</f>
        <v>2.5890000000000002E-3</v>
      </c>
      <c r="S759" s="170">
        <v>0</v>
      </c>
      <c r="T759" s="171">
        <f>S759*H759</f>
        <v>0</v>
      </c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R759" s="172" t="s">
        <v>283</v>
      </c>
      <c r="AT759" s="172" t="s">
        <v>175</v>
      </c>
      <c r="AU759" s="172" t="s">
        <v>179</v>
      </c>
      <c r="AY759" s="18" t="s">
        <v>173</v>
      </c>
      <c r="BE759" s="173">
        <f>IF(N759="základná",J759,0)</f>
        <v>0</v>
      </c>
      <c r="BF759" s="173">
        <f>IF(N759="znížená",J759,0)</f>
        <v>0</v>
      </c>
      <c r="BG759" s="173">
        <f>IF(N759="zákl. prenesená",J759,0)</f>
        <v>0</v>
      </c>
      <c r="BH759" s="173">
        <f>IF(N759="zníž. prenesená",J759,0)</f>
        <v>0</v>
      </c>
      <c r="BI759" s="173">
        <f>IF(N759="nulová",J759,0)</f>
        <v>0</v>
      </c>
      <c r="BJ759" s="18" t="s">
        <v>179</v>
      </c>
      <c r="BK759" s="174">
        <f>ROUND(I759*H759,3)</f>
        <v>0</v>
      </c>
      <c r="BL759" s="18" t="s">
        <v>283</v>
      </c>
      <c r="BM759" s="172" t="s">
        <v>2170</v>
      </c>
    </row>
    <row r="760" spans="1:65" s="2" customFormat="1" ht="19.5" x14ac:dyDescent="0.2">
      <c r="A760" s="33"/>
      <c r="B760" s="34"/>
      <c r="C760" s="33"/>
      <c r="D760" s="175" t="s">
        <v>181</v>
      </c>
      <c r="E760" s="33"/>
      <c r="F760" s="176" t="s">
        <v>837</v>
      </c>
      <c r="G760" s="33"/>
      <c r="H760" s="33"/>
      <c r="I760" s="97"/>
      <c r="J760" s="33"/>
      <c r="K760" s="33"/>
      <c r="L760" s="34"/>
      <c r="M760" s="177"/>
      <c r="N760" s="178"/>
      <c r="O760" s="59"/>
      <c r="P760" s="59"/>
      <c r="Q760" s="59"/>
      <c r="R760" s="59"/>
      <c r="S760" s="59"/>
      <c r="T760" s="60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T760" s="18" t="s">
        <v>181</v>
      </c>
      <c r="AU760" s="18" t="s">
        <v>179</v>
      </c>
    </row>
    <row r="761" spans="1:65" s="2" customFormat="1" ht="16.5" customHeight="1" x14ac:dyDescent="0.2">
      <c r="A761" s="33"/>
      <c r="B761" s="162"/>
      <c r="C761" s="210" t="s">
        <v>870</v>
      </c>
      <c r="D761" s="267" t="s">
        <v>2171</v>
      </c>
      <c r="E761" s="268"/>
      <c r="F761" s="269"/>
      <c r="G761" s="211" t="s">
        <v>370</v>
      </c>
      <c r="H761" s="212">
        <v>690.4</v>
      </c>
      <c r="I761" s="213"/>
      <c r="J761" s="212">
        <f>ROUND(I761*H761,3)</f>
        <v>0</v>
      </c>
      <c r="K761" s="214"/>
      <c r="L761" s="215"/>
      <c r="M761" s="216" t="s">
        <v>1</v>
      </c>
      <c r="N761" s="217" t="s">
        <v>43</v>
      </c>
      <c r="O761" s="59"/>
      <c r="P761" s="170">
        <f>O761*H761</f>
        <v>0</v>
      </c>
      <c r="Q761" s="170">
        <v>3.5E-4</v>
      </c>
      <c r="R761" s="170">
        <f>Q761*H761</f>
        <v>0.24163999999999999</v>
      </c>
      <c r="S761" s="170">
        <v>0</v>
      </c>
      <c r="T761" s="171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72" t="s">
        <v>368</v>
      </c>
      <c r="AT761" s="172" t="s">
        <v>335</v>
      </c>
      <c r="AU761" s="172" t="s">
        <v>179</v>
      </c>
      <c r="AY761" s="18" t="s">
        <v>173</v>
      </c>
      <c r="BE761" s="173">
        <f>IF(N761="základná",J761,0)</f>
        <v>0</v>
      </c>
      <c r="BF761" s="173">
        <f>IF(N761="znížená",J761,0)</f>
        <v>0</v>
      </c>
      <c r="BG761" s="173">
        <f>IF(N761="zákl. prenesená",J761,0)</f>
        <v>0</v>
      </c>
      <c r="BH761" s="173">
        <f>IF(N761="zníž. prenesená",J761,0)</f>
        <v>0</v>
      </c>
      <c r="BI761" s="173">
        <f>IF(N761="nulová",J761,0)</f>
        <v>0</v>
      </c>
      <c r="BJ761" s="18" t="s">
        <v>179</v>
      </c>
      <c r="BK761" s="174">
        <f>ROUND(I761*H761,3)</f>
        <v>0</v>
      </c>
      <c r="BL761" s="18" t="s">
        <v>283</v>
      </c>
      <c r="BM761" s="172" t="s">
        <v>2172</v>
      </c>
    </row>
    <row r="762" spans="1:65" s="2" customFormat="1" x14ac:dyDescent="0.2">
      <c r="A762" s="33"/>
      <c r="B762" s="34"/>
      <c r="C762" s="33"/>
      <c r="D762" s="175" t="s">
        <v>181</v>
      </c>
      <c r="E762" s="33"/>
      <c r="F762" s="176" t="s">
        <v>2171</v>
      </c>
      <c r="G762" s="33"/>
      <c r="H762" s="33"/>
      <c r="I762" s="97"/>
      <c r="J762" s="33"/>
      <c r="K762" s="33"/>
      <c r="L762" s="34"/>
      <c r="M762" s="177"/>
      <c r="N762" s="178"/>
      <c r="O762" s="59"/>
      <c r="P762" s="59"/>
      <c r="Q762" s="59"/>
      <c r="R762" s="59"/>
      <c r="S762" s="59"/>
      <c r="T762" s="60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T762" s="18" t="s">
        <v>181</v>
      </c>
      <c r="AU762" s="18" t="s">
        <v>179</v>
      </c>
    </row>
    <row r="763" spans="1:65" s="2" customFormat="1" ht="24" customHeight="1" x14ac:dyDescent="0.2">
      <c r="A763" s="33"/>
      <c r="B763" s="162"/>
      <c r="C763" s="210" t="s">
        <v>877</v>
      </c>
      <c r="D763" s="267" t="s">
        <v>3272</v>
      </c>
      <c r="E763" s="268"/>
      <c r="F763" s="269"/>
      <c r="G763" s="211" t="s">
        <v>271</v>
      </c>
      <c r="H763" s="212">
        <v>35.383000000000003</v>
      </c>
      <c r="I763" s="213"/>
      <c r="J763" s="212">
        <f>ROUND(I763*H763,3)</f>
        <v>0</v>
      </c>
      <c r="K763" s="214"/>
      <c r="L763" s="215"/>
      <c r="M763" s="216" t="s">
        <v>1</v>
      </c>
      <c r="N763" s="217" t="s">
        <v>43</v>
      </c>
      <c r="O763" s="59"/>
      <c r="P763" s="170">
        <f>O763*H763</f>
        <v>0</v>
      </c>
      <c r="Q763" s="170">
        <v>7.92E-3</v>
      </c>
      <c r="R763" s="170">
        <f>Q763*H763</f>
        <v>0.28023336000000004</v>
      </c>
      <c r="S763" s="170">
        <v>0</v>
      </c>
      <c r="T763" s="171">
        <f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72" t="s">
        <v>368</v>
      </c>
      <c r="AT763" s="172" t="s">
        <v>335</v>
      </c>
      <c r="AU763" s="172" t="s">
        <v>179</v>
      </c>
      <c r="AY763" s="18" t="s">
        <v>173</v>
      </c>
      <c r="BE763" s="173">
        <f>IF(N763="základná",J763,0)</f>
        <v>0</v>
      </c>
      <c r="BF763" s="173">
        <f>IF(N763="znížená",J763,0)</f>
        <v>0</v>
      </c>
      <c r="BG763" s="173">
        <f>IF(N763="zákl. prenesená",J763,0)</f>
        <v>0</v>
      </c>
      <c r="BH763" s="173">
        <f>IF(N763="zníž. prenesená",J763,0)</f>
        <v>0</v>
      </c>
      <c r="BI763" s="173">
        <f>IF(N763="nulová",J763,0)</f>
        <v>0</v>
      </c>
      <c r="BJ763" s="18" t="s">
        <v>179</v>
      </c>
      <c r="BK763" s="174">
        <f>ROUND(I763*H763,3)</f>
        <v>0</v>
      </c>
      <c r="BL763" s="18" t="s">
        <v>283</v>
      </c>
      <c r="BM763" s="172" t="s">
        <v>2173</v>
      </c>
    </row>
    <row r="764" spans="1:65" s="2" customFormat="1" x14ac:dyDescent="0.2">
      <c r="A764" s="33"/>
      <c r="B764" s="34"/>
      <c r="C764" s="33"/>
      <c r="D764" s="175" t="s">
        <v>181</v>
      </c>
      <c r="E764" s="33"/>
      <c r="F764" s="176" t="s">
        <v>3272</v>
      </c>
      <c r="G764" s="33"/>
      <c r="H764" s="33"/>
      <c r="I764" s="97"/>
      <c r="J764" s="33"/>
      <c r="K764" s="33"/>
      <c r="L764" s="34"/>
      <c r="M764" s="177"/>
      <c r="N764" s="178"/>
      <c r="O764" s="59"/>
      <c r="P764" s="59"/>
      <c r="Q764" s="59"/>
      <c r="R764" s="59"/>
      <c r="S764" s="59"/>
      <c r="T764" s="60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T764" s="18" t="s">
        <v>181</v>
      </c>
      <c r="AU764" s="18" t="s">
        <v>179</v>
      </c>
    </row>
    <row r="765" spans="1:65" s="2" customFormat="1" ht="24" customHeight="1" x14ac:dyDescent="0.2">
      <c r="A765" s="33"/>
      <c r="B765" s="162"/>
      <c r="C765" s="163" t="s">
        <v>881</v>
      </c>
      <c r="D765" s="264" t="s">
        <v>844</v>
      </c>
      <c r="E765" s="265"/>
      <c r="F765" s="266"/>
      <c r="G765" s="164" t="s">
        <v>780</v>
      </c>
      <c r="H765" s="166"/>
      <c r="I765" s="166"/>
      <c r="J765" s="165">
        <f>ROUND(I765*H765,3)</f>
        <v>0</v>
      </c>
      <c r="K765" s="167"/>
      <c r="L765" s="34"/>
      <c r="M765" s="168" t="s">
        <v>1</v>
      </c>
      <c r="N765" s="169" t="s">
        <v>43</v>
      </c>
      <c r="O765" s="59"/>
      <c r="P765" s="170">
        <f>O765*H765</f>
        <v>0</v>
      </c>
      <c r="Q765" s="170">
        <v>0</v>
      </c>
      <c r="R765" s="170">
        <f>Q765*H765</f>
        <v>0</v>
      </c>
      <c r="S765" s="170">
        <v>0</v>
      </c>
      <c r="T765" s="171">
        <f>S765*H765</f>
        <v>0</v>
      </c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R765" s="172" t="s">
        <v>283</v>
      </c>
      <c r="AT765" s="172" t="s">
        <v>175</v>
      </c>
      <c r="AU765" s="172" t="s">
        <v>179</v>
      </c>
      <c r="AY765" s="18" t="s">
        <v>173</v>
      </c>
      <c r="BE765" s="173">
        <f>IF(N765="základná",J765,0)</f>
        <v>0</v>
      </c>
      <c r="BF765" s="173">
        <f>IF(N765="znížená",J765,0)</f>
        <v>0</v>
      </c>
      <c r="BG765" s="173">
        <f>IF(N765="zákl. prenesená",J765,0)</f>
        <v>0</v>
      </c>
      <c r="BH765" s="173">
        <f>IF(N765="zníž. prenesená",J765,0)</f>
        <v>0</v>
      </c>
      <c r="BI765" s="173">
        <f>IF(N765="nulová",J765,0)</f>
        <v>0</v>
      </c>
      <c r="BJ765" s="18" t="s">
        <v>179</v>
      </c>
      <c r="BK765" s="174">
        <f>ROUND(I765*H765,3)</f>
        <v>0</v>
      </c>
      <c r="BL765" s="18" t="s">
        <v>283</v>
      </c>
      <c r="BM765" s="172" t="s">
        <v>2174</v>
      </c>
    </row>
    <row r="766" spans="1:65" s="2" customFormat="1" ht="19.5" x14ac:dyDescent="0.2">
      <c r="A766" s="33"/>
      <c r="B766" s="34"/>
      <c r="C766" s="33"/>
      <c r="D766" s="175" t="s">
        <v>181</v>
      </c>
      <c r="E766" s="33"/>
      <c r="F766" s="176" t="s">
        <v>846</v>
      </c>
      <c r="G766" s="33"/>
      <c r="H766" s="33"/>
      <c r="I766" s="97"/>
      <c r="J766" s="33"/>
      <c r="K766" s="33"/>
      <c r="L766" s="34"/>
      <c r="M766" s="177"/>
      <c r="N766" s="178"/>
      <c r="O766" s="59"/>
      <c r="P766" s="59"/>
      <c r="Q766" s="59"/>
      <c r="R766" s="59"/>
      <c r="S766" s="59"/>
      <c r="T766" s="60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T766" s="18" t="s">
        <v>181</v>
      </c>
      <c r="AU766" s="18" t="s">
        <v>179</v>
      </c>
    </row>
    <row r="767" spans="1:65" s="12" customFormat="1" ht="22.9" customHeight="1" x14ac:dyDescent="0.2">
      <c r="B767" s="149"/>
      <c r="D767" s="150" t="s">
        <v>76</v>
      </c>
      <c r="E767" s="160" t="s">
        <v>847</v>
      </c>
      <c r="F767" s="160" t="s">
        <v>848</v>
      </c>
      <c r="I767" s="152"/>
      <c r="J767" s="161">
        <f>BK767</f>
        <v>0</v>
      </c>
      <c r="L767" s="149"/>
      <c r="M767" s="154"/>
      <c r="N767" s="155"/>
      <c r="O767" s="155"/>
      <c r="P767" s="156">
        <f>SUM(P768:P846)</f>
        <v>0</v>
      </c>
      <c r="Q767" s="155"/>
      <c r="R767" s="156">
        <f>SUM(R768:R846)</f>
        <v>9.8821005900000003</v>
      </c>
      <c r="S767" s="155"/>
      <c r="T767" s="157">
        <f>SUM(T768:T846)</f>
        <v>0</v>
      </c>
      <c r="AR767" s="150" t="s">
        <v>179</v>
      </c>
      <c r="AT767" s="158" t="s">
        <v>76</v>
      </c>
      <c r="AU767" s="158" t="s">
        <v>85</v>
      </c>
      <c r="AY767" s="150" t="s">
        <v>173</v>
      </c>
      <c r="BK767" s="159">
        <f>SUM(BK768:BK846)</f>
        <v>0</v>
      </c>
    </row>
    <row r="768" spans="1:65" s="2" customFormat="1" ht="16.5" customHeight="1" x14ac:dyDescent="0.2">
      <c r="A768" s="33"/>
      <c r="B768" s="162"/>
      <c r="C768" s="163" t="s">
        <v>885</v>
      </c>
      <c r="D768" s="264" t="s">
        <v>850</v>
      </c>
      <c r="E768" s="265"/>
      <c r="F768" s="266"/>
      <c r="G768" s="164" t="s">
        <v>271</v>
      </c>
      <c r="H768" s="165">
        <v>196.13</v>
      </c>
      <c r="I768" s="166"/>
      <c r="J768" s="165">
        <f>ROUND(I768*H768,3)</f>
        <v>0</v>
      </c>
      <c r="K768" s="167"/>
      <c r="L768" s="34"/>
      <c r="M768" s="168" t="s">
        <v>1</v>
      </c>
      <c r="N768" s="169" t="s">
        <v>43</v>
      </c>
      <c r="O768" s="59"/>
      <c r="P768" s="170">
        <f>O768*H768</f>
        <v>0</v>
      </c>
      <c r="Q768" s="170">
        <v>0</v>
      </c>
      <c r="R768" s="170">
        <f>Q768*H768</f>
        <v>0</v>
      </c>
      <c r="S768" s="170">
        <v>0</v>
      </c>
      <c r="T768" s="171">
        <f>S768*H768</f>
        <v>0</v>
      </c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R768" s="172" t="s">
        <v>283</v>
      </c>
      <c r="AT768" s="172" t="s">
        <v>175</v>
      </c>
      <c r="AU768" s="172" t="s">
        <v>179</v>
      </c>
      <c r="AY768" s="18" t="s">
        <v>173</v>
      </c>
      <c r="BE768" s="173">
        <f>IF(N768="základná",J768,0)</f>
        <v>0</v>
      </c>
      <c r="BF768" s="173">
        <f>IF(N768="znížená",J768,0)</f>
        <v>0</v>
      </c>
      <c r="BG768" s="173">
        <f>IF(N768="zákl. prenesená",J768,0)</f>
        <v>0</v>
      </c>
      <c r="BH768" s="173">
        <f>IF(N768="zníž. prenesená",J768,0)</f>
        <v>0</v>
      </c>
      <c r="BI768" s="173">
        <f>IF(N768="nulová",J768,0)</f>
        <v>0</v>
      </c>
      <c r="BJ768" s="18" t="s">
        <v>179</v>
      </c>
      <c r="BK768" s="174">
        <f>ROUND(I768*H768,3)</f>
        <v>0</v>
      </c>
      <c r="BL768" s="18" t="s">
        <v>283</v>
      </c>
      <c r="BM768" s="172" t="s">
        <v>2175</v>
      </c>
    </row>
    <row r="769" spans="1:65" s="2" customFormat="1" ht="19.5" x14ac:dyDescent="0.2">
      <c r="A769" s="33"/>
      <c r="B769" s="34"/>
      <c r="C769" s="33"/>
      <c r="D769" s="175" t="s">
        <v>181</v>
      </c>
      <c r="E769" s="33"/>
      <c r="F769" s="176" t="s">
        <v>852</v>
      </c>
      <c r="G769" s="33"/>
      <c r="H769" s="33"/>
      <c r="I769" s="97"/>
      <c r="J769" s="33"/>
      <c r="K769" s="33"/>
      <c r="L769" s="34"/>
      <c r="M769" s="177"/>
      <c r="N769" s="178"/>
      <c r="O769" s="59"/>
      <c r="P769" s="59"/>
      <c r="Q769" s="59"/>
      <c r="R769" s="59"/>
      <c r="S769" s="59"/>
      <c r="T769" s="60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T769" s="18" t="s">
        <v>181</v>
      </c>
      <c r="AU769" s="18" t="s">
        <v>179</v>
      </c>
    </row>
    <row r="770" spans="1:65" s="13" customFormat="1" x14ac:dyDescent="0.2">
      <c r="B770" s="179"/>
      <c r="D770" s="175" t="s">
        <v>183</v>
      </c>
      <c r="E770" s="180" t="s">
        <v>1</v>
      </c>
      <c r="F770" s="181" t="s">
        <v>2176</v>
      </c>
      <c r="H770" s="182">
        <v>196.13</v>
      </c>
      <c r="I770" s="183"/>
      <c r="L770" s="179"/>
      <c r="M770" s="184"/>
      <c r="N770" s="185"/>
      <c r="O770" s="185"/>
      <c r="P770" s="185"/>
      <c r="Q770" s="185"/>
      <c r="R770" s="185"/>
      <c r="S770" s="185"/>
      <c r="T770" s="186"/>
      <c r="AT770" s="180" t="s">
        <v>183</v>
      </c>
      <c r="AU770" s="180" t="s">
        <v>179</v>
      </c>
      <c r="AV770" s="13" t="s">
        <v>179</v>
      </c>
      <c r="AW770" s="13" t="s">
        <v>32</v>
      </c>
      <c r="AX770" s="13" t="s">
        <v>85</v>
      </c>
      <c r="AY770" s="180" t="s">
        <v>173</v>
      </c>
    </row>
    <row r="771" spans="1:65" s="2" customFormat="1" ht="16.5" customHeight="1" x14ac:dyDescent="0.2">
      <c r="A771" s="33"/>
      <c r="B771" s="162"/>
      <c r="C771" s="210" t="s">
        <v>888</v>
      </c>
      <c r="D771" s="267" t="s">
        <v>854</v>
      </c>
      <c r="E771" s="268"/>
      <c r="F771" s="269"/>
      <c r="G771" s="211" t="s">
        <v>271</v>
      </c>
      <c r="H771" s="212">
        <v>225.55</v>
      </c>
      <c r="I771" s="213"/>
      <c r="J771" s="212">
        <f>ROUND(I771*H771,3)</f>
        <v>0</v>
      </c>
      <c r="K771" s="214"/>
      <c r="L771" s="215"/>
      <c r="M771" s="216" t="s">
        <v>1</v>
      </c>
      <c r="N771" s="217" t="s">
        <v>43</v>
      </c>
      <c r="O771" s="59"/>
      <c r="P771" s="170">
        <f>O771*H771</f>
        <v>0</v>
      </c>
      <c r="Q771" s="170">
        <v>2.0000000000000002E-5</v>
      </c>
      <c r="R771" s="170">
        <f>Q771*H771</f>
        <v>4.5110000000000003E-3</v>
      </c>
      <c r="S771" s="170">
        <v>0</v>
      </c>
      <c r="T771" s="171">
        <f>S771*H771</f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72" t="s">
        <v>368</v>
      </c>
      <c r="AT771" s="172" t="s">
        <v>335</v>
      </c>
      <c r="AU771" s="172" t="s">
        <v>179</v>
      </c>
      <c r="AY771" s="18" t="s">
        <v>173</v>
      </c>
      <c r="BE771" s="173">
        <f>IF(N771="základná",J771,0)</f>
        <v>0</v>
      </c>
      <c r="BF771" s="173">
        <f>IF(N771="znížená",J771,0)</f>
        <v>0</v>
      </c>
      <c r="BG771" s="173">
        <f>IF(N771="zákl. prenesená",J771,0)</f>
        <v>0</v>
      </c>
      <c r="BH771" s="173">
        <f>IF(N771="zníž. prenesená",J771,0)</f>
        <v>0</v>
      </c>
      <c r="BI771" s="173">
        <f>IF(N771="nulová",J771,0)</f>
        <v>0</v>
      </c>
      <c r="BJ771" s="18" t="s">
        <v>179</v>
      </c>
      <c r="BK771" s="174">
        <f>ROUND(I771*H771,3)</f>
        <v>0</v>
      </c>
      <c r="BL771" s="18" t="s">
        <v>283</v>
      </c>
      <c r="BM771" s="172" t="s">
        <v>2177</v>
      </c>
    </row>
    <row r="772" spans="1:65" s="2" customFormat="1" ht="29.25" x14ac:dyDescent="0.2">
      <c r="A772" s="33"/>
      <c r="B772" s="34"/>
      <c r="C772" s="33"/>
      <c r="D772" s="175" t="s">
        <v>181</v>
      </c>
      <c r="E772" s="33"/>
      <c r="F772" s="176" t="s">
        <v>856</v>
      </c>
      <c r="G772" s="33"/>
      <c r="H772" s="33"/>
      <c r="I772" s="97"/>
      <c r="J772" s="33"/>
      <c r="K772" s="33"/>
      <c r="L772" s="34"/>
      <c r="M772" s="177"/>
      <c r="N772" s="178"/>
      <c r="O772" s="59"/>
      <c r="P772" s="59"/>
      <c r="Q772" s="59"/>
      <c r="R772" s="59"/>
      <c r="S772" s="59"/>
      <c r="T772" s="60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T772" s="18" t="s">
        <v>181</v>
      </c>
      <c r="AU772" s="18" t="s">
        <v>179</v>
      </c>
    </row>
    <row r="773" spans="1:65" s="13" customFormat="1" x14ac:dyDescent="0.2">
      <c r="B773" s="179"/>
      <c r="D773" s="175" t="s">
        <v>183</v>
      </c>
      <c r="E773" s="180" t="s">
        <v>1</v>
      </c>
      <c r="F773" s="181" t="s">
        <v>2178</v>
      </c>
      <c r="H773" s="182">
        <v>225.55</v>
      </c>
      <c r="I773" s="183"/>
      <c r="L773" s="179"/>
      <c r="M773" s="184"/>
      <c r="N773" s="185"/>
      <c r="O773" s="185"/>
      <c r="P773" s="185"/>
      <c r="Q773" s="185"/>
      <c r="R773" s="185"/>
      <c r="S773" s="185"/>
      <c r="T773" s="186"/>
      <c r="AT773" s="180" t="s">
        <v>183</v>
      </c>
      <c r="AU773" s="180" t="s">
        <v>179</v>
      </c>
      <c r="AV773" s="13" t="s">
        <v>179</v>
      </c>
      <c r="AW773" s="13" t="s">
        <v>32</v>
      </c>
      <c r="AX773" s="13" t="s">
        <v>85</v>
      </c>
      <c r="AY773" s="180" t="s">
        <v>173</v>
      </c>
    </row>
    <row r="774" spans="1:65" s="2" customFormat="1" ht="24" customHeight="1" x14ac:dyDescent="0.2">
      <c r="A774" s="33"/>
      <c r="B774" s="162"/>
      <c r="C774" s="163" t="s">
        <v>890</v>
      </c>
      <c r="D774" s="264" t="s">
        <v>2179</v>
      </c>
      <c r="E774" s="265"/>
      <c r="F774" s="266"/>
      <c r="G774" s="164" t="s">
        <v>271</v>
      </c>
      <c r="H774" s="165">
        <v>392.26</v>
      </c>
      <c r="I774" s="166"/>
      <c r="J774" s="165">
        <f>ROUND(I774*H774,3)</f>
        <v>0</v>
      </c>
      <c r="K774" s="167"/>
      <c r="L774" s="34"/>
      <c r="M774" s="168" t="s">
        <v>1</v>
      </c>
      <c r="N774" s="169" t="s">
        <v>43</v>
      </c>
      <c r="O774" s="59"/>
      <c r="P774" s="170">
        <f>O774*H774</f>
        <v>0</v>
      </c>
      <c r="Q774" s="170">
        <v>0</v>
      </c>
      <c r="R774" s="170">
        <f>Q774*H774</f>
        <v>0</v>
      </c>
      <c r="S774" s="170">
        <v>0</v>
      </c>
      <c r="T774" s="171">
        <f>S774*H774</f>
        <v>0</v>
      </c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R774" s="172" t="s">
        <v>283</v>
      </c>
      <c r="AT774" s="172" t="s">
        <v>175</v>
      </c>
      <c r="AU774" s="172" t="s">
        <v>179</v>
      </c>
      <c r="AY774" s="18" t="s">
        <v>173</v>
      </c>
      <c r="BE774" s="173">
        <f>IF(N774="základná",J774,0)</f>
        <v>0</v>
      </c>
      <c r="BF774" s="173">
        <f>IF(N774="znížená",J774,0)</f>
        <v>0</v>
      </c>
      <c r="BG774" s="173">
        <f>IF(N774="zákl. prenesená",J774,0)</f>
        <v>0</v>
      </c>
      <c r="BH774" s="173">
        <f>IF(N774="zníž. prenesená",J774,0)</f>
        <v>0</v>
      </c>
      <c r="BI774" s="173">
        <f>IF(N774="nulová",J774,0)</f>
        <v>0</v>
      </c>
      <c r="BJ774" s="18" t="s">
        <v>179</v>
      </c>
      <c r="BK774" s="174">
        <f>ROUND(I774*H774,3)</f>
        <v>0</v>
      </c>
      <c r="BL774" s="18" t="s">
        <v>283</v>
      </c>
      <c r="BM774" s="172" t="s">
        <v>2180</v>
      </c>
    </row>
    <row r="775" spans="1:65" s="2" customFormat="1" ht="19.5" x14ac:dyDescent="0.2">
      <c r="A775" s="33"/>
      <c r="B775" s="34"/>
      <c r="C775" s="33"/>
      <c r="D775" s="175" t="s">
        <v>181</v>
      </c>
      <c r="E775" s="33"/>
      <c r="F775" s="176" t="s">
        <v>2181</v>
      </c>
      <c r="G775" s="33"/>
      <c r="H775" s="33"/>
      <c r="I775" s="97"/>
      <c r="J775" s="33"/>
      <c r="K775" s="33"/>
      <c r="L775" s="34"/>
      <c r="M775" s="177"/>
      <c r="N775" s="178"/>
      <c r="O775" s="59"/>
      <c r="P775" s="59"/>
      <c r="Q775" s="59"/>
      <c r="R775" s="59"/>
      <c r="S775" s="59"/>
      <c r="T775" s="60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T775" s="18" t="s">
        <v>181</v>
      </c>
      <c r="AU775" s="18" t="s">
        <v>179</v>
      </c>
    </row>
    <row r="776" spans="1:65" s="14" customFormat="1" ht="22.5" x14ac:dyDescent="0.2">
      <c r="B776" s="187"/>
      <c r="D776" s="175" t="s">
        <v>183</v>
      </c>
      <c r="E776" s="188" t="s">
        <v>1</v>
      </c>
      <c r="F776" s="189" t="s">
        <v>861</v>
      </c>
      <c r="H776" s="188" t="s">
        <v>1</v>
      </c>
      <c r="I776" s="190"/>
      <c r="L776" s="187"/>
      <c r="M776" s="191"/>
      <c r="N776" s="192"/>
      <c r="O776" s="192"/>
      <c r="P776" s="192"/>
      <c r="Q776" s="192"/>
      <c r="R776" s="192"/>
      <c r="S776" s="192"/>
      <c r="T776" s="193"/>
      <c r="AT776" s="188" t="s">
        <v>183</v>
      </c>
      <c r="AU776" s="188" t="s">
        <v>179</v>
      </c>
      <c r="AV776" s="14" t="s">
        <v>85</v>
      </c>
      <c r="AW776" s="14" t="s">
        <v>32</v>
      </c>
      <c r="AX776" s="14" t="s">
        <v>77</v>
      </c>
      <c r="AY776" s="188" t="s">
        <v>173</v>
      </c>
    </row>
    <row r="777" spans="1:65" s="13" customFormat="1" ht="22.5" x14ac:dyDescent="0.2">
      <c r="B777" s="179"/>
      <c r="D777" s="175" t="s">
        <v>183</v>
      </c>
      <c r="E777" s="180" t="s">
        <v>1</v>
      </c>
      <c r="F777" s="181" t="s">
        <v>2133</v>
      </c>
      <c r="H777" s="182">
        <v>149.24</v>
      </c>
      <c r="I777" s="183"/>
      <c r="L777" s="179"/>
      <c r="M777" s="184"/>
      <c r="N777" s="185"/>
      <c r="O777" s="185"/>
      <c r="P777" s="185"/>
      <c r="Q777" s="185"/>
      <c r="R777" s="185"/>
      <c r="S777" s="185"/>
      <c r="T777" s="186"/>
      <c r="AT777" s="180" t="s">
        <v>183</v>
      </c>
      <c r="AU777" s="180" t="s">
        <v>179</v>
      </c>
      <c r="AV777" s="13" t="s">
        <v>179</v>
      </c>
      <c r="AW777" s="13" t="s">
        <v>32</v>
      </c>
      <c r="AX777" s="13" t="s">
        <v>77</v>
      </c>
      <c r="AY777" s="180" t="s">
        <v>173</v>
      </c>
    </row>
    <row r="778" spans="1:65" s="13" customFormat="1" x14ac:dyDescent="0.2">
      <c r="B778" s="179"/>
      <c r="D778" s="175" t="s">
        <v>183</v>
      </c>
      <c r="E778" s="180" t="s">
        <v>1</v>
      </c>
      <c r="F778" s="181" t="s">
        <v>2134</v>
      </c>
      <c r="H778" s="182">
        <v>33.840000000000003</v>
      </c>
      <c r="I778" s="183"/>
      <c r="L778" s="179"/>
      <c r="M778" s="184"/>
      <c r="N778" s="185"/>
      <c r="O778" s="185"/>
      <c r="P778" s="185"/>
      <c r="Q778" s="185"/>
      <c r="R778" s="185"/>
      <c r="S778" s="185"/>
      <c r="T778" s="186"/>
      <c r="AT778" s="180" t="s">
        <v>183</v>
      </c>
      <c r="AU778" s="180" t="s">
        <v>179</v>
      </c>
      <c r="AV778" s="13" t="s">
        <v>179</v>
      </c>
      <c r="AW778" s="13" t="s">
        <v>32</v>
      </c>
      <c r="AX778" s="13" t="s">
        <v>77</v>
      </c>
      <c r="AY778" s="180" t="s">
        <v>173</v>
      </c>
    </row>
    <row r="779" spans="1:65" s="15" customFormat="1" x14ac:dyDescent="0.2">
      <c r="B779" s="194"/>
      <c r="D779" s="175" t="s">
        <v>183</v>
      </c>
      <c r="E779" s="195" t="s">
        <v>1</v>
      </c>
      <c r="F779" s="196" t="s">
        <v>190</v>
      </c>
      <c r="H779" s="197">
        <v>183.08</v>
      </c>
      <c r="I779" s="198"/>
      <c r="L779" s="194"/>
      <c r="M779" s="199"/>
      <c r="N779" s="200"/>
      <c r="O779" s="200"/>
      <c r="P779" s="200"/>
      <c r="Q779" s="200"/>
      <c r="R779" s="200"/>
      <c r="S779" s="200"/>
      <c r="T779" s="201"/>
      <c r="AT779" s="195" t="s">
        <v>183</v>
      </c>
      <c r="AU779" s="195" t="s">
        <v>179</v>
      </c>
      <c r="AV779" s="15" t="s">
        <v>191</v>
      </c>
      <c r="AW779" s="15" t="s">
        <v>32</v>
      </c>
      <c r="AX779" s="15" t="s">
        <v>77</v>
      </c>
      <c r="AY779" s="195" t="s">
        <v>173</v>
      </c>
    </row>
    <row r="780" spans="1:65" s="14" customFormat="1" ht="22.5" x14ac:dyDescent="0.2">
      <c r="B780" s="187"/>
      <c r="D780" s="175" t="s">
        <v>183</v>
      </c>
      <c r="E780" s="188" t="s">
        <v>1</v>
      </c>
      <c r="F780" s="189" t="s">
        <v>863</v>
      </c>
      <c r="H780" s="188" t="s">
        <v>1</v>
      </c>
      <c r="I780" s="190"/>
      <c r="L780" s="187"/>
      <c r="M780" s="191"/>
      <c r="N780" s="192"/>
      <c r="O780" s="192"/>
      <c r="P780" s="192"/>
      <c r="Q780" s="192"/>
      <c r="R780" s="192"/>
      <c r="S780" s="192"/>
      <c r="T780" s="193"/>
      <c r="AT780" s="188" t="s">
        <v>183</v>
      </c>
      <c r="AU780" s="188" t="s">
        <v>179</v>
      </c>
      <c r="AV780" s="14" t="s">
        <v>85</v>
      </c>
      <c r="AW780" s="14" t="s">
        <v>32</v>
      </c>
      <c r="AX780" s="14" t="s">
        <v>77</v>
      </c>
      <c r="AY780" s="188" t="s">
        <v>173</v>
      </c>
    </row>
    <row r="781" spans="1:65" s="13" customFormat="1" ht="22.5" x14ac:dyDescent="0.2">
      <c r="B781" s="179"/>
      <c r="D781" s="175" t="s">
        <v>183</v>
      </c>
      <c r="E781" s="180" t="s">
        <v>1</v>
      </c>
      <c r="F781" s="181" t="s">
        <v>2133</v>
      </c>
      <c r="H781" s="182">
        <v>149.24</v>
      </c>
      <c r="I781" s="183"/>
      <c r="L781" s="179"/>
      <c r="M781" s="184"/>
      <c r="N781" s="185"/>
      <c r="O781" s="185"/>
      <c r="P781" s="185"/>
      <c r="Q781" s="185"/>
      <c r="R781" s="185"/>
      <c r="S781" s="185"/>
      <c r="T781" s="186"/>
      <c r="AT781" s="180" t="s">
        <v>183</v>
      </c>
      <c r="AU781" s="180" t="s">
        <v>179</v>
      </c>
      <c r="AV781" s="13" t="s">
        <v>179</v>
      </c>
      <c r="AW781" s="13" t="s">
        <v>32</v>
      </c>
      <c r="AX781" s="13" t="s">
        <v>77</v>
      </c>
      <c r="AY781" s="180" t="s">
        <v>173</v>
      </c>
    </row>
    <row r="782" spans="1:65" s="13" customFormat="1" x14ac:dyDescent="0.2">
      <c r="B782" s="179"/>
      <c r="D782" s="175" t="s">
        <v>183</v>
      </c>
      <c r="E782" s="180" t="s">
        <v>1</v>
      </c>
      <c r="F782" s="181" t="s">
        <v>2134</v>
      </c>
      <c r="H782" s="182">
        <v>33.840000000000003</v>
      </c>
      <c r="I782" s="183"/>
      <c r="L782" s="179"/>
      <c r="M782" s="184"/>
      <c r="N782" s="185"/>
      <c r="O782" s="185"/>
      <c r="P782" s="185"/>
      <c r="Q782" s="185"/>
      <c r="R782" s="185"/>
      <c r="S782" s="185"/>
      <c r="T782" s="186"/>
      <c r="AT782" s="180" t="s">
        <v>183</v>
      </c>
      <c r="AU782" s="180" t="s">
        <v>179</v>
      </c>
      <c r="AV782" s="13" t="s">
        <v>179</v>
      </c>
      <c r="AW782" s="13" t="s">
        <v>32</v>
      </c>
      <c r="AX782" s="13" t="s">
        <v>77</v>
      </c>
      <c r="AY782" s="180" t="s">
        <v>173</v>
      </c>
    </row>
    <row r="783" spans="1:65" s="15" customFormat="1" x14ac:dyDescent="0.2">
      <c r="B783" s="194"/>
      <c r="D783" s="175" t="s">
        <v>183</v>
      </c>
      <c r="E783" s="195" t="s">
        <v>1</v>
      </c>
      <c r="F783" s="196" t="s">
        <v>190</v>
      </c>
      <c r="H783" s="197">
        <v>183.08</v>
      </c>
      <c r="I783" s="198"/>
      <c r="L783" s="194"/>
      <c r="M783" s="199"/>
      <c r="N783" s="200"/>
      <c r="O783" s="200"/>
      <c r="P783" s="200"/>
      <c r="Q783" s="200"/>
      <c r="R783" s="200"/>
      <c r="S783" s="200"/>
      <c r="T783" s="201"/>
      <c r="AT783" s="195" t="s">
        <v>183</v>
      </c>
      <c r="AU783" s="195" t="s">
        <v>179</v>
      </c>
      <c r="AV783" s="15" t="s">
        <v>191</v>
      </c>
      <c r="AW783" s="15" t="s">
        <v>32</v>
      </c>
      <c r="AX783" s="15" t="s">
        <v>77</v>
      </c>
      <c r="AY783" s="195" t="s">
        <v>173</v>
      </c>
    </row>
    <row r="784" spans="1:65" s="14" customFormat="1" ht="22.5" x14ac:dyDescent="0.2">
      <c r="B784" s="187"/>
      <c r="D784" s="175" t="s">
        <v>183</v>
      </c>
      <c r="E784" s="188" t="s">
        <v>1</v>
      </c>
      <c r="F784" s="189" t="s">
        <v>2182</v>
      </c>
      <c r="H784" s="188" t="s">
        <v>1</v>
      </c>
      <c r="I784" s="190"/>
      <c r="L784" s="187"/>
      <c r="M784" s="191"/>
      <c r="N784" s="192"/>
      <c r="O784" s="192"/>
      <c r="P784" s="192"/>
      <c r="Q784" s="192"/>
      <c r="R784" s="192"/>
      <c r="S784" s="192"/>
      <c r="T784" s="193"/>
      <c r="AT784" s="188" t="s">
        <v>183</v>
      </c>
      <c r="AU784" s="188" t="s">
        <v>179</v>
      </c>
      <c r="AV784" s="14" t="s">
        <v>85</v>
      </c>
      <c r="AW784" s="14" t="s">
        <v>32</v>
      </c>
      <c r="AX784" s="14" t="s">
        <v>77</v>
      </c>
      <c r="AY784" s="188" t="s">
        <v>173</v>
      </c>
    </row>
    <row r="785" spans="1:65" s="13" customFormat="1" x14ac:dyDescent="0.2">
      <c r="B785" s="179"/>
      <c r="D785" s="175" t="s">
        <v>183</v>
      </c>
      <c r="E785" s="180" t="s">
        <v>1</v>
      </c>
      <c r="F785" s="181" t="s">
        <v>2183</v>
      </c>
      <c r="H785" s="182">
        <v>26.1</v>
      </c>
      <c r="I785" s="183"/>
      <c r="L785" s="179"/>
      <c r="M785" s="184"/>
      <c r="N785" s="185"/>
      <c r="O785" s="185"/>
      <c r="P785" s="185"/>
      <c r="Q785" s="185"/>
      <c r="R785" s="185"/>
      <c r="S785" s="185"/>
      <c r="T785" s="186"/>
      <c r="AT785" s="180" t="s">
        <v>183</v>
      </c>
      <c r="AU785" s="180" t="s">
        <v>179</v>
      </c>
      <c r="AV785" s="13" t="s">
        <v>179</v>
      </c>
      <c r="AW785" s="13" t="s">
        <v>32</v>
      </c>
      <c r="AX785" s="13" t="s">
        <v>77</v>
      </c>
      <c r="AY785" s="180" t="s">
        <v>173</v>
      </c>
    </row>
    <row r="786" spans="1:65" s="16" customFormat="1" x14ac:dyDescent="0.2">
      <c r="B786" s="202"/>
      <c r="D786" s="175" t="s">
        <v>183</v>
      </c>
      <c r="E786" s="203" t="s">
        <v>1</v>
      </c>
      <c r="F786" s="204" t="s">
        <v>197</v>
      </c>
      <c r="H786" s="205">
        <v>392.2600000000001</v>
      </c>
      <c r="I786" s="206"/>
      <c r="L786" s="202"/>
      <c r="M786" s="207"/>
      <c r="N786" s="208"/>
      <c r="O786" s="208"/>
      <c r="P786" s="208"/>
      <c r="Q786" s="208"/>
      <c r="R786" s="208"/>
      <c r="S786" s="208"/>
      <c r="T786" s="209"/>
      <c r="AT786" s="203" t="s">
        <v>183</v>
      </c>
      <c r="AU786" s="203" t="s">
        <v>179</v>
      </c>
      <c r="AV786" s="16" t="s">
        <v>178</v>
      </c>
      <c r="AW786" s="16" t="s">
        <v>32</v>
      </c>
      <c r="AX786" s="16" t="s">
        <v>85</v>
      </c>
      <c r="AY786" s="203" t="s">
        <v>173</v>
      </c>
    </row>
    <row r="787" spans="1:65" s="2" customFormat="1" ht="24" customHeight="1" x14ac:dyDescent="0.2">
      <c r="A787" s="33"/>
      <c r="B787" s="162"/>
      <c r="C787" s="210" t="s">
        <v>894</v>
      </c>
      <c r="D787" s="267" t="s">
        <v>3201</v>
      </c>
      <c r="E787" s="268"/>
      <c r="F787" s="269"/>
      <c r="G787" s="211" t="s">
        <v>271</v>
      </c>
      <c r="H787" s="212">
        <v>186.74199999999999</v>
      </c>
      <c r="I787" s="213"/>
      <c r="J787" s="212">
        <f>ROUND(I787*H787,3)</f>
        <v>0</v>
      </c>
      <c r="K787" s="214"/>
      <c r="L787" s="215"/>
      <c r="M787" s="216" t="s">
        <v>1</v>
      </c>
      <c r="N787" s="217" t="s">
        <v>43</v>
      </c>
      <c r="O787" s="59"/>
      <c r="P787" s="170">
        <f>O787*H787</f>
        <v>0</v>
      </c>
      <c r="Q787" s="170">
        <v>5.9999999999999995E-4</v>
      </c>
      <c r="R787" s="170">
        <f>Q787*H787</f>
        <v>0.11204519999999998</v>
      </c>
      <c r="S787" s="170">
        <v>0</v>
      </c>
      <c r="T787" s="171">
        <f>S787*H787</f>
        <v>0</v>
      </c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R787" s="172" t="s">
        <v>368</v>
      </c>
      <c r="AT787" s="172" t="s">
        <v>335</v>
      </c>
      <c r="AU787" s="172" t="s">
        <v>179</v>
      </c>
      <c r="AY787" s="18" t="s">
        <v>173</v>
      </c>
      <c r="BE787" s="173">
        <f>IF(N787="základná",J787,0)</f>
        <v>0</v>
      </c>
      <c r="BF787" s="173">
        <f>IF(N787="znížená",J787,0)</f>
        <v>0</v>
      </c>
      <c r="BG787" s="173">
        <f>IF(N787="zákl. prenesená",J787,0)</f>
        <v>0</v>
      </c>
      <c r="BH787" s="173">
        <f>IF(N787="zníž. prenesená",J787,0)</f>
        <v>0</v>
      </c>
      <c r="BI787" s="173">
        <f>IF(N787="nulová",J787,0)</f>
        <v>0</v>
      </c>
      <c r="BJ787" s="18" t="s">
        <v>179</v>
      </c>
      <c r="BK787" s="174">
        <f>ROUND(I787*H787,3)</f>
        <v>0</v>
      </c>
      <c r="BL787" s="18" t="s">
        <v>283</v>
      </c>
      <c r="BM787" s="172" t="s">
        <v>2184</v>
      </c>
    </row>
    <row r="788" spans="1:65" s="2" customFormat="1" ht="19.5" x14ac:dyDescent="0.2">
      <c r="A788" s="33"/>
      <c r="B788" s="34"/>
      <c r="C788" s="33"/>
      <c r="D788" s="175" t="s">
        <v>181</v>
      </c>
      <c r="E788" s="33"/>
      <c r="F788" s="176" t="s">
        <v>3201</v>
      </c>
      <c r="G788" s="33"/>
      <c r="H788" s="33"/>
      <c r="I788" s="97"/>
      <c r="J788" s="33"/>
      <c r="K788" s="33"/>
      <c r="L788" s="34"/>
      <c r="M788" s="177"/>
      <c r="N788" s="178"/>
      <c r="O788" s="59"/>
      <c r="P788" s="59"/>
      <c r="Q788" s="59"/>
      <c r="R788" s="59"/>
      <c r="S788" s="59"/>
      <c r="T788" s="60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T788" s="18" t="s">
        <v>181</v>
      </c>
      <c r="AU788" s="18" t="s">
        <v>179</v>
      </c>
    </row>
    <row r="789" spans="1:65" s="13" customFormat="1" x14ac:dyDescent="0.2">
      <c r="B789" s="179"/>
      <c r="D789" s="175" t="s">
        <v>183</v>
      </c>
      <c r="E789" s="180" t="s">
        <v>1</v>
      </c>
      <c r="F789" s="181" t="s">
        <v>2185</v>
      </c>
      <c r="H789" s="182">
        <v>186.74199999999999</v>
      </c>
      <c r="I789" s="183"/>
      <c r="L789" s="179"/>
      <c r="M789" s="184"/>
      <c r="N789" s="185"/>
      <c r="O789" s="185"/>
      <c r="P789" s="185"/>
      <c r="Q789" s="185"/>
      <c r="R789" s="185"/>
      <c r="S789" s="185"/>
      <c r="T789" s="186"/>
      <c r="AT789" s="180" t="s">
        <v>183</v>
      </c>
      <c r="AU789" s="180" t="s">
        <v>179</v>
      </c>
      <c r="AV789" s="13" t="s">
        <v>179</v>
      </c>
      <c r="AW789" s="13" t="s">
        <v>32</v>
      </c>
      <c r="AX789" s="13" t="s">
        <v>85</v>
      </c>
      <c r="AY789" s="180" t="s">
        <v>173</v>
      </c>
    </row>
    <row r="790" spans="1:65" s="2" customFormat="1" ht="24" customHeight="1" x14ac:dyDescent="0.2">
      <c r="A790" s="33"/>
      <c r="B790" s="162"/>
      <c r="C790" s="210" t="s">
        <v>897</v>
      </c>
      <c r="D790" s="267" t="s">
        <v>3273</v>
      </c>
      <c r="E790" s="268"/>
      <c r="F790" s="269"/>
      <c r="G790" s="211" t="s">
        <v>271</v>
      </c>
      <c r="H790" s="212">
        <v>186.74199999999999</v>
      </c>
      <c r="I790" s="213"/>
      <c r="J790" s="212">
        <f>ROUND(I790*H790,3)</f>
        <v>0</v>
      </c>
      <c r="K790" s="214"/>
      <c r="L790" s="215"/>
      <c r="M790" s="216" t="s">
        <v>1</v>
      </c>
      <c r="N790" s="217" t="s">
        <v>43</v>
      </c>
      <c r="O790" s="59"/>
      <c r="P790" s="170">
        <f>O790*H790</f>
        <v>0</v>
      </c>
      <c r="Q790" s="170">
        <v>8.0000000000000004E-4</v>
      </c>
      <c r="R790" s="170">
        <f>Q790*H790</f>
        <v>0.14939359999999999</v>
      </c>
      <c r="S790" s="170">
        <v>0</v>
      </c>
      <c r="T790" s="171">
        <f>S790*H790</f>
        <v>0</v>
      </c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R790" s="172" t="s">
        <v>368</v>
      </c>
      <c r="AT790" s="172" t="s">
        <v>335</v>
      </c>
      <c r="AU790" s="172" t="s">
        <v>179</v>
      </c>
      <c r="AY790" s="18" t="s">
        <v>173</v>
      </c>
      <c r="BE790" s="173">
        <f>IF(N790="základná",J790,0)</f>
        <v>0</v>
      </c>
      <c r="BF790" s="173">
        <f>IF(N790="znížená",J790,0)</f>
        <v>0</v>
      </c>
      <c r="BG790" s="173">
        <f>IF(N790="zákl. prenesená",J790,0)</f>
        <v>0</v>
      </c>
      <c r="BH790" s="173">
        <f>IF(N790="zníž. prenesená",J790,0)</f>
        <v>0</v>
      </c>
      <c r="BI790" s="173">
        <f>IF(N790="nulová",J790,0)</f>
        <v>0</v>
      </c>
      <c r="BJ790" s="18" t="s">
        <v>179</v>
      </c>
      <c r="BK790" s="174">
        <f>ROUND(I790*H790,3)</f>
        <v>0</v>
      </c>
      <c r="BL790" s="18" t="s">
        <v>283</v>
      </c>
      <c r="BM790" s="172" t="s">
        <v>2186</v>
      </c>
    </row>
    <row r="791" spans="1:65" s="2" customFormat="1" ht="19.5" x14ac:dyDescent="0.2">
      <c r="A791" s="33"/>
      <c r="B791" s="34"/>
      <c r="C791" s="33"/>
      <c r="D791" s="175" t="s">
        <v>181</v>
      </c>
      <c r="E791" s="33"/>
      <c r="F791" s="176" t="s">
        <v>3273</v>
      </c>
      <c r="G791" s="33"/>
      <c r="H791" s="33"/>
      <c r="I791" s="97"/>
      <c r="J791" s="33"/>
      <c r="K791" s="33"/>
      <c r="L791" s="34"/>
      <c r="M791" s="177"/>
      <c r="N791" s="178"/>
      <c r="O791" s="59"/>
      <c r="P791" s="59"/>
      <c r="Q791" s="59"/>
      <c r="R791" s="59"/>
      <c r="S791" s="59"/>
      <c r="T791" s="60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T791" s="18" t="s">
        <v>181</v>
      </c>
      <c r="AU791" s="18" t="s">
        <v>179</v>
      </c>
    </row>
    <row r="792" spans="1:65" s="13" customFormat="1" x14ac:dyDescent="0.2">
      <c r="B792" s="179"/>
      <c r="D792" s="175" t="s">
        <v>183</v>
      </c>
      <c r="E792" s="180" t="s">
        <v>1</v>
      </c>
      <c r="F792" s="181" t="s">
        <v>2185</v>
      </c>
      <c r="H792" s="182">
        <v>186.74199999999999</v>
      </c>
      <c r="I792" s="183"/>
      <c r="L792" s="179"/>
      <c r="M792" s="184"/>
      <c r="N792" s="185"/>
      <c r="O792" s="185"/>
      <c r="P792" s="185"/>
      <c r="Q792" s="185"/>
      <c r="R792" s="185"/>
      <c r="S792" s="185"/>
      <c r="T792" s="186"/>
      <c r="AT792" s="180" t="s">
        <v>183</v>
      </c>
      <c r="AU792" s="180" t="s">
        <v>179</v>
      </c>
      <c r="AV792" s="13" t="s">
        <v>179</v>
      </c>
      <c r="AW792" s="13" t="s">
        <v>32</v>
      </c>
      <c r="AX792" s="13" t="s">
        <v>85</v>
      </c>
      <c r="AY792" s="180" t="s">
        <v>173</v>
      </c>
    </row>
    <row r="793" spans="1:65" s="2" customFormat="1" ht="24" customHeight="1" x14ac:dyDescent="0.2">
      <c r="A793" s="33"/>
      <c r="B793" s="162"/>
      <c r="C793" s="210" t="s">
        <v>904</v>
      </c>
      <c r="D793" s="267" t="s">
        <v>3274</v>
      </c>
      <c r="E793" s="268"/>
      <c r="F793" s="269"/>
      <c r="G793" s="211" t="s">
        <v>271</v>
      </c>
      <c r="H793" s="212">
        <v>26.622</v>
      </c>
      <c r="I793" s="213"/>
      <c r="J793" s="212">
        <f>ROUND(I793*H793,3)</f>
        <v>0</v>
      </c>
      <c r="K793" s="214"/>
      <c r="L793" s="215"/>
      <c r="M793" s="216" t="s">
        <v>1</v>
      </c>
      <c r="N793" s="217" t="s">
        <v>43</v>
      </c>
      <c r="O793" s="59"/>
      <c r="P793" s="170">
        <f>O793*H793</f>
        <v>0</v>
      </c>
      <c r="Q793" s="170">
        <v>1E-3</v>
      </c>
      <c r="R793" s="170">
        <f>Q793*H793</f>
        <v>2.6622E-2</v>
      </c>
      <c r="S793" s="170">
        <v>0</v>
      </c>
      <c r="T793" s="171">
        <f>S793*H793</f>
        <v>0</v>
      </c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R793" s="172" t="s">
        <v>368</v>
      </c>
      <c r="AT793" s="172" t="s">
        <v>335</v>
      </c>
      <c r="AU793" s="172" t="s">
        <v>179</v>
      </c>
      <c r="AY793" s="18" t="s">
        <v>173</v>
      </c>
      <c r="BE793" s="173">
        <f>IF(N793="základná",J793,0)</f>
        <v>0</v>
      </c>
      <c r="BF793" s="173">
        <f>IF(N793="znížená",J793,0)</f>
        <v>0</v>
      </c>
      <c r="BG793" s="173">
        <f>IF(N793="zákl. prenesená",J793,0)</f>
        <v>0</v>
      </c>
      <c r="BH793" s="173">
        <f>IF(N793="zníž. prenesená",J793,0)</f>
        <v>0</v>
      </c>
      <c r="BI793" s="173">
        <f>IF(N793="nulová",J793,0)</f>
        <v>0</v>
      </c>
      <c r="BJ793" s="18" t="s">
        <v>179</v>
      </c>
      <c r="BK793" s="174">
        <f>ROUND(I793*H793,3)</f>
        <v>0</v>
      </c>
      <c r="BL793" s="18" t="s">
        <v>283</v>
      </c>
      <c r="BM793" s="172" t="s">
        <v>2187</v>
      </c>
    </row>
    <row r="794" spans="1:65" s="2" customFormat="1" ht="19.5" x14ac:dyDescent="0.2">
      <c r="A794" s="33"/>
      <c r="B794" s="34"/>
      <c r="C794" s="33"/>
      <c r="D794" s="175" t="s">
        <v>181</v>
      </c>
      <c r="E794" s="33"/>
      <c r="F794" s="176" t="s">
        <v>3275</v>
      </c>
      <c r="G794" s="33"/>
      <c r="H794" s="33"/>
      <c r="I794" s="97"/>
      <c r="J794" s="33"/>
      <c r="K794" s="33"/>
      <c r="L794" s="34"/>
      <c r="M794" s="177"/>
      <c r="N794" s="178"/>
      <c r="O794" s="59"/>
      <c r="P794" s="59"/>
      <c r="Q794" s="59"/>
      <c r="R794" s="59"/>
      <c r="S794" s="59"/>
      <c r="T794" s="60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T794" s="18" t="s">
        <v>181</v>
      </c>
      <c r="AU794" s="18" t="s">
        <v>179</v>
      </c>
    </row>
    <row r="795" spans="1:65" s="13" customFormat="1" x14ac:dyDescent="0.2">
      <c r="B795" s="179"/>
      <c r="D795" s="175" t="s">
        <v>183</v>
      </c>
      <c r="E795" s="180" t="s">
        <v>1</v>
      </c>
      <c r="F795" s="181" t="s">
        <v>2188</v>
      </c>
      <c r="H795" s="182">
        <v>26.622</v>
      </c>
      <c r="I795" s="183"/>
      <c r="L795" s="179"/>
      <c r="M795" s="184"/>
      <c r="N795" s="185"/>
      <c r="O795" s="185"/>
      <c r="P795" s="185"/>
      <c r="Q795" s="185"/>
      <c r="R795" s="185"/>
      <c r="S795" s="185"/>
      <c r="T795" s="186"/>
      <c r="AT795" s="180" t="s">
        <v>183</v>
      </c>
      <c r="AU795" s="180" t="s">
        <v>179</v>
      </c>
      <c r="AV795" s="13" t="s">
        <v>179</v>
      </c>
      <c r="AW795" s="13" t="s">
        <v>32</v>
      </c>
      <c r="AX795" s="13" t="s">
        <v>85</v>
      </c>
      <c r="AY795" s="180" t="s">
        <v>173</v>
      </c>
    </row>
    <row r="796" spans="1:65" s="2" customFormat="1" ht="48" customHeight="1" x14ac:dyDescent="0.2">
      <c r="A796" s="33"/>
      <c r="B796" s="162"/>
      <c r="C796" s="163" t="s">
        <v>908</v>
      </c>
      <c r="D796" s="264" t="s">
        <v>3204</v>
      </c>
      <c r="E796" s="265"/>
      <c r="F796" s="266"/>
      <c r="G796" s="164" t="s">
        <v>271</v>
      </c>
      <c r="H796" s="165">
        <v>73.783000000000001</v>
      </c>
      <c r="I796" s="166"/>
      <c r="J796" s="165">
        <f>ROUND(I796*H796,3)</f>
        <v>0</v>
      </c>
      <c r="K796" s="167"/>
      <c r="L796" s="34"/>
      <c r="M796" s="168" t="s">
        <v>1</v>
      </c>
      <c r="N796" s="169" t="s">
        <v>43</v>
      </c>
      <c r="O796" s="59"/>
      <c r="P796" s="170">
        <f>O796*H796</f>
        <v>0</v>
      </c>
      <c r="Q796" s="170">
        <v>7.7799999999999996E-3</v>
      </c>
      <c r="R796" s="170">
        <f>Q796*H796</f>
        <v>0.57403174000000001</v>
      </c>
      <c r="S796" s="170">
        <v>0</v>
      </c>
      <c r="T796" s="171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72" t="s">
        <v>283</v>
      </c>
      <c r="AT796" s="172" t="s">
        <v>175</v>
      </c>
      <c r="AU796" s="172" t="s">
        <v>179</v>
      </c>
      <c r="AY796" s="18" t="s">
        <v>173</v>
      </c>
      <c r="BE796" s="173">
        <f>IF(N796="základná",J796,0)</f>
        <v>0</v>
      </c>
      <c r="BF796" s="173">
        <f>IF(N796="znížená",J796,0)</f>
        <v>0</v>
      </c>
      <c r="BG796" s="173">
        <f>IF(N796="zákl. prenesená",J796,0)</f>
        <v>0</v>
      </c>
      <c r="BH796" s="173">
        <f>IF(N796="zníž. prenesená",J796,0)</f>
        <v>0</v>
      </c>
      <c r="BI796" s="173">
        <f>IF(N796="nulová",J796,0)</f>
        <v>0</v>
      </c>
      <c r="BJ796" s="18" t="s">
        <v>179</v>
      </c>
      <c r="BK796" s="174">
        <f>ROUND(I796*H796,3)</f>
        <v>0</v>
      </c>
      <c r="BL796" s="18" t="s">
        <v>283</v>
      </c>
      <c r="BM796" s="172" t="s">
        <v>2189</v>
      </c>
    </row>
    <row r="797" spans="1:65" s="2" customFormat="1" ht="19.5" x14ac:dyDescent="0.2">
      <c r="A797" s="33"/>
      <c r="B797" s="34"/>
      <c r="C797" s="33"/>
      <c r="D797" s="175" t="s">
        <v>181</v>
      </c>
      <c r="E797" s="33"/>
      <c r="F797" s="176" t="s">
        <v>872</v>
      </c>
      <c r="G797" s="33"/>
      <c r="H797" s="33"/>
      <c r="I797" s="97"/>
      <c r="J797" s="33"/>
      <c r="K797" s="33"/>
      <c r="L797" s="34"/>
      <c r="M797" s="177"/>
      <c r="N797" s="178"/>
      <c r="O797" s="59"/>
      <c r="P797" s="59"/>
      <c r="Q797" s="59"/>
      <c r="R797" s="59"/>
      <c r="S797" s="59"/>
      <c r="T797" s="60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T797" s="18" t="s">
        <v>181</v>
      </c>
      <c r="AU797" s="18" t="s">
        <v>179</v>
      </c>
    </row>
    <row r="798" spans="1:65" s="14" customFormat="1" x14ac:dyDescent="0.2">
      <c r="B798" s="187"/>
      <c r="D798" s="175" t="s">
        <v>183</v>
      </c>
      <c r="E798" s="188" t="s">
        <v>1</v>
      </c>
      <c r="F798" s="189" t="s">
        <v>873</v>
      </c>
      <c r="H798" s="188" t="s">
        <v>1</v>
      </c>
      <c r="I798" s="190"/>
      <c r="L798" s="187"/>
      <c r="M798" s="191"/>
      <c r="N798" s="192"/>
      <c r="O798" s="192"/>
      <c r="P798" s="192"/>
      <c r="Q798" s="192"/>
      <c r="R798" s="192"/>
      <c r="S798" s="192"/>
      <c r="T798" s="193"/>
      <c r="AT798" s="188" t="s">
        <v>183</v>
      </c>
      <c r="AU798" s="188" t="s">
        <v>179</v>
      </c>
      <c r="AV798" s="14" t="s">
        <v>85</v>
      </c>
      <c r="AW798" s="14" t="s">
        <v>32</v>
      </c>
      <c r="AX798" s="14" t="s">
        <v>77</v>
      </c>
      <c r="AY798" s="188" t="s">
        <v>173</v>
      </c>
    </row>
    <row r="799" spans="1:65" s="14" customFormat="1" x14ac:dyDescent="0.2">
      <c r="B799" s="187"/>
      <c r="D799" s="175" t="s">
        <v>183</v>
      </c>
      <c r="E799" s="188" t="s">
        <v>1</v>
      </c>
      <c r="F799" s="189" t="s">
        <v>874</v>
      </c>
      <c r="H799" s="188" t="s">
        <v>1</v>
      </c>
      <c r="I799" s="190"/>
      <c r="L799" s="187"/>
      <c r="M799" s="191"/>
      <c r="N799" s="192"/>
      <c r="O799" s="192"/>
      <c r="P799" s="192"/>
      <c r="Q799" s="192"/>
      <c r="R799" s="192"/>
      <c r="S799" s="192"/>
      <c r="T799" s="193"/>
      <c r="AT799" s="188" t="s">
        <v>183</v>
      </c>
      <c r="AU799" s="188" t="s">
        <v>179</v>
      </c>
      <c r="AV799" s="14" t="s">
        <v>85</v>
      </c>
      <c r="AW799" s="14" t="s">
        <v>32</v>
      </c>
      <c r="AX799" s="14" t="s">
        <v>77</v>
      </c>
      <c r="AY799" s="188" t="s">
        <v>173</v>
      </c>
    </row>
    <row r="800" spans="1:65" s="14" customFormat="1" x14ac:dyDescent="0.2">
      <c r="B800" s="187"/>
      <c r="D800" s="175" t="s">
        <v>183</v>
      </c>
      <c r="E800" s="188" t="s">
        <v>1</v>
      </c>
      <c r="F800" s="189" t="s">
        <v>875</v>
      </c>
      <c r="H800" s="188" t="s">
        <v>1</v>
      </c>
      <c r="I800" s="190"/>
      <c r="L800" s="187"/>
      <c r="M800" s="191"/>
      <c r="N800" s="192"/>
      <c r="O800" s="192"/>
      <c r="P800" s="192"/>
      <c r="Q800" s="192"/>
      <c r="R800" s="192"/>
      <c r="S800" s="192"/>
      <c r="T800" s="193"/>
      <c r="AT800" s="188" t="s">
        <v>183</v>
      </c>
      <c r="AU800" s="188" t="s">
        <v>179</v>
      </c>
      <c r="AV800" s="14" t="s">
        <v>85</v>
      </c>
      <c r="AW800" s="14" t="s">
        <v>32</v>
      </c>
      <c r="AX800" s="14" t="s">
        <v>77</v>
      </c>
      <c r="AY800" s="188" t="s">
        <v>173</v>
      </c>
    </row>
    <row r="801" spans="1:65" s="13" customFormat="1" x14ac:dyDescent="0.2">
      <c r="B801" s="179"/>
      <c r="D801" s="175" t="s">
        <v>183</v>
      </c>
      <c r="E801" s="180" t="s">
        <v>1</v>
      </c>
      <c r="F801" s="181" t="s">
        <v>876</v>
      </c>
      <c r="H801" s="182">
        <v>81.462999999999994</v>
      </c>
      <c r="I801" s="183"/>
      <c r="L801" s="179"/>
      <c r="M801" s="184"/>
      <c r="N801" s="185"/>
      <c r="O801" s="185"/>
      <c r="P801" s="185"/>
      <c r="Q801" s="185"/>
      <c r="R801" s="185"/>
      <c r="S801" s="185"/>
      <c r="T801" s="186"/>
      <c r="AT801" s="180" t="s">
        <v>183</v>
      </c>
      <c r="AU801" s="180" t="s">
        <v>179</v>
      </c>
      <c r="AV801" s="13" t="s">
        <v>179</v>
      </c>
      <c r="AW801" s="13" t="s">
        <v>32</v>
      </c>
      <c r="AX801" s="13" t="s">
        <v>77</v>
      </c>
      <c r="AY801" s="180" t="s">
        <v>173</v>
      </c>
    </row>
    <row r="802" spans="1:65" s="14" customFormat="1" x14ac:dyDescent="0.2">
      <c r="B802" s="187"/>
      <c r="D802" s="175" t="s">
        <v>183</v>
      </c>
      <c r="E802" s="188" t="s">
        <v>1</v>
      </c>
      <c r="F802" s="189" t="s">
        <v>2079</v>
      </c>
      <c r="H802" s="188" t="s">
        <v>1</v>
      </c>
      <c r="I802" s="190"/>
      <c r="L802" s="187"/>
      <c r="M802" s="191"/>
      <c r="N802" s="192"/>
      <c r="O802" s="192"/>
      <c r="P802" s="192"/>
      <c r="Q802" s="192"/>
      <c r="R802" s="192"/>
      <c r="S802" s="192"/>
      <c r="T802" s="193"/>
      <c r="AT802" s="188" t="s">
        <v>183</v>
      </c>
      <c r="AU802" s="188" t="s">
        <v>179</v>
      </c>
      <c r="AV802" s="14" t="s">
        <v>85</v>
      </c>
      <c r="AW802" s="14" t="s">
        <v>32</v>
      </c>
      <c r="AX802" s="14" t="s">
        <v>77</v>
      </c>
      <c r="AY802" s="188" t="s">
        <v>173</v>
      </c>
    </row>
    <row r="803" spans="1:65" s="13" customFormat="1" ht="33.75" x14ac:dyDescent="0.2">
      <c r="B803" s="179"/>
      <c r="D803" s="175" t="s">
        <v>183</v>
      </c>
      <c r="E803" s="180" t="s">
        <v>1</v>
      </c>
      <c r="F803" s="181" t="s">
        <v>2190</v>
      </c>
      <c r="H803" s="182">
        <v>-7.68</v>
      </c>
      <c r="I803" s="183"/>
      <c r="L803" s="179"/>
      <c r="M803" s="184"/>
      <c r="N803" s="185"/>
      <c r="O803" s="185"/>
      <c r="P803" s="185"/>
      <c r="Q803" s="185"/>
      <c r="R803" s="185"/>
      <c r="S803" s="185"/>
      <c r="T803" s="186"/>
      <c r="AT803" s="180" t="s">
        <v>183</v>
      </c>
      <c r="AU803" s="180" t="s">
        <v>179</v>
      </c>
      <c r="AV803" s="13" t="s">
        <v>179</v>
      </c>
      <c r="AW803" s="13" t="s">
        <v>32</v>
      </c>
      <c r="AX803" s="13" t="s">
        <v>77</v>
      </c>
      <c r="AY803" s="180" t="s">
        <v>173</v>
      </c>
    </row>
    <row r="804" spans="1:65" s="16" customFormat="1" x14ac:dyDescent="0.2">
      <c r="B804" s="202"/>
      <c r="D804" s="175" t="s">
        <v>183</v>
      </c>
      <c r="E804" s="203" t="s">
        <v>1</v>
      </c>
      <c r="F804" s="204" t="s">
        <v>197</v>
      </c>
      <c r="H804" s="205">
        <v>73.783000000000001</v>
      </c>
      <c r="I804" s="206"/>
      <c r="L804" s="202"/>
      <c r="M804" s="207"/>
      <c r="N804" s="208"/>
      <c r="O804" s="208"/>
      <c r="P804" s="208"/>
      <c r="Q804" s="208"/>
      <c r="R804" s="208"/>
      <c r="S804" s="208"/>
      <c r="T804" s="209"/>
      <c r="AT804" s="203" t="s">
        <v>183</v>
      </c>
      <c r="AU804" s="203" t="s">
        <v>179</v>
      </c>
      <c r="AV804" s="16" t="s">
        <v>178</v>
      </c>
      <c r="AW804" s="16" t="s">
        <v>32</v>
      </c>
      <c r="AX804" s="16" t="s">
        <v>85</v>
      </c>
      <c r="AY804" s="203" t="s">
        <v>173</v>
      </c>
    </row>
    <row r="805" spans="1:65" s="2" customFormat="1" ht="24" customHeight="1" x14ac:dyDescent="0.2">
      <c r="A805" s="33"/>
      <c r="B805" s="162"/>
      <c r="C805" s="210" t="s">
        <v>914</v>
      </c>
      <c r="D805" s="267" t="s">
        <v>878</v>
      </c>
      <c r="E805" s="268"/>
      <c r="F805" s="269"/>
      <c r="G805" s="211" t="s">
        <v>271</v>
      </c>
      <c r="H805" s="212">
        <v>75.259</v>
      </c>
      <c r="I805" s="213"/>
      <c r="J805" s="212">
        <f>ROUND(I805*H805,3)</f>
        <v>0</v>
      </c>
      <c r="K805" s="214"/>
      <c r="L805" s="215"/>
      <c r="M805" s="216" t="s">
        <v>1</v>
      </c>
      <c r="N805" s="217" t="s">
        <v>43</v>
      </c>
      <c r="O805" s="59"/>
      <c r="P805" s="170">
        <f>O805*H805</f>
        <v>0</v>
      </c>
      <c r="Q805" s="170">
        <v>5.5500000000000002E-3</v>
      </c>
      <c r="R805" s="170">
        <f>Q805*H805</f>
        <v>0.41768745000000002</v>
      </c>
      <c r="S805" s="170">
        <v>0</v>
      </c>
      <c r="T805" s="171">
        <f>S805*H805</f>
        <v>0</v>
      </c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R805" s="172" t="s">
        <v>368</v>
      </c>
      <c r="AT805" s="172" t="s">
        <v>335</v>
      </c>
      <c r="AU805" s="172" t="s">
        <v>179</v>
      </c>
      <c r="AY805" s="18" t="s">
        <v>173</v>
      </c>
      <c r="BE805" s="173">
        <f>IF(N805="základná",J805,0)</f>
        <v>0</v>
      </c>
      <c r="BF805" s="173">
        <f>IF(N805="znížená",J805,0)</f>
        <v>0</v>
      </c>
      <c r="BG805" s="173">
        <f>IF(N805="zákl. prenesená",J805,0)</f>
        <v>0</v>
      </c>
      <c r="BH805" s="173">
        <f>IF(N805="zníž. prenesená",J805,0)</f>
        <v>0</v>
      </c>
      <c r="BI805" s="173">
        <f>IF(N805="nulová",J805,0)</f>
        <v>0</v>
      </c>
      <c r="BJ805" s="18" t="s">
        <v>179</v>
      </c>
      <c r="BK805" s="174">
        <f>ROUND(I805*H805,3)</f>
        <v>0</v>
      </c>
      <c r="BL805" s="18" t="s">
        <v>283</v>
      </c>
      <c r="BM805" s="172" t="s">
        <v>2191</v>
      </c>
    </row>
    <row r="806" spans="1:65" s="2" customFormat="1" ht="19.5" x14ac:dyDescent="0.2">
      <c r="A806" s="33"/>
      <c r="B806" s="34"/>
      <c r="C806" s="33"/>
      <c r="D806" s="175" t="s">
        <v>181</v>
      </c>
      <c r="E806" s="33"/>
      <c r="F806" s="176" t="s">
        <v>3276</v>
      </c>
      <c r="G806" s="33"/>
      <c r="H806" s="33"/>
      <c r="I806" s="97"/>
      <c r="J806" s="33"/>
      <c r="K806" s="33"/>
      <c r="L806" s="34"/>
      <c r="M806" s="177"/>
      <c r="N806" s="178"/>
      <c r="O806" s="59"/>
      <c r="P806" s="59"/>
      <c r="Q806" s="59"/>
      <c r="R806" s="59"/>
      <c r="S806" s="59"/>
      <c r="T806" s="60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T806" s="18" t="s">
        <v>181</v>
      </c>
      <c r="AU806" s="18" t="s">
        <v>179</v>
      </c>
    </row>
    <row r="807" spans="1:65" s="13" customFormat="1" x14ac:dyDescent="0.2">
      <c r="B807" s="179"/>
      <c r="D807" s="175" t="s">
        <v>183</v>
      </c>
      <c r="E807" s="180" t="s">
        <v>1</v>
      </c>
      <c r="F807" s="181" t="s">
        <v>2192</v>
      </c>
      <c r="H807" s="182">
        <v>75.259</v>
      </c>
      <c r="I807" s="183"/>
      <c r="L807" s="179"/>
      <c r="M807" s="184"/>
      <c r="N807" s="185"/>
      <c r="O807" s="185"/>
      <c r="P807" s="185"/>
      <c r="Q807" s="185"/>
      <c r="R807" s="185"/>
      <c r="S807" s="185"/>
      <c r="T807" s="186"/>
      <c r="AT807" s="180" t="s">
        <v>183</v>
      </c>
      <c r="AU807" s="180" t="s">
        <v>179</v>
      </c>
      <c r="AV807" s="13" t="s">
        <v>179</v>
      </c>
      <c r="AW807" s="13" t="s">
        <v>32</v>
      </c>
      <c r="AX807" s="13" t="s">
        <v>77</v>
      </c>
      <c r="AY807" s="180" t="s">
        <v>173</v>
      </c>
    </row>
    <row r="808" spans="1:65" s="16" customFormat="1" x14ac:dyDescent="0.2">
      <c r="B808" s="202"/>
      <c r="D808" s="175" t="s">
        <v>183</v>
      </c>
      <c r="E808" s="203" t="s">
        <v>1</v>
      </c>
      <c r="F808" s="204" t="s">
        <v>197</v>
      </c>
      <c r="H808" s="205">
        <v>75.259</v>
      </c>
      <c r="I808" s="206"/>
      <c r="L808" s="202"/>
      <c r="M808" s="207"/>
      <c r="N808" s="208"/>
      <c r="O808" s="208"/>
      <c r="P808" s="208"/>
      <c r="Q808" s="208"/>
      <c r="R808" s="208"/>
      <c r="S808" s="208"/>
      <c r="T808" s="209"/>
      <c r="AT808" s="203" t="s">
        <v>183</v>
      </c>
      <c r="AU808" s="203" t="s">
        <v>179</v>
      </c>
      <c r="AV808" s="16" t="s">
        <v>178</v>
      </c>
      <c r="AW808" s="16" t="s">
        <v>32</v>
      </c>
      <c r="AX808" s="16" t="s">
        <v>85</v>
      </c>
      <c r="AY808" s="203" t="s">
        <v>173</v>
      </c>
    </row>
    <row r="809" spans="1:65" s="2" customFormat="1" ht="24" customHeight="1" x14ac:dyDescent="0.2">
      <c r="A809" s="33"/>
      <c r="B809" s="162"/>
      <c r="C809" s="163" t="s">
        <v>919</v>
      </c>
      <c r="D809" s="264" t="s">
        <v>882</v>
      </c>
      <c r="E809" s="265"/>
      <c r="F809" s="266"/>
      <c r="G809" s="164" t="s">
        <v>271</v>
      </c>
      <c r="H809" s="165">
        <v>401.39</v>
      </c>
      <c r="I809" s="166"/>
      <c r="J809" s="165">
        <f>ROUND(I809*H809,3)</f>
        <v>0</v>
      </c>
      <c r="K809" s="167"/>
      <c r="L809" s="34"/>
      <c r="M809" s="168" t="s">
        <v>1</v>
      </c>
      <c r="N809" s="169" t="s">
        <v>43</v>
      </c>
      <c r="O809" s="59"/>
      <c r="P809" s="170">
        <f>O809*H809</f>
        <v>0</v>
      </c>
      <c r="Q809" s="170">
        <v>0</v>
      </c>
      <c r="R809" s="170">
        <f>Q809*H809</f>
        <v>0</v>
      </c>
      <c r="S809" s="170">
        <v>0</v>
      </c>
      <c r="T809" s="171">
        <f>S809*H809</f>
        <v>0</v>
      </c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R809" s="172" t="s">
        <v>283</v>
      </c>
      <c r="AT809" s="172" t="s">
        <v>175</v>
      </c>
      <c r="AU809" s="172" t="s">
        <v>179</v>
      </c>
      <c r="AY809" s="18" t="s">
        <v>173</v>
      </c>
      <c r="BE809" s="173">
        <f>IF(N809="základná",J809,0)</f>
        <v>0</v>
      </c>
      <c r="BF809" s="173">
        <f>IF(N809="znížená",J809,0)</f>
        <v>0</v>
      </c>
      <c r="BG809" s="173">
        <f>IF(N809="zákl. prenesená",J809,0)</f>
        <v>0</v>
      </c>
      <c r="BH809" s="173">
        <f>IF(N809="zníž. prenesená",J809,0)</f>
        <v>0</v>
      </c>
      <c r="BI809" s="173">
        <f>IF(N809="nulová",J809,0)</f>
        <v>0</v>
      </c>
      <c r="BJ809" s="18" t="s">
        <v>179</v>
      </c>
      <c r="BK809" s="174">
        <f>ROUND(I809*H809,3)</f>
        <v>0</v>
      </c>
      <c r="BL809" s="18" t="s">
        <v>283</v>
      </c>
      <c r="BM809" s="172" t="s">
        <v>2193</v>
      </c>
    </row>
    <row r="810" spans="1:65" s="2" customFormat="1" ht="19.5" x14ac:dyDescent="0.2">
      <c r="A810" s="33"/>
      <c r="B810" s="34"/>
      <c r="C810" s="33"/>
      <c r="D810" s="175" t="s">
        <v>181</v>
      </c>
      <c r="E810" s="33"/>
      <c r="F810" s="176" t="s">
        <v>884</v>
      </c>
      <c r="G810" s="33"/>
      <c r="H810" s="33"/>
      <c r="I810" s="97"/>
      <c r="J810" s="33"/>
      <c r="K810" s="33"/>
      <c r="L810" s="34"/>
      <c r="M810" s="177"/>
      <c r="N810" s="178"/>
      <c r="O810" s="59"/>
      <c r="P810" s="59"/>
      <c r="Q810" s="59"/>
      <c r="R810" s="59"/>
      <c r="S810" s="59"/>
      <c r="T810" s="60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T810" s="18" t="s">
        <v>181</v>
      </c>
      <c r="AU810" s="18" t="s">
        <v>179</v>
      </c>
    </row>
    <row r="811" spans="1:65" s="14" customFormat="1" x14ac:dyDescent="0.2">
      <c r="B811" s="187"/>
      <c r="D811" s="175" t="s">
        <v>183</v>
      </c>
      <c r="E811" s="188" t="s">
        <v>1</v>
      </c>
      <c r="F811" s="189" t="s">
        <v>635</v>
      </c>
      <c r="H811" s="188" t="s">
        <v>1</v>
      </c>
      <c r="I811" s="190"/>
      <c r="L811" s="187"/>
      <c r="M811" s="191"/>
      <c r="N811" s="192"/>
      <c r="O811" s="192"/>
      <c r="P811" s="192"/>
      <c r="Q811" s="192"/>
      <c r="R811" s="192"/>
      <c r="S811" s="192"/>
      <c r="T811" s="193"/>
      <c r="AT811" s="188" t="s">
        <v>183</v>
      </c>
      <c r="AU811" s="188" t="s">
        <v>179</v>
      </c>
      <c r="AV811" s="14" t="s">
        <v>85</v>
      </c>
      <c r="AW811" s="14" t="s">
        <v>32</v>
      </c>
      <c r="AX811" s="14" t="s">
        <v>77</v>
      </c>
      <c r="AY811" s="188" t="s">
        <v>173</v>
      </c>
    </row>
    <row r="812" spans="1:65" s="14" customFormat="1" x14ac:dyDescent="0.2">
      <c r="B812" s="187"/>
      <c r="D812" s="175" t="s">
        <v>183</v>
      </c>
      <c r="E812" s="188" t="s">
        <v>1</v>
      </c>
      <c r="F812" s="189" t="s">
        <v>3277</v>
      </c>
      <c r="H812" s="188" t="s">
        <v>1</v>
      </c>
      <c r="I812" s="190"/>
      <c r="L812" s="187"/>
      <c r="M812" s="191"/>
      <c r="N812" s="192"/>
      <c r="O812" s="192"/>
      <c r="P812" s="192"/>
      <c r="Q812" s="192"/>
      <c r="R812" s="192"/>
      <c r="S812" s="192"/>
      <c r="T812" s="193"/>
      <c r="AT812" s="188" t="s">
        <v>183</v>
      </c>
      <c r="AU812" s="188" t="s">
        <v>179</v>
      </c>
      <c r="AV812" s="14" t="s">
        <v>85</v>
      </c>
      <c r="AW812" s="14" t="s">
        <v>32</v>
      </c>
      <c r="AX812" s="14" t="s">
        <v>77</v>
      </c>
      <c r="AY812" s="188" t="s">
        <v>173</v>
      </c>
    </row>
    <row r="813" spans="1:65" s="13" customFormat="1" x14ac:dyDescent="0.2">
      <c r="B813" s="179"/>
      <c r="D813" s="175" t="s">
        <v>183</v>
      </c>
      <c r="E813" s="180" t="s">
        <v>1</v>
      </c>
      <c r="F813" s="181" t="s">
        <v>789</v>
      </c>
      <c r="H813" s="182">
        <v>200.69499999999999</v>
      </c>
      <c r="I813" s="183"/>
      <c r="L813" s="179"/>
      <c r="M813" s="184"/>
      <c r="N813" s="185"/>
      <c r="O813" s="185"/>
      <c r="P813" s="185"/>
      <c r="Q813" s="185"/>
      <c r="R813" s="185"/>
      <c r="S813" s="185"/>
      <c r="T813" s="186"/>
      <c r="AT813" s="180" t="s">
        <v>183</v>
      </c>
      <c r="AU813" s="180" t="s">
        <v>179</v>
      </c>
      <c r="AV813" s="13" t="s">
        <v>179</v>
      </c>
      <c r="AW813" s="13" t="s">
        <v>32</v>
      </c>
      <c r="AX813" s="13" t="s">
        <v>77</v>
      </c>
      <c r="AY813" s="180" t="s">
        <v>173</v>
      </c>
    </row>
    <row r="814" spans="1:65" s="14" customFormat="1" x14ac:dyDescent="0.2">
      <c r="B814" s="187"/>
      <c r="D814" s="175" t="s">
        <v>183</v>
      </c>
      <c r="E814" s="188" t="s">
        <v>1</v>
      </c>
      <c r="F814" s="189" t="s">
        <v>3278</v>
      </c>
      <c r="H814" s="188" t="s">
        <v>1</v>
      </c>
      <c r="I814" s="190"/>
      <c r="L814" s="187"/>
      <c r="M814" s="191"/>
      <c r="N814" s="192"/>
      <c r="O814" s="192"/>
      <c r="P814" s="192"/>
      <c r="Q814" s="192"/>
      <c r="R814" s="192"/>
      <c r="S814" s="192"/>
      <c r="T814" s="193"/>
      <c r="AT814" s="188" t="s">
        <v>183</v>
      </c>
      <c r="AU814" s="188" t="s">
        <v>179</v>
      </c>
      <c r="AV814" s="14" t="s">
        <v>85</v>
      </c>
      <c r="AW814" s="14" t="s">
        <v>32</v>
      </c>
      <c r="AX814" s="14" t="s">
        <v>77</v>
      </c>
      <c r="AY814" s="188" t="s">
        <v>173</v>
      </c>
    </row>
    <row r="815" spans="1:65" s="13" customFormat="1" x14ac:dyDescent="0.2">
      <c r="B815" s="179"/>
      <c r="D815" s="175" t="s">
        <v>183</v>
      </c>
      <c r="E815" s="180" t="s">
        <v>1</v>
      </c>
      <c r="F815" s="181" t="s">
        <v>789</v>
      </c>
      <c r="H815" s="182">
        <v>200.69499999999999</v>
      </c>
      <c r="I815" s="183"/>
      <c r="L815" s="179"/>
      <c r="M815" s="184"/>
      <c r="N815" s="185"/>
      <c r="O815" s="185"/>
      <c r="P815" s="185"/>
      <c r="Q815" s="185"/>
      <c r="R815" s="185"/>
      <c r="S815" s="185"/>
      <c r="T815" s="186"/>
      <c r="AT815" s="180" t="s">
        <v>183</v>
      </c>
      <c r="AU815" s="180" t="s">
        <v>179</v>
      </c>
      <c r="AV815" s="13" t="s">
        <v>179</v>
      </c>
      <c r="AW815" s="13" t="s">
        <v>32</v>
      </c>
      <c r="AX815" s="13" t="s">
        <v>77</v>
      </c>
      <c r="AY815" s="180" t="s">
        <v>173</v>
      </c>
    </row>
    <row r="816" spans="1:65" s="16" customFormat="1" x14ac:dyDescent="0.2">
      <c r="B816" s="202"/>
      <c r="D816" s="175" t="s">
        <v>183</v>
      </c>
      <c r="E816" s="203" t="s">
        <v>1</v>
      </c>
      <c r="F816" s="204" t="s">
        <v>197</v>
      </c>
      <c r="H816" s="205">
        <v>401.39</v>
      </c>
      <c r="I816" s="206"/>
      <c r="L816" s="202"/>
      <c r="M816" s="207"/>
      <c r="N816" s="208"/>
      <c r="O816" s="208"/>
      <c r="P816" s="208"/>
      <c r="Q816" s="208"/>
      <c r="R816" s="208"/>
      <c r="S816" s="208"/>
      <c r="T816" s="209"/>
      <c r="AT816" s="203" t="s">
        <v>183</v>
      </c>
      <c r="AU816" s="203" t="s">
        <v>179</v>
      </c>
      <c r="AV816" s="16" t="s">
        <v>178</v>
      </c>
      <c r="AW816" s="16" t="s">
        <v>32</v>
      </c>
      <c r="AX816" s="16" t="s">
        <v>85</v>
      </c>
      <c r="AY816" s="203" t="s">
        <v>173</v>
      </c>
    </row>
    <row r="817" spans="1:65" s="2" customFormat="1" ht="36" customHeight="1" x14ac:dyDescent="0.2">
      <c r="A817" s="33"/>
      <c r="B817" s="162"/>
      <c r="C817" s="210" t="s">
        <v>924</v>
      </c>
      <c r="D817" s="267" t="s">
        <v>3206</v>
      </c>
      <c r="E817" s="268"/>
      <c r="F817" s="269"/>
      <c r="G817" s="211" t="s">
        <v>271</v>
      </c>
      <c r="H817" s="212">
        <v>204.709</v>
      </c>
      <c r="I817" s="213"/>
      <c r="J817" s="212">
        <f>ROUND(I817*H817,3)</f>
        <v>0</v>
      </c>
      <c r="K817" s="214"/>
      <c r="L817" s="215"/>
      <c r="M817" s="216" t="s">
        <v>1</v>
      </c>
      <c r="N817" s="217" t="s">
        <v>43</v>
      </c>
      <c r="O817" s="59"/>
      <c r="P817" s="170">
        <f>O817*H817</f>
        <v>0</v>
      </c>
      <c r="Q817" s="170">
        <v>2.0799999999999999E-2</v>
      </c>
      <c r="R817" s="170">
        <f>Q817*H817</f>
        <v>4.2579472000000003</v>
      </c>
      <c r="S817" s="170">
        <v>0</v>
      </c>
      <c r="T817" s="171">
        <f>S817*H817</f>
        <v>0</v>
      </c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R817" s="172" t="s">
        <v>368</v>
      </c>
      <c r="AT817" s="172" t="s">
        <v>335</v>
      </c>
      <c r="AU817" s="172" t="s">
        <v>179</v>
      </c>
      <c r="AY817" s="18" t="s">
        <v>173</v>
      </c>
      <c r="BE817" s="173">
        <f>IF(N817="základná",J817,0)</f>
        <v>0</v>
      </c>
      <c r="BF817" s="173">
        <f>IF(N817="znížená",J817,0)</f>
        <v>0</v>
      </c>
      <c r="BG817" s="173">
        <f>IF(N817="zákl. prenesená",J817,0)</f>
        <v>0</v>
      </c>
      <c r="BH817" s="173">
        <f>IF(N817="zníž. prenesená",J817,0)</f>
        <v>0</v>
      </c>
      <c r="BI817" s="173">
        <f>IF(N817="nulová",J817,0)</f>
        <v>0</v>
      </c>
      <c r="BJ817" s="18" t="s">
        <v>179</v>
      </c>
      <c r="BK817" s="174">
        <f>ROUND(I817*H817,3)</f>
        <v>0</v>
      </c>
      <c r="BL817" s="18" t="s">
        <v>283</v>
      </c>
      <c r="BM817" s="172" t="s">
        <v>2194</v>
      </c>
    </row>
    <row r="818" spans="1:65" s="2" customFormat="1" ht="19.5" x14ac:dyDescent="0.2">
      <c r="A818" s="33"/>
      <c r="B818" s="34"/>
      <c r="C818" s="33"/>
      <c r="D818" s="175" t="s">
        <v>181</v>
      </c>
      <c r="E818" s="33"/>
      <c r="F818" s="176" t="s">
        <v>3206</v>
      </c>
      <c r="G818" s="33"/>
      <c r="H818" s="33"/>
      <c r="I818" s="97"/>
      <c r="J818" s="33"/>
      <c r="K818" s="33"/>
      <c r="L818" s="34"/>
      <c r="M818" s="177"/>
      <c r="N818" s="178"/>
      <c r="O818" s="59"/>
      <c r="P818" s="59"/>
      <c r="Q818" s="59"/>
      <c r="R818" s="59"/>
      <c r="S818" s="59"/>
      <c r="T818" s="60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T818" s="18" t="s">
        <v>181</v>
      </c>
      <c r="AU818" s="18" t="s">
        <v>179</v>
      </c>
    </row>
    <row r="819" spans="1:65" s="13" customFormat="1" x14ac:dyDescent="0.2">
      <c r="B819" s="179"/>
      <c r="D819" s="175" t="s">
        <v>183</v>
      </c>
      <c r="E819" s="180" t="s">
        <v>1</v>
      </c>
      <c r="F819" s="181" t="s">
        <v>887</v>
      </c>
      <c r="H819" s="182">
        <v>204.709</v>
      </c>
      <c r="I819" s="183"/>
      <c r="L819" s="179"/>
      <c r="M819" s="184"/>
      <c r="N819" s="185"/>
      <c r="O819" s="185"/>
      <c r="P819" s="185"/>
      <c r="Q819" s="185"/>
      <c r="R819" s="185"/>
      <c r="S819" s="185"/>
      <c r="T819" s="186"/>
      <c r="AT819" s="180" t="s">
        <v>183</v>
      </c>
      <c r="AU819" s="180" t="s">
        <v>179</v>
      </c>
      <c r="AV819" s="13" t="s">
        <v>179</v>
      </c>
      <c r="AW819" s="13" t="s">
        <v>32</v>
      </c>
      <c r="AX819" s="13" t="s">
        <v>85</v>
      </c>
      <c r="AY819" s="180" t="s">
        <v>173</v>
      </c>
    </row>
    <row r="820" spans="1:65" s="2" customFormat="1" ht="36" customHeight="1" x14ac:dyDescent="0.2">
      <c r="A820" s="33"/>
      <c r="B820" s="162"/>
      <c r="C820" s="210" t="s">
        <v>931</v>
      </c>
      <c r="D820" s="267" t="s">
        <v>3207</v>
      </c>
      <c r="E820" s="268"/>
      <c r="F820" s="269"/>
      <c r="G820" s="211" t="s">
        <v>271</v>
      </c>
      <c r="H820" s="212">
        <v>204.709</v>
      </c>
      <c r="I820" s="213"/>
      <c r="J820" s="212">
        <f>ROUND(I820*H820,3)</f>
        <v>0</v>
      </c>
      <c r="K820" s="214"/>
      <c r="L820" s="215"/>
      <c r="M820" s="216" t="s">
        <v>1</v>
      </c>
      <c r="N820" s="217" t="s">
        <v>43</v>
      </c>
      <c r="O820" s="59"/>
      <c r="P820" s="170">
        <f>O820*H820</f>
        <v>0</v>
      </c>
      <c r="Q820" s="170">
        <v>1.7999999999999999E-2</v>
      </c>
      <c r="R820" s="170">
        <f>Q820*H820</f>
        <v>3.6847619999999996</v>
      </c>
      <c r="S820" s="170">
        <v>0</v>
      </c>
      <c r="T820" s="171">
        <f>S820*H820</f>
        <v>0</v>
      </c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R820" s="172" t="s">
        <v>368</v>
      </c>
      <c r="AT820" s="172" t="s">
        <v>335</v>
      </c>
      <c r="AU820" s="172" t="s">
        <v>179</v>
      </c>
      <c r="AY820" s="18" t="s">
        <v>173</v>
      </c>
      <c r="BE820" s="173">
        <f>IF(N820="základná",J820,0)</f>
        <v>0</v>
      </c>
      <c r="BF820" s="173">
        <f>IF(N820="znížená",J820,0)</f>
        <v>0</v>
      </c>
      <c r="BG820" s="173">
        <f>IF(N820="zákl. prenesená",J820,0)</f>
        <v>0</v>
      </c>
      <c r="BH820" s="173">
        <f>IF(N820="zníž. prenesená",J820,0)</f>
        <v>0</v>
      </c>
      <c r="BI820" s="173">
        <f>IF(N820="nulová",J820,0)</f>
        <v>0</v>
      </c>
      <c r="BJ820" s="18" t="s">
        <v>179</v>
      </c>
      <c r="BK820" s="174">
        <f>ROUND(I820*H820,3)</f>
        <v>0</v>
      </c>
      <c r="BL820" s="18" t="s">
        <v>283</v>
      </c>
      <c r="BM820" s="172" t="s">
        <v>2195</v>
      </c>
    </row>
    <row r="821" spans="1:65" s="2" customFormat="1" ht="19.5" x14ac:dyDescent="0.2">
      <c r="A821" s="33"/>
      <c r="B821" s="34"/>
      <c r="C821" s="33"/>
      <c r="D821" s="175" t="s">
        <v>181</v>
      </c>
      <c r="E821" s="33"/>
      <c r="F821" s="176" t="s">
        <v>3207</v>
      </c>
      <c r="G821" s="33"/>
      <c r="H821" s="33"/>
      <c r="I821" s="97"/>
      <c r="J821" s="33"/>
      <c r="K821" s="33"/>
      <c r="L821" s="34"/>
      <c r="M821" s="177"/>
      <c r="N821" s="178"/>
      <c r="O821" s="59"/>
      <c r="P821" s="59"/>
      <c r="Q821" s="59"/>
      <c r="R821" s="59"/>
      <c r="S821" s="59"/>
      <c r="T821" s="60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T821" s="18" t="s">
        <v>181</v>
      </c>
      <c r="AU821" s="18" t="s">
        <v>179</v>
      </c>
    </row>
    <row r="822" spans="1:65" s="13" customFormat="1" x14ac:dyDescent="0.2">
      <c r="B822" s="179"/>
      <c r="D822" s="175" t="s">
        <v>183</v>
      </c>
      <c r="E822" s="180" t="s">
        <v>1</v>
      </c>
      <c r="F822" s="181" t="s">
        <v>887</v>
      </c>
      <c r="H822" s="182">
        <v>204.709</v>
      </c>
      <c r="I822" s="183"/>
      <c r="L822" s="179"/>
      <c r="M822" s="184"/>
      <c r="N822" s="185"/>
      <c r="O822" s="185"/>
      <c r="P822" s="185"/>
      <c r="Q822" s="185"/>
      <c r="R822" s="185"/>
      <c r="S822" s="185"/>
      <c r="T822" s="186"/>
      <c r="AT822" s="180" t="s">
        <v>183</v>
      </c>
      <c r="AU822" s="180" t="s">
        <v>179</v>
      </c>
      <c r="AV822" s="13" t="s">
        <v>179</v>
      </c>
      <c r="AW822" s="13" t="s">
        <v>32</v>
      </c>
      <c r="AX822" s="13" t="s">
        <v>85</v>
      </c>
      <c r="AY822" s="180" t="s">
        <v>173</v>
      </c>
    </row>
    <row r="823" spans="1:65" s="2" customFormat="1" ht="24" customHeight="1" x14ac:dyDescent="0.2">
      <c r="A823" s="33"/>
      <c r="B823" s="162"/>
      <c r="C823" s="163" t="s">
        <v>934</v>
      </c>
      <c r="D823" s="264" t="s">
        <v>891</v>
      </c>
      <c r="E823" s="265"/>
      <c r="F823" s="266"/>
      <c r="G823" s="164" t="s">
        <v>271</v>
      </c>
      <c r="H823" s="165">
        <v>200.69499999999999</v>
      </c>
      <c r="I823" s="166"/>
      <c r="J823" s="165">
        <f>ROUND(I823*H823,3)</f>
        <v>0</v>
      </c>
      <c r="K823" s="167"/>
      <c r="L823" s="34"/>
      <c r="M823" s="168" t="s">
        <v>1</v>
      </c>
      <c r="N823" s="169" t="s">
        <v>43</v>
      </c>
      <c r="O823" s="59"/>
      <c r="P823" s="170">
        <f>O823*H823</f>
        <v>0</v>
      </c>
      <c r="Q823" s="170">
        <v>0</v>
      </c>
      <c r="R823" s="170">
        <f>Q823*H823</f>
        <v>0</v>
      </c>
      <c r="S823" s="170">
        <v>0</v>
      </c>
      <c r="T823" s="171">
        <f>S823*H823</f>
        <v>0</v>
      </c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R823" s="172" t="s">
        <v>283</v>
      </c>
      <c r="AT823" s="172" t="s">
        <v>175</v>
      </c>
      <c r="AU823" s="172" t="s">
        <v>179</v>
      </c>
      <c r="AY823" s="18" t="s">
        <v>173</v>
      </c>
      <c r="BE823" s="173">
        <f>IF(N823="základná",J823,0)</f>
        <v>0</v>
      </c>
      <c r="BF823" s="173">
        <f>IF(N823="znížená",J823,0)</f>
        <v>0</v>
      </c>
      <c r="BG823" s="173">
        <f>IF(N823="zákl. prenesená",J823,0)</f>
        <v>0</v>
      </c>
      <c r="BH823" s="173">
        <f>IF(N823="zníž. prenesená",J823,0)</f>
        <v>0</v>
      </c>
      <c r="BI823" s="173">
        <f>IF(N823="nulová",J823,0)</f>
        <v>0</v>
      </c>
      <c r="BJ823" s="18" t="s">
        <v>179</v>
      </c>
      <c r="BK823" s="174">
        <f>ROUND(I823*H823,3)</f>
        <v>0</v>
      </c>
      <c r="BL823" s="18" t="s">
        <v>283</v>
      </c>
      <c r="BM823" s="172" t="s">
        <v>2196</v>
      </c>
    </row>
    <row r="824" spans="1:65" s="2" customFormat="1" ht="19.5" x14ac:dyDescent="0.2">
      <c r="A824" s="33"/>
      <c r="B824" s="34"/>
      <c r="C824" s="33"/>
      <c r="D824" s="175" t="s">
        <v>181</v>
      </c>
      <c r="E824" s="33"/>
      <c r="F824" s="176" t="s">
        <v>893</v>
      </c>
      <c r="G824" s="33"/>
      <c r="H824" s="33"/>
      <c r="I824" s="97"/>
      <c r="J824" s="33"/>
      <c r="K824" s="33"/>
      <c r="L824" s="34"/>
      <c r="M824" s="177"/>
      <c r="N824" s="178"/>
      <c r="O824" s="59"/>
      <c r="P824" s="59"/>
      <c r="Q824" s="59"/>
      <c r="R824" s="59"/>
      <c r="S824" s="59"/>
      <c r="T824" s="60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T824" s="18" t="s">
        <v>181</v>
      </c>
      <c r="AU824" s="18" t="s">
        <v>179</v>
      </c>
    </row>
    <row r="825" spans="1:65" s="14" customFormat="1" x14ac:dyDescent="0.2">
      <c r="B825" s="187"/>
      <c r="D825" s="175" t="s">
        <v>183</v>
      </c>
      <c r="E825" s="188" t="s">
        <v>1</v>
      </c>
      <c r="F825" s="189" t="s">
        <v>635</v>
      </c>
      <c r="H825" s="188" t="s">
        <v>1</v>
      </c>
      <c r="I825" s="190"/>
      <c r="L825" s="187"/>
      <c r="M825" s="191"/>
      <c r="N825" s="192"/>
      <c r="O825" s="192"/>
      <c r="P825" s="192"/>
      <c r="Q825" s="192"/>
      <c r="R825" s="192"/>
      <c r="S825" s="192"/>
      <c r="T825" s="193"/>
      <c r="AT825" s="188" t="s">
        <v>183</v>
      </c>
      <c r="AU825" s="188" t="s">
        <v>179</v>
      </c>
      <c r="AV825" s="14" t="s">
        <v>85</v>
      </c>
      <c r="AW825" s="14" t="s">
        <v>32</v>
      </c>
      <c r="AX825" s="14" t="s">
        <v>77</v>
      </c>
      <c r="AY825" s="188" t="s">
        <v>173</v>
      </c>
    </row>
    <row r="826" spans="1:65" s="13" customFormat="1" x14ac:dyDescent="0.2">
      <c r="B826" s="179"/>
      <c r="D826" s="175" t="s">
        <v>183</v>
      </c>
      <c r="E826" s="180" t="s">
        <v>1</v>
      </c>
      <c r="F826" s="181" t="s">
        <v>789</v>
      </c>
      <c r="H826" s="182">
        <v>200.69499999999999</v>
      </c>
      <c r="I826" s="183"/>
      <c r="L826" s="179"/>
      <c r="M826" s="184"/>
      <c r="N826" s="185"/>
      <c r="O826" s="185"/>
      <c r="P826" s="185"/>
      <c r="Q826" s="185"/>
      <c r="R826" s="185"/>
      <c r="S826" s="185"/>
      <c r="T826" s="186"/>
      <c r="AT826" s="180" t="s">
        <v>183</v>
      </c>
      <c r="AU826" s="180" t="s">
        <v>179</v>
      </c>
      <c r="AV826" s="13" t="s">
        <v>179</v>
      </c>
      <c r="AW826" s="13" t="s">
        <v>32</v>
      </c>
      <c r="AX826" s="13" t="s">
        <v>85</v>
      </c>
      <c r="AY826" s="180" t="s">
        <v>173</v>
      </c>
    </row>
    <row r="827" spans="1:65" s="2" customFormat="1" ht="24" customHeight="1" x14ac:dyDescent="0.2">
      <c r="A827" s="33"/>
      <c r="B827" s="162"/>
      <c r="C827" s="210" t="s">
        <v>937</v>
      </c>
      <c r="D827" s="267" t="s">
        <v>3348</v>
      </c>
      <c r="E827" s="268"/>
      <c r="F827" s="269"/>
      <c r="G827" s="211" t="s">
        <v>185</v>
      </c>
      <c r="H827" s="212">
        <v>10.035</v>
      </c>
      <c r="I827" s="213"/>
      <c r="J827" s="212">
        <f>ROUND(I827*H827,3)</f>
        <v>0</v>
      </c>
      <c r="K827" s="214"/>
      <c r="L827" s="215"/>
      <c r="M827" s="216" t="s">
        <v>1</v>
      </c>
      <c r="N827" s="217" t="s">
        <v>43</v>
      </c>
      <c r="O827" s="59"/>
      <c r="P827" s="170">
        <f>O827*H827</f>
        <v>0</v>
      </c>
      <c r="Q827" s="170">
        <v>1.9199999999999998E-2</v>
      </c>
      <c r="R827" s="170">
        <f>Q827*H827</f>
        <v>0.19267199999999998</v>
      </c>
      <c r="S827" s="170">
        <v>0</v>
      </c>
      <c r="T827" s="171">
        <f>S827*H827</f>
        <v>0</v>
      </c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R827" s="172" t="s">
        <v>368</v>
      </c>
      <c r="AT827" s="172" t="s">
        <v>335</v>
      </c>
      <c r="AU827" s="172" t="s">
        <v>179</v>
      </c>
      <c r="AY827" s="18" t="s">
        <v>173</v>
      </c>
      <c r="BE827" s="173">
        <f>IF(N827="základná",J827,0)</f>
        <v>0</v>
      </c>
      <c r="BF827" s="173">
        <f>IF(N827="znížená",J827,0)</f>
        <v>0</v>
      </c>
      <c r="BG827" s="173">
        <f>IF(N827="zákl. prenesená",J827,0)</f>
        <v>0</v>
      </c>
      <c r="BH827" s="173">
        <f>IF(N827="zníž. prenesená",J827,0)</f>
        <v>0</v>
      </c>
      <c r="BI827" s="173">
        <f>IF(N827="nulová",J827,0)</f>
        <v>0</v>
      </c>
      <c r="BJ827" s="18" t="s">
        <v>179</v>
      </c>
      <c r="BK827" s="174">
        <f>ROUND(I827*H827,3)</f>
        <v>0</v>
      </c>
      <c r="BL827" s="18" t="s">
        <v>283</v>
      </c>
      <c r="BM827" s="172" t="s">
        <v>2197</v>
      </c>
    </row>
    <row r="828" spans="1:65" s="2" customFormat="1" ht="19.5" x14ac:dyDescent="0.2">
      <c r="A828" s="33"/>
      <c r="B828" s="34"/>
      <c r="C828" s="33"/>
      <c r="D828" s="175" t="s">
        <v>181</v>
      </c>
      <c r="E828" s="33"/>
      <c r="F828" s="176" t="s">
        <v>3206</v>
      </c>
      <c r="G828" s="33"/>
      <c r="H828" s="33"/>
      <c r="I828" s="97"/>
      <c r="J828" s="33"/>
      <c r="K828" s="33"/>
      <c r="L828" s="34"/>
      <c r="M828" s="177"/>
      <c r="N828" s="178"/>
      <c r="O828" s="59"/>
      <c r="P828" s="59"/>
      <c r="Q828" s="59"/>
      <c r="R828" s="59"/>
      <c r="S828" s="59"/>
      <c r="T828" s="60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T828" s="18" t="s">
        <v>181</v>
      </c>
      <c r="AU828" s="18" t="s">
        <v>179</v>
      </c>
    </row>
    <row r="829" spans="1:65" s="13" customFormat="1" x14ac:dyDescent="0.2">
      <c r="B829" s="179"/>
      <c r="D829" s="175" t="s">
        <v>183</v>
      </c>
      <c r="E829" s="180" t="s">
        <v>1</v>
      </c>
      <c r="F829" s="181" t="s">
        <v>896</v>
      </c>
      <c r="H829" s="182">
        <v>10.035</v>
      </c>
      <c r="I829" s="183"/>
      <c r="L829" s="179"/>
      <c r="M829" s="184"/>
      <c r="N829" s="185"/>
      <c r="O829" s="185"/>
      <c r="P829" s="185"/>
      <c r="Q829" s="185"/>
      <c r="R829" s="185"/>
      <c r="S829" s="185"/>
      <c r="T829" s="186"/>
      <c r="AT829" s="180" t="s">
        <v>183</v>
      </c>
      <c r="AU829" s="180" t="s">
        <v>179</v>
      </c>
      <c r="AV829" s="13" t="s">
        <v>179</v>
      </c>
      <c r="AW829" s="13" t="s">
        <v>32</v>
      </c>
      <c r="AX829" s="13" t="s">
        <v>77</v>
      </c>
      <c r="AY829" s="180" t="s">
        <v>173</v>
      </c>
    </row>
    <row r="830" spans="1:65" s="16" customFormat="1" x14ac:dyDescent="0.2">
      <c r="B830" s="202"/>
      <c r="D830" s="175" t="s">
        <v>183</v>
      </c>
      <c r="E830" s="203" t="s">
        <v>1</v>
      </c>
      <c r="F830" s="204" t="s">
        <v>197</v>
      </c>
      <c r="H830" s="205">
        <v>10.035</v>
      </c>
      <c r="I830" s="206"/>
      <c r="L830" s="202"/>
      <c r="M830" s="207"/>
      <c r="N830" s="208"/>
      <c r="O830" s="208"/>
      <c r="P830" s="208"/>
      <c r="Q830" s="208"/>
      <c r="R830" s="208"/>
      <c r="S830" s="208"/>
      <c r="T830" s="209"/>
      <c r="AT830" s="203" t="s">
        <v>183</v>
      </c>
      <c r="AU830" s="203" t="s">
        <v>179</v>
      </c>
      <c r="AV830" s="16" t="s">
        <v>178</v>
      </c>
      <c r="AW830" s="16" t="s">
        <v>32</v>
      </c>
      <c r="AX830" s="16" t="s">
        <v>85</v>
      </c>
      <c r="AY830" s="203" t="s">
        <v>173</v>
      </c>
    </row>
    <row r="831" spans="1:65" s="2" customFormat="1" ht="16.5" customHeight="1" x14ac:dyDescent="0.2">
      <c r="A831" s="33"/>
      <c r="B831" s="162"/>
      <c r="C831" s="163" t="s">
        <v>940</v>
      </c>
      <c r="D831" s="264" t="s">
        <v>898</v>
      </c>
      <c r="E831" s="265"/>
      <c r="F831" s="266"/>
      <c r="G831" s="164" t="s">
        <v>271</v>
      </c>
      <c r="H831" s="165">
        <v>60.63</v>
      </c>
      <c r="I831" s="166"/>
      <c r="J831" s="165">
        <f>ROUND(I831*H831,3)</f>
        <v>0</v>
      </c>
      <c r="K831" s="167"/>
      <c r="L831" s="34"/>
      <c r="M831" s="168" t="s">
        <v>1</v>
      </c>
      <c r="N831" s="169" t="s">
        <v>43</v>
      </c>
      <c r="O831" s="59"/>
      <c r="P831" s="170">
        <f>O831*H831</f>
        <v>0</v>
      </c>
      <c r="Q831" s="170">
        <v>6.0000000000000001E-3</v>
      </c>
      <c r="R831" s="170">
        <f>Q831*H831</f>
        <v>0.36378000000000005</v>
      </c>
      <c r="S831" s="170">
        <v>0</v>
      </c>
      <c r="T831" s="171">
        <f>S831*H831</f>
        <v>0</v>
      </c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R831" s="172" t="s">
        <v>283</v>
      </c>
      <c r="AT831" s="172" t="s">
        <v>175</v>
      </c>
      <c r="AU831" s="172" t="s">
        <v>179</v>
      </c>
      <c r="AY831" s="18" t="s">
        <v>173</v>
      </c>
      <c r="BE831" s="173">
        <f>IF(N831="základná",J831,0)</f>
        <v>0</v>
      </c>
      <c r="BF831" s="173">
        <f>IF(N831="znížená",J831,0)</f>
        <v>0</v>
      </c>
      <c r="BG831" s="173">
        <f>IF(N831="zákl. prenesená",J831,0)</f>
        <v>0</v>
      </c>
      <c r="BH831" s="173">
        <f>IF(N831="zníž. prenesená",J831,0)</f>
        <v>0</v>
      </c>
      <c r="BI831" s="173">
        <f>IF(N831="nulová",J831,0)</f>
        <v>0</v>
      </c>
      <c r="BJ831" s="18" t="s">
        <v>179</v>
      </c>
      <c r="BK831" s="174">
        <f>ROUND(I831*H831,3)</f>
        <v>0</v>
      </c>
      <c r="BL831" s="18" t="s">
        <v>283</v>
      </c>
      <c r="BM831" s="172" t="s">
        <v>2198</v>
      </c>
    </row>
    <row r="832" spans="1:65" s="2" customFormat="1" x14ac:dyDescent="0.2">
      <c r="A832" s="33"/>
      <c r="B832" s="34"/>
      <c r="C832" s="33"/>
      <c r="D832" s="175" t="s">
        <v>181</v>
      </c>
      <c r="E832" s="33"/>
      <c r="F832" s="176" t="s">
        <v>900</v>
      </c>
      <c r="G832" s="33"/>
      <c r="H832" s="33"/>
      <c r="I832" s="97"/>
      <c r="J832" s="33"/>
      <c r="K832" s="33"/>
      <c r="L832" s="34"/>
      <c r="M832" s="177"/>
      <c r="N832" s="178"/>
      <c r="O832" s="59"/>
      <c r="P832" s="59"/>
      <c r="Q832" s="59"/>
      <c r="R832" s="59"/>
      <c r="S832" s="59"/>
      <c r="T832" s="60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T832" s="18" t="s">
        <v>181</v>
      </c>
      <c r="AU832" s="18" t="s">
        <v>179</v>
      </c>
    </row>
    <row r="833" spans="1:65" s="14" customFormat="1" x14ac:dyDescent="0.2">
      <c r="B833" s="187"/>
      <c r="D833" s="175" t="s">
        <v>183</v>
      </c>
      <c r="E833" s="188" t="s">
        <v>1</v>
      </c>
      <c r="F833" s="189" t="s">
        <v>635</v>
      </c>
      <c r="H833" s="188" t="s">
        <v>1</v>
      </c>
      <c r="I833" s="190"/>
      <c r="L833" s="187"/>
      <c r="M833" s="191"/>
      <c r="N833" s="192"/>
      <c r="O833" s="192"/>
      <c r="P833" s="192"/>
      <c r="Q833" s="192"/>
      <c r="R833" s="192"/>
      <c r="S833" s="192"/>
      <c r="T833" s="193"/>
      <c r="AT833" s="188" t="s">
        <v>183</v>
      </c>
      <c r="AU833" s="188" t="s">
        <v>179</v>
      </c>
      <c r="AV833" s="14" t="s">
        <v>85</v>
      </c>
      <c r="AW833" s="14" t="s">
        <v>32</v>
      </c>
      <c r="AX833" s="14" t="s">
        <v>77</v>
      </c>
      <c r="AY833" s="188" t="s">
        <v>173</v>
      </c>
    </row>
    <row r="834" spans="1:65" s="13" customFormat="1" x14ac:dyDescent="0.2">
      <c r="B834" s="179"/>
      <c r="D834" s="175" t="s">
        <v>183</v>
      </c>
      <c r="E834" s="180" t="s">
        <v>1</v>
      </c>
      <c r="F834" s="181" t="s">
        <v>901</v>
      </c>
      <c r="H834" s="182">
        <v>17.989999999999998</v>
      </c>
      <c r="I834" s="183"/>
      <c r="L834" s="179"/>
      <c r="M834" s="184"/>
      <c r="N834" s="185"/>
      <c r="O834" s="185"/>
      <c r="P834" s="185"/>
      <c r="Q834" s="185"/>
      <c r="R834" s="185"/>
      <c r="S834" s="185"/>
      <c r="T834" s="186"/>
      <c r="AT834" s="180" t="s">
        <v>183</v>
      </c>
      <c r="AU834" s="180" t="s">
        <v>179</v>
      </c>
      <c r="AV834" s="13" t="s">
        <v>179</v>
      </c>
      <c r="AW834" s="13" t="s">
        <v>32</v>
      </c>
      <c r="AX834" s="13" t="s">
        <v>77</v>
      </c>
      <c r="AY834" s="180" t="s">
        <v>173</v>
      </c>
    </row>
    <row r="835" spans="1:65" s="13" customFormat="1" x14ac:dyDescent="0.2">
      <c r="B835" s="179"/>
      <c r="D835" s="175" t="s">
        <v>183</v>
      </c>
      <c r="E835" s="180" t="s">
        <v>1</v>
      </c>
      <c r="F835" s="181" t="s">
        <v>902</v>
      </c>
      <c r="H835" s="182">
        <v>25.28</v>
      </c>
      <c r="I835" s="183"/>
      <c r="L835" s="179"/>
      <c r="M835" s="184"/>
      <c r="N835" s="185"/>
      <c r="O835" s="185"/>
      <c r="P835" s="185"/>
      <c r="Q835" s="185"/>
      <c r="R835" s="185"/>
      <c r="S835" s="185"/>
      <c r="T835" s="186"/>
      <c r="AT835" s="180" t="s">
        <v>183</v>
      </c>
      <c r="AU835" s="180" t="s">
        <v>179</v>
      </c>
      <c r="AV835" s="13" t="s">
        <v>179</v>
      </c>
      <c r="AW835" s="13" t="s">
        <v>32</v>
      </c>
      <c r="AX835" s="13" t="s">
        <v>77</v>
      </c>
      <c r="AY835" s="180" t="s">
        <v>173</v>
      </c>
    </row>
    <row r="836" spans="1:65" s="13" customFormat="1" x14ac:dyDescent="0.2">
      <c r="B836" s="179"/>
      <c r="D836" s="175" t="s">
        <v>183</v>
      </c>
      <c r="E836" s="180" t="s">
        <v>1</v>
      </c>
      <c r="F836" s="181" t="s">
        <v>903</v>
      </c>
      <c r="H836" s="182">
        <v>17.36</v>
      </c>
      <c r="I836" s="183"/>
      <c r="L836" s="179"/>
      <c r="M836" s="184"/>
      <c r="N836" s="185"/>
      <c r="O836" s="185"/>
      <c r="P836" s="185"/>
      <c r="Q836" s="185"/>
      <c r="R836" s="185"/>
      <c r="S836" s="185"/>
      <c r="T836" s="186"/>
      <c r="AT836" s="180" t="s">
        <v>183</v>
      </c>
      <c r="AU836" s="180" t="s">
        <v>179</v>
      </c>
      <c r="AV836" s="13" t="s">
        <v>179</v>
      </c>
      <c r="AW836" s="13" t="s">
        <v>32</v>
      </c>
      <c r="AX836" s="13" t="s">
        <v>77</v>
      </c>
      <c r="AY836" s="180" t="s">
        <v>173</v>
      </c>
    </row>
    <row r="837" spans="1:65" s="16" customFormat="1" x14ac:dyDescent="0.2">
      <c r="B837" s="202"/>
      <c r="D837" s="175" t="s">
        <v>183</v>
      </c>
      <c r="E837" s="203" t="s">
        <v>1</v>
      </c>
      <c r="F837" s="204" t="s">
        <v>197</v>
      </c>
      <c r="H837" s="205">
        <v>60.63</v>
      </c>
      <c r="I837" s="206"/>
      <c r="L837" s="202"/>
      <c r="M837" s="207"/>
      <c r="N837" s="208"/>
      <c r="O837" s="208"/>
      <c r="P837" s="208"/>
      <c r="Q837" s="208"/>
      <c r="R837" s="208"/>
      <c r="S837" s="208"/>
      <c r="T837" s="209"/>
      <c r="AT837" s="203" t="s">
        <v>183</v>
      </c>
      <c r="AU837" s="203" t="s">
        <v>179</v>
      </c>
      <c r="AV837" s="16" t="s">
        <v>178</v>
      </c>
      <c r="AW837" s="16" t="s">
        <v>32</v>
      </c>
      <c r="AX837" s="16" t="s">
        <v>85</v>
      </c>
      <c r="AY837" s="203" t="s">
        <v>173</v>
      </c>
    </row>
    <row r="838" spans="1:65" s="2" customFormat="1" ht="16.5" customHeight="1" x14ac:dyDescent="0.2">
      <c r="A838" s="33"/>
      <c r="B838" s="162"/>
      <c r="C838" s="210" t="s">
        <v>944</v>
      </c>
      <c r="D838" s="267" t="s">
        <v>905</v>
      </c>
      <c r="E838" s="268"/>
      <c r="F838" s="269"/>
      <c r="G838" s="211" t="s">
        <v>271</v>
      </c>
      <c r="H838" s="212">
        <v>61.843000000000004</v>
      </c>
      <c r="I838" s="213"/>
      <c r="J838" s="212">
        <f>ROUND(I838*H838,3)</f>
        <v>0</v>
      </c>
      <c r="K838" s="214"/>
      <c r="L838" s="215"/>
      <c r="M838" s="216" t="s">
        <v>1</v>
      </c>
      <c r="N838" s="217" t="s">
        <v>43</v>
      </c>
      <c r="O838" s="59"/>
      <c r="P838" s="170">
        <f>O838*H838</f>
        <v>0</v>
      </c>
      <c r="Q838" s="170">
        <v>1.5E-3</v>
      </c>
      <c r="R838" s="170">
        <f>Q838*H838</f>
        <v>9.2764500000000014E-2</v>
      </c>
      <c r="S838" s="170">
        <v>0</v>
      </c>
      <c r="T838" s="171">
        <f>S838*H838</f>
        <v>0</v>
      </c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R838" s="172" t="s">
        <v>368</v>
      </c>
      <c r="AT838" s="172" t="s">
        <v>335</v>
      </c>
      <c r="AU838" s="172" t="s">
        <v>179</v>
      </c>
      <c r="AY838" s="18" t="s">
        <v>173</v>
      </c>
      <c r="BE838" s="173">
        <f>IF(N838="základná",J838,0)</f>
        <v>0</v>
      </c>
      <c r="BF838" s="173">
        <f>IF(N838="znížená",J838,0)</f>
        <v>0</v>
      </c>
      <c r="BG838" s="173">
        <f>IF(N838="zákl. prenesená",J838,0)</f>
        <v>0</v>
      </c>
      <c r="BH838" s="173">
        <f>IF(N838="zníž. prenesená",J838,0)</f>
        <v>0</v>
      </c>
      <c r="BI838" s="173">
        <f>IF(N838="nulová",J838,0)</f>
        <v>0</v>
      </c>
      <c r="BJ838" s="18" t="s">
        <v>179</v>
      </c>
      <c r="BK838" s="174">
        <f>ROUND(I838*H838,3)</f>
        <v>0</v>
      </c>
      <c r="BL838" s="18" t="s">
        <v>283</v>
      </c>
      <c r="BM838" s="172" t="s">
        <v>2199</v>
      </c>
    </row>
    <row r="839" spans="1:65" s="2" customFormat="1" x14ac:dyDescent="0.2">
      <c r="A839" s="33"/>
      <c r="B839" s="34"/>
      <c r="C839" s="33"/>
      <c r="D839" s="175" t="s">
        <v>181</v>
      </c>
      <c r="E839" s="33"/>
      <c r="F839" s="176" t="s">
        <v>905</v>
      </c>
      <c r="G839" s="33"/>
      <c r="H839" s="33"/>
      <c r="I839" s="97"/>
      <c r="J839" s="33"/>
      <c r="K839" s="33"/>
      <c r="L839" s="34"/>
      <c r="M839" s="177"/>
      <c r="N839" s="178"/>
      <c r="O839" s="59"/>
      <c r="P839" s="59"/>
      <c r="Q839" s="59"/>
      <c r="R839" s="59"/>
      <c r="S839" s="59"/>
      <c r="T839" s="60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T839" s="18" t="s">
        <v>181</v>
      </c>
      <c r="AU839" s="18" t="s">
        <v>179</v>
      </c>
    </row>
    <row r="840" spans="1:65" s="13" customFormat="1" x14ac:dyDescent="0.2">
      <c r="B840" s="179"/>
      <c r="D840" s="175" t="s">
        <v>183</v>
      </c>
      <c r="F840" s="181" t="s">
        <v>907</v>
      </c>
      <c r="H840" s="182">
        <v>61.843000000000004</v>
      </c>
      <c r="I840" s="183"/>
      <c r="L840" s="179"/>
      <c r="M840" s="184"/>
      <c r="N840" s="185"/>
      <c r="O840" s="185"/>
      <c r="P840" s="185"/>
      <c r="Q840" s="185"/>
      <c r="R840" s="185"/>
      <c r="S840" s="185"/>
      <c r="T840" s="186"/>
      <c r="AT840" s="180" t="s">
        <v>183</v>
      </c>
      <c r="AU840" s="180" t="s">
        <v>179</v>
      </c>
      <c r="AV840" s="13" t="s">
        <v>179</v>
      </c>
      <c r="AW840" s="13" t="s">
        <v>3</v>
      </c>
      <c r="AX840" s="13" t="s">
        <v>85</v>
      </c>
      <c r="AY840" s="180" t="s">
        <v>173</v>
      </c>
    </row>
    <row r="841" spans="1:65" s="2" customFormat="1" ht="24" customHeight="1" x14ac:dyDescent="0.2">
      <c r="A841" s="33"/>
      <c r="B841" s="162"/>
      <c r="C841" s="163" t="s">
        <v>948</v>
      </c>
      <c r="D841" s="264" t="s">
        <v>909</v>
      </c>
      <c r="E841" s="265"/>
      <c r="F841" s="266"/>
      <c r="G841" s="164" t="s">
        <v>643</v>
      </c>
      <c r="H841" s="165">
        <v>196.13</v>
      </c>
      <c r="I841" s="166"/>
      <c r="J841" s="165">
        <f>ROUND(I841*H841,3)</f>
        <v>0</v>
      </c>
      <c r="K841" s="167"/>
      <c r="L841" s="34"/>
      <c r="M841" s="168" t="s">
        <v>1</v>
      </c>
      <c r="N841" s="169" t="s">
        <v>43</v>
      </c>
      <c r="O841" s="59"/>
      <c r="P841" s="170">
        <f>O841*H841</f>
        <v>0</v>
      </c>
      <c r="Q841" s="170">
        <v>3.0000000000000001E-5</v>
      </c>
      <c r="R841" s="170">
        <f>Q841*H841</f>
        <v>5.8839000000000001E-3</v>
      </c>
      <c r="S841" s="170">
        <v>0</v>
      </c>
      <c r="T841" s="171">
        <f>S841*H841</f>
        <v>0</v>
      </c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R841" s="172" t="s">
        <v>283</v>
      </c>
      <c r="AT841" s="172" t="s">
        <v>175</v>
      </c>
      <c r="AU841" s="172" t="s">
        <v>179</v>
      </c>
      <c r="AY841" s="18" t="s">
        <v>173</v>
      </c>
      <c r="BE841" s="173">
        <f>IF(N841="základná",J841,0)</f>
        <v>0</v>
      </c>
      <c r="BF841" s="173">
        <f>IF(N841="znížená",J841,0)</f>
        <v>0</v>
      </c>
      <c r="BG841" s="173">
        <f>IF(N841="zákl. prenesená",J841,0)</f>
        <v>0</v>
      </c>
      <c r="BH841" s="173">
        <f>IF(N841="zníž. prenesená",J841,0)</f>
        <v>0</v>
      </c>
      <c r="BI841" s="173">
        <f>IF(N841="nulová",J841,0)</f>
        <v>0</v>
      </c>
      <c r="BJ841" s="18" t="s">
        <v>179</v>
      </c>
      <c r="BK841" s="174">
        <f>ROUND(I841*H841,3)</f>
        <v>0</v>
      </c>
      <c r="BL841" s="18" t="s">
        <v>283</v>
      </c>
      <c r="BM841" s="172" t="s">
        <v>2200</v>
      </c>
    </row>
    <row r="842" spans="1:65" s="2" customFormat="1" ht="29.25" x14ac:dyDescent="0.2">
      <c r="A842" s="33"/>
      <c r="B842" s="34"/>
      <c r="C842" s="33"/>
      <c r="D842" s="175" t="s">
        <v>181</v>
      </c>
      <c r="E842" s="33"/>
      <c r="F842" s="176" t="s">
        <v>911</v>
      </c>
      <c r="G842" s="33"/>
      <c r="H842" s="33"/>
      <c r="I842" s="97"/>
      <c r="J842" s="33"/>
      <c r="K842" s="33"/>
      <c r="L842" s="34"/>
      <c r="M842" s="177"/>
      <c r="N842" s="178"/>
      <c r="O842" s="59"/>
      <c r="P842" s="59"/>
      <c r="Q842" s="59"/>
      <c r="R842" s="59"/>
      <c r="S842" s="59"/>
      <c r="T842" s="60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T842" s="18" t="s">
        <v>181</v>
      </c>
      <c r="AU842" s="18" t="s">
        <v>179</v>
      </c>
    </row>
    <row r="843" spans="1:65" s="14" customFormat="1" x14ac:dyDescent="0.2">
      <c r="B843" s="187"/>
      <c r="D843" s="175" t="s">
        <v>183</v>
      </c>
      <c r="E843" s="188" t="s">
        <v>1</v>
      </c>
      <c r="F843" s="189" t="s">
        <v>912</v>
      </c>
      <c r="H843" s="188" t="s">
        <v>1</v>
      </c>
      <c r="I843" s="190"/>
      <c r="L843" s="187"/>
      <c r="M843" s="191"/>
      <c r="N843" s="192"/>
      <c r="O843" s="192"/>
      <c r="P843" s="192"/>
      <c r="Q843" s="192"/>
      <c r="R843" s="192"/>
      <c r="S843" s="192"/>
      <c r="T843" s="193"/>
      <c r="AT843" s="188" t="s">
        <v>183</v>
      </c>
      <c r="AU843" s="188" t="s">
        <v>179</v>
      </c>
      <c r="AV843" s="14" t="s">
        <v>85</v>
      </c>
      <c r="AW843" s="14" t="s">
        <v>32</v>
      </c>
      <c r="AX843" s="14" t="s">
        <v>77</v>
      </c>
      <c r="AY843" s="188" t="s">
        <v>173</v>
      </c>
    </row>
    <row r="844" spans="1:65" s="13" customFormat="1" x14ac:dyDescent="0.2">
      <c r="B844" s="179"/>
      <c r="D844" s="175" t="s">
        <v>183</v>
      </c>
      <c r="E844" s="180" t="s">
        <v>1</v>
      </c>
      <c r="F844" s="181" t="s">
        <v>2201</v>
      </c>
      <c r="H844" s="182">
        <v>196.13</v>
      </c>
      <c r="I844" s="183"/>
      <c r="L844" s="179"/>
      <c r="M844" s="184"/>
      <c r="N844" s="185"/>
      <c r="O844" s="185"/>
      <c r="P844" s="185"/>
      <c r="Q844" s="185"/>
      <c r="R844" s="185"/>
      <c r="S844" s="185"/>
      <c r="T844" s="186"/>
      <c r="AT844" s="180" t="s">
        <v>183</v>
      </c>
      <c r="AU844" s="180" t="s">
        <v>179</v>
      </c>
      <c r="AV844" s="13" t="s">
        <v>179</v>
      </c>
      <c r="AW844" s="13" t="s">
        <v>32</v>
      </c>
      <c r="AX844" s="13" t="s">
        <v>85</v>
      </c>
      <c r="AY844" s="180" t="s">
        <v>173</v>
      </c>
    </row>
    <row r="845" spans="1:65" s="2" customFormat="1" ht="24" customHeight="1" x14ac:dyDescent="0.2">
      <c r="A845" s="33"/>
      <c r="B845" s="162"/>
      <c r="C845" s="163" t="s">
        <v>953</v>
      </c>
      <c r="D845" s="264" t="s">
        <v>915</v>
      </c>
      <c r="E845" s="265"/>
      <c r="F845" s="266"/>
      <c r="G845" s="164" t="s">
        <v>780</v>
      </c>
      <c r="H845" s="166"/>
      <c r="I845" s="166"/>
      <c r="J845" s="165">
        <f>ROUND(I845*H845,3)</f>
        <v>0</v>
      </c>
      <c r="K845" s="167"/>
      <c r="L845" s="34"/>
      <c r="M845" s="168" t="s">
        <v>1</v>
      </c>
      <c r="N845" s="169" t="s">
        <v>43</v>
      </c>
      <c r="O845" s="59"/>
      <c r="P845" s="170">
        <f>O845*H845</f>
        <v>0</v>
      </c>
      <c r="Q845" s="170">
        <v>0</v>
      </c>
      <c r="R845" s="170">
        <f>Q845*H845</f>
        <v>0</v>
      </c>
      <c r="S845" s="170">
        <v>0</v>
      </c>
      <c r="T845" s="171">
        <f>S845*H845</f>
        <v>0</v>
      </c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R845" s="172" t="s">
        <v>283</v>
      </c>
      <c r="AT845" s="172" t="s">
        <v>175</v>
      </c>
      <c r="AU845" s="172" t="s">
        <v>179</v>
      </c>
      <c r="AY845" s="18" t="s">
        <v>173</v>
      </c>
      <c r="BE845" s="173">
        <f>IF(N845="základná",J845,0)</f>
        <v>0</v>
      </c>
      <c r="BF845" s="173">
        <f>IF(N845="znížená",J845,0)</f>
        <v>0</v>
      </c>
      <c r="BG845" s="173">
        <f>IF(N845="zákl. prenesená",J845,0)</f>
        <v>0</v>
      </c>
      <c r="BH845" s="173">
        <f>IF(N845="zníž. prenesená",J845,0)</f>
        <v>0</v>
      </c>
      <c r="BI845" s="173">
        <f>IF(N845="nulová",J845,0)</f>
        <v>0</v>
      </c>
      <c r="BJ845" s="18" t="s">
        <v>179</v>
      </c>
      <c r="BK845" s="174">
        <f>ROUND(I845*H845,3)</f>
        <v>0</v>
      </c>
      <c r="BL845" s="18" t="s">
        <v>283</v>
      </c>
      <c r="BM845" s="172" t="s">
        <v>2202</v>
      </c>
    </row>
    <row r="846" spans="1:65" s="2" customFormat="1" x14ac:dyDescent="0.2">
      <c r="A846" s="33"/>
      <c r="B846" s="34"/>
      <c r="C846" s="33"/>
      <c r="D846" s="175" t="s">
        <v>181</v>
      </c>
      <c r="E846" s="33"/>
      <c r="F846" s="176" t="s">
        <v>915</v>
      </c>
      <c r="G846" s="33"/>
      <c r="H846" s="33"/>
      <c r="I846" s="97"/>
      <c r="J846" s="33"/>
      <c r="K846" s="33"/>
      <c r="L846" s="34"/>
      <c r="M846" s="177"/>
      <c r="N846" s="178"/>
      <c r="O846" s="59"/>
      <c r="P846" s="59"/>
      <c r="Q846" s="59"/>
      <c r="R846" s="59"/>
      <c r="S846" s="59"/>
      <c r="T846" s="60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T846" s="18" t="s">
        <v>181</v>
      </c>
      <c r="AU846" s="18" t="s">
        <v>179</v>
      </c>
    </row>
    <row r="847" spans="1:65" s="12" customFormat="1" ht="22.9" customHeight="1" x14ac:dyDescent="0.2">
      <c r="B847" s="149"/>
      <c r="D847" s="150" t="s">
        <v>76</v>
      </c>
      <c r="E847" s="160" t="s">
        <v>917</v>
      </c>
      <c r="F847" s="160" t="s">
        <v>918</v>
      </c>
      <c r="I847" s="152"/>
      <c r="J847" s="161">
        <f>BK847</f>
        <v>0</v>
      </c>
      <c r="L847" s="149"/>
      <c r="M847" s="154"/>
      <c r="N847" s="155"/>
      <c r="O847" s="155"/>
      <c r="P847" s="156">
        <f>P848</f>
        <v>0</v>
      </c>
      <c r="Q847" s="155"/>
      <c r="R847" s="156">
        <f>R848</f>
        <v>0</v>
      </c>
      <c r="S847" s="155"/>
      <c r="T847" s="157">
        <f>T848</f>
        <v>0</v>
      </c>
      <c r="AR847" s="150" t="s">
        <v>179</v>
      </c>
      <c r="AT847" s="158" t="s">
        <v>76</v>
      </c>
      <c r="AU847" s="158" t="s">
        <v>85</v>
      </c>
      <c r="AY847" s="150" t="s">
        <v>173</v>
      </c>
      <c r="BK847" s="159">
        <f>BK848</f>
        <v>0</v>
      </c>
    </row>
    <row r="848" spans="1:65" s="2" customFormat="1" ht="24" customHeight="1" x14ac:dyDescent="0.2">
      <c r="A848" s="33"/>
      <c r="B848" s="162"/>
      <c r="C848" s="163" t="s">
        <v>958</v>
      </c>
      <c r="D848" s="264" t="s">
        <v>920</v>
      </c>
      <c r="E848" s="265"/>
      <c r="F848" s="266"/>
      <c r="G848" s="164" t="s">
        <v>177</v>
      </c>
      <c r="H848" s="165">
        <v>1</v>
      </c>
      <c r="I848" s="166"/>
      <c r="J848" s="165">
        <f>ROUND(I848*H848,3)</f>
        <v>0</v>
      </c>
      <c r="K848" s="167"/>
      <c r="L848" s="34"/>
      <c r="M848" s="168" t="s">
        <v>1</v>
      </c>
      <c r="N848" s="169" t="s">
        <v>43</v>
      </c>
      <c r="O848" s="59"/>
      <c r="P848" s="170">
        <f>O848*H848</f>
        <v>0</v>
      </c>
      <c r="Q848" s="170">
        <v>0</v>
      </c>
      <c r="R848" s="170">
        <f>Q848*H848</f>
        <v>0</v>
      </c>
      <c r="S848" s="170">
        <v>0</v>
      </c>
      <c r="T848" s="171">
        <f>S848*H848</f>
        <v>0</v>
      </c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R848" s="172" t="s">
        <v>283</v>
      </c>
      <c r="AT848" s="172" t="s">
        <v>175</v>
      </c>
      <c r="AU848" s="172" t="s">
        <v>179</v>
      </c>
      <c r="AY848" s="18" t="s">
        <v>173</v>
      </c>
      <c r="BE848" s="173">
        <f>IF(N848="základná",J848,0)</f>
        <v>0</v>
      </c>
      <c r="BF848" s="173">
        <f>IF(N848="znížená",J848,0)</f>
        <v>0</v>
      </c>
      <c r="BG848" s="173">
        <f>IF(N848="zákl. prenesená",J848,0)</f>
        <v>0</v>
      </c>
      <c r="BH848" s="173">
        <f>IF(N848="zníž. prenesená",J848,0)</f>
        <v>0</v>
      </c>
      <c r="BI848" s="173">
        <f>IF(N848="nulová",J848,0)</f>
        <v>0</v>
      </c>
      <c r="BJ848" s="18" t="s">
        <v>179</v>
      </c>
      <c r="BK848" s="174">
        <f>ROUND(I848*H848,3)</f>
        <v>0</v>
      </c>
      <c r="BL848" s="18" t="s">
        <v>283</v>
      </c>
      <c r="BM848" s="172" t="s">
        <v>2203</v>
      </c>
    </row>
    <row r="849" spans="1:65" s="12" customFormat="1" ht="22.9" customHeight="1" x14ac:dyDescent="0.2">
      <c r="B849" s="149"/>
      <c r="D849" s="150" t="s">
        <v>76</v>
      </c>
      <c r="E849" s="160" t="s">
        <v>922</v>
      </c>
      <c r="F849" s="160" t="s">
        <v>923</v>
      </c>
      <c r="I849" s="152"/>
      <c r="J849" s="161">
        <f>BK849</f>
        <v>0</v>
      </c>
      <c r="L849" s="149"/>
      <c r="M849" s="154"/>
      <c r="N849" s="155"/>
      <c r="O849" s="155"/>
      <c r="P849" s="156">
        <f>SUM(P850:P866)</f>
        <v>0</v>
      </c>
      <c r="Q849" s="155"/>
      <c r="R849" s="156">
        <f>SUM(R850:R866)</f>
        <v>3.4000000000000002E-2</v>
      </c>
      <c r="S849" s="155"/>
      <c r="T849" s="157">
        <f>SUM(T850:T866)</f>
        <v>0</v>
      </c>
      <c r="AR849" s="150" t="s">
        <v>179</v>
      </c>
      <c r="AT849" s="158" t="s">
        <v>76</v>
      </c>
      <c r="AU849" s="158" t="s">
        <v>85</v>
      </c>
      <c r="AY849" s="150" t="s">
        <v>173</v>
      </c>
      <c r="BK849" s="159">
        <f>SUM(BK850:BK866)</f>
        <v>0</v>
      </c>
    </row>
    <row r="850" spans="1:65" s="2" customFormat="1" ht="16.5" customHeight="1" x14ac:dyDescent="0.2">
      <c r="A850" s="33"/>
      <c r="B850" s="162"/>
      <c r="C850" s="163" t="s">
        <v>982</v>
      </c>
      <c r="D850" s="264" t="s">
        <v>925</v>
      </c>
      <c r="E850" s="265"/>
      <c r="F850" s="266"/>
      <c r="G850" s="164" t="s">
        <v>926</v>
      </c>
      <c r="H850" s="165">
        <v>14</v>
      </c>
      <c r="I850" s="166"/>
      <c r="J850" s="165">
        <f>ROUND(I850*H850,3)</f>
        <v>0</v>
      </c>
      <c r="K850" s="167"/>
      <c r="L850" s="34"/>
      <c r="M850" s="168" t="s">
        <v>1</v>
      </c>
      <c r="N850" s="169" t="s">
        <v>43</v>
      </c>
      <c r="O850" s="59"/>
      <c r="P850" s="170">
        <f>O850*H850</f>
        <v>0</v>
      </c>
      <c r="Q850" s="170">
        <v>0</v>
      </c>
      <c r="R850" s="170">
        <f>Q850*H850</f>
        <v>0</v>
      </c>
      <c r="S850" s="170">
        <v>0</v>
      </c>
      <c r="T850" s="171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172" t="s">
        <v>283</v>
      </c>
      <c r="AT850" s="172" t="s">
        <v>175</v>
      </c>
      <c r="AU850" s="172" t="s">
        <v>179</v>
      </c>
      <c r="AY850" s="18" t="s">
        <v>173</v>
      </c>
      <c r="BE850" s="173">
        <f>IF(N850="základná",J850,0)</f>
        <v>0</v>
      </c>
      <c r="BF850" s="173">
        <f>IF(N850="znížená",J850,0)</f>
        <v>0</v>
      </c>
      <c r="BG850" s="173">
        <f>IF(N850="zákl. prenesená",J850,0)</f>
        <v>0</v>
      </c>
      <c r="BH850" s="173">
        <f>IF(N850="zníž. prenesená",J850,0)</f>
        <v>0</v>
      </c>
      <c r="BI850" s="173">
        <f>IF(N850="nulová",J850,0)</f>
        <v>0</v>
      </c>
      <c r="BJ850" s="18" t="s">
        <v>179</v>
      </c>
      <c r="BK850" s="174">
        <f>ROUND(I850*H850,3)</f>
        <v>0</v>
      </c>
      <c r="BL850" s="18" t="s">
        <v>283</v>
      </c>
      <c r="BM850" s="172" t="s">
        <v>2204</v>
      </c>
    </row>
    <row r="851" spans="1:65" s="2" customFormat="1" x14ac:dyDescent="0.2">
      <c r="A851" s="33"/>
      <c r="B851" s="34"/>
      <c r="C851" s="33"/>
      <c r="D851" s="175" t="s">
        <v>181</v>
      </c>
      <c r="E851" s="33"/>
      <c r="F851" s="176" t="s">
        <v>928</v>
      </c>
      <c r="G851" s="33"/>
      <c r="H851" s="33"/>
      <c r="I851" s="97"/>
      <c r="J851" s="33"/>
      <c r="K851" s="33"/>
      <c r="L851" s="34"/>
      <c r="M851" s="177"/>
      <c r="N851" s="178"/>
      <c r="O851" s="59"/>
      <c r="P851" s="59"/>
      <c r="Q851" s="59"/>
      <c r="R851" s="59"/>
      <c r="S851" s="59"/>
      <c r="T851" s="60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T851" s="18" t="s">
        <v>181</v>
      </c>
      <c r="AU851" s="18" t="s">
        <v>179</v>
      </c>
    </row>
    <row r="852" spans="1:65" s="14" customFormat="1" x14ac:dyDescent="0.2">
      <c r="B852" s="187"/>
      <c r="D852" s="175" t="s">
        <v>183</v>
      </c>
      <c r="E852" s="188" t="s">
        <v>1</v>
      </c>
      <c r="F852" s="189" t="s">
        <v>929</v>
      </c>
      <c r="H852" s="188" t="s">
        <v>1</v>
      </c>
      <c r="I852" s="190"/>
      <c r="L852" s="187"/>
      <c r="M852" s="191"/>
      <c r="N852" s="192"/>
      <c r="O852" s="192"/>
      <c r="P852" s="192"/>
      <c r="Q852" s="192"/>
      <c r="R852" s="192"/>
      <c r="S852" s="192"/>
      <c r="T852" s="193"/>
      <c r="AT852" s="188" t="s">
        <v>183</v>
      </c>
      <c r="AU852" s="188" t="s">
        <v>179</v>
      </c>
      <c r="AV852" s="14" t="s">
        <v>85</v>
      </c>
      <c r="AW852" s="14" t="s">
        <v>32</v>
      </c>
      <c r="AX852" s="14" t="s">
        <v>77</v>
      </c>
      <c r="AY852" s="188" t="s">
        <v>173</v>
      </c>
    </row>
    <row r="853" spans="1:65" s="13" customFormat="1" x14ac:dyDescent="0.2">
      <c r="B853" s="179"/>
      <c r="D853" s="175" t="s">
        <v>183</v>
      </c>
      <c r="E853" s="180" t="s">
        <v>1</v>
      </c>
      <c r="F853" s="181" t="s">
        <v>930</v>
      </c>
      <c r="H853" s="182">
        <v>14</v>
      </c>
      <c r="I853" s="183"/>
      <c r="L853" s="179"/>
      <c r="M853" s="184"/>
      <c r="N853" s="185"/>
      <c r="O853" s="185"/>
      <c r="P853" s="185"/>
      <c r="Q853" s="185"/>
      <c r="R853" s="185"/>
      <c r="S853" s="185"/>
      <c r="T853" s="186"/>
      <c r="AT853" s="180" t="s">
        <v>183</v>
      </c>
      <c r="AU853" s="180" t="s">
        <v>179</v>
      </c>
      <c r="AV853" s="13" t="s">
        <v>179</v>
      </c>
      <c r="AW853" s="13" t="s">
        <v>32</v>
      </c>
      <c r="AX853" s="13" t="s">
        <v>77</v>
      </c>
      <c r="AY853" s="180" t="s">
        <v>173</v>
      </c>
    </row>
    <row r="854" spans="1:65" s="16" customFormat="1" x14ac:dyDescent="0.2">
      <c r="B854" s="202"/>
      <c r="D854" s="175" t="s">
        <v>183</v>
      </c>
      <c r="E854" s="203" t="s">
        <v>1</v>
      </c>
      <c r="F854" s="204" t="s">
        <v>197</v>
      </c>
      <c r="H854" s="205">
        <v>14</v>
      </c>
      <c r="I854" s="206"/>
      <c r="L854" s="202"/>
      <c r="M854" s="207"/>
      <c r="N854" s="208"/>
      <c r="O854" s="208"/>
      <c r="P854" s="208"/>
      <c r="Q854" s="208"/>
      <c r="R854" s="208"/>
      <c r="S854" s="208"/>
      <c r="T854" s="209"/>
      <c r="AT854" s="203" t="s">
        <v>183</v>
      </c>
      <c r="AU854" s="203" t="s">
        <v>179</v>
      </c>
      <c r="AV854" s="16" t="s">
        <v>178</v>
      </c>
      <c r="AW854" s="16" t="s">
        <v>32</v>
      </c>
      <c r="AX854" s="16" t="s">
        <v>85</v>
      </c>
      <c r="AY854" s="203" t="s">
        <v>173</v>
      </c>
    </row>
    <row r="855" spans="1:65" s="2" customFormat="1" ht="24" customHeight="1" x14ac:dyDescent="0.2">
      <c r="A855" s="33"/>
      <c r="B855" s="162"/>
      <c r="C855" s="210" t="s">
        <v>988</v>
      </c>
      <c r="D855" s="267" t="s">
        <v>932</v>
      </c>
      <c r="E855" s="268"/>
      <c r="F855" s="269"/>
      <c r="G855" s="211" t="s">
        <v>370</v>
      </c>
      <c r="H855" s="212">
        <v>6</v>
      </c>
      <c r="I855" s="213"/>
      <c r="J855" s="212">
        <f>ROUND(I855*H855,3)</f>
        <v>0</v>
      </c>
      <c r="K855" s="214"/>
      <c r="L855" s="215"/>
      <c r="M855" s="216" t="s">
        <v>1</v>
      </c>
      <c r="N855" s="217" t="s">
        <v>43</v>
      </c>
      <c r="O855" s="59"/>
      <c r="P855" s="170">
        <f>O855*H855</f>
        <v>0</v>
      </c>
      <c r="Q855" s="170">
        <v>2E-3</v>
      </c>
      <c r="R855" s="170">
        <f>Q855*H855</f>
        <v>1.2E-2</v>
      </c>
      <c r="S855" s="170">
        <v>0</v>
      </c>
      <c r="T855" s="171">
        <f>S855*H855</f>
        <v>0</v>
      </c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R855" s="172" t="s">
        <v>368</v>
      </c>
      <c r="AT855" s="172" t="s">
        <v>335</v>
      </c>
      <c r="AU855" s="172" t="s">
        <v>179</v>
      </c>
      <c r="AY855" s="18" t="s">
        <v>173</v>
      </c>
      <c r="BE855" s="173">
        <f>IF(N855="základná",J855,0)</f>
        <v>0</v>
      </c>
      <c r="BF855" s="173">
        <f>IF(N855="znížená",J855,0)</f>
        <v>0</v>
      </c>
      <c r="BG855" s="173">
        <f>IF(N855="zákl. prenesená",J855,0)</f>
        <v>0</v>
      </c>
      <c r="BH855" s="173">
        <f>IF(N855="zníž. prenesená",J855,0)</f>
        <v>0</v>
      </c>
      <c r="BI855" s="173">
        <f>IF(N855="nulová",J855,0)</f>
        <v>0</v>
      </c>
      <c r="BJ855" s="18" t="s">
        <v>179</v>
      </c>
      <c r="BK855" s="174">
        <f>ROUND(I855*H855,3)</f>
        <v>0</v>
      </c>
      <c r="BL855" s="18" t="s">
        <v>283</v>
      </c>
      <c r="BM855" s="172" t="s">
        <v>2205</v>
      </c>
    </row>
    <row r="856" spans="1:65" s="2" customFormat="1" ht="19.5" x14ac:dyDescent="0.2">
      <c r="A856" s="33"/>
      <c r="B856" s="34"/>
      <c r="C856" s="33"/>
      <c r="D856" s="175" t="s">
        <v>181</v>
      </c>
      <c r="E856" s="33"/>
      <c r="F856" s="176" t="s">
        <v>3279</v>
      </c>
      <c r="G856" s="33"/>
      <c r="H856" s="33"/>
      <c r="I856" s="97"/>
      <c r="J856" s="33"/>
      <c r="K856" s="33"/>
      <c r="L856" s="34"/>
      <c r="M856" s="177"/>
      <c r="N856" s="178"/>
      <c r="O856" s="59"/>
      <c r="P856" s="59"/>
      <c r="Q856" s="59"/>
      <c r="R856" s="59"/>
      <c r="S856" s="59"/>
      <c r="T856" s="60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T856" s="18" t="s">
        <v>181</v>
      </c>
      <c r="AU856" s="18" t="s">
        <v>179</v>
      </c>
    </row>
    <row r="857" spans="1:65" s="2" customFormat="1" ht="24" customHeight="1" x14ac:dyDescent="0.2">
      <c r="A857" s="33"/>
      <c r="B857" s="162"/>
      <c r="C857" s="210" t="s">
        <v>993</v>
      </c>
      <c r="D857" s="267" t="s">
        <v>935</v>
      </c>
      <c r="E857" s="268"/>
      <c r="F857" s="269"/>
      <c r="G857" s="211" t="s">
        <v>370</v>
      </c>
      <c r="H857" s="212">
        <v>6</v>
      </c>
      <c r="I857" s="213"/>
      <c r="J857" s="212">
        <f>ROUND(I857*H857,3)</f>
        <v>0</v>
      </c>
      <c r="K857" s="214"/>
      <c r="L857" s="215"/>
      <c r="M857" s="216" t="s">
        <v>1</v>
      </c>
      <c r="N857" s="217" t="s">
        <v>43</v>
      </c>
      <c r="O857" s="59"/>
      <c r="P857" s="170">
        <f>O857*H857</f>
        <v>0</v>
      </c>
      <c r="Q857" s="170">
        <v>2E-3</v>
      </c>
      <c r="R857" s="170">
        <f>Q857*H857</f>
        <v>1.2E-2</v>
      </c>
      <c r="S857" s="170">
        <v>0</v>
      </c>
      <c r="T857" s="171">
        <f>S857*H857</f>
        <v>0</v>
      </c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R857" s="172" t="s">
        <v>368</v>
      </c>
      <c r="AT857" s="172" t="s">
        <v>335</v>
      </c>
      <c r="AU857" s="172" t="s">
        <v>179</v>
      </c>
      <c r="AY857" s="18" t="s">
        <v>173</v>
      </c>
      <c r="BE857" s="173">
        <f>IF(N857="základná",J857,0)</f>
        <v>0</v>
      </c>
      <c r="BF857" s="173">
        <f>IF(N857="znížená",J857,0)</f>
        <v>0</v>
      </c>
      <c r="BG857" s="173">
        <f>IF(N857="zákl. prenesená",J857,0)</f>
        <v>0</v>
      </c>
      <c r="BH857" s="173">
        <f>IF(N857="zníž. prenesená",J857,0)</f>
        <v>0</v>
      </c>
      <c r="BI857" s="173">
        <f>IF(N857="nulová",J857,0)</f>
        <v>0</v>
      </c>
      <c r="BJ857" s="18" t="s">
        <v>179</v>
      </c>
      <c r="BK857" s="174">
        <f>ROUND(I857*H857,3)</f>
        <v>0</v>
      </c>
      <c r="BL857" s="18" t="s">
        <v>283</v>
      </c>
      <c r="BM857" s="172" t="s">
        <v>2206</v>
      </c>
    </row>
    <row r="858" spans="1:65" s="2" customFormat="1" ht="19.5" x14ac:dyDescent="0.2">
      <c r="A858" s="33"/>
      <c r="B858" s="34"/>
      <c r="C858" s="33"/>
      <c r="D858" s="175" t="s">
        <v>181</v>
      </c>
      <c r="E858" s="33"/>
      <c r="F858" s="176" t="s">
        <v>3279</v>
      </c>
      <c r="G858" s="33"/>
      <c r="H858" s="33"/>
      <c r="I858" s="97"/>
      <c r="J858" s="33"/>
      <c r="K858" s="33"/>
      <c r="L858" s="34"/>
      <c r="M858" s="177"/>
      <c r="N858" s="178"/>
      <c r="O858" s="59"/>
      <c r="P858" s="59"/>
      <c r="Q858" s="59"/>
      <c r="R858" s="59"/>
      <c r="S858" s="59"/>
      <c r="T858" s="60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T858" s="18" t="s">
        <v>181</v>
      </c>
      <c r="AU858" s="18" t="s">
        <v>179</v>
      </c>
    </row>
    <row r="859" spans="1:65" s="2" customFormat="1" ht="24" customHeight="1" x14ac:dyDescent="0.2">
      <c r="A859" s="33"/>
      <c r="B859" s="162"/>
      <c r="C859" s="210" t="s">
        <v>998</v>
      </c>
      <c r="D859" s="267" t="s">
        <v>938</v>
      </c>
      <c r="E859" s="268"/>
      <c r="F859" s="269"/>
      <c r="G859" s="211" t="s">
        <v>370</v>
      </c>
      <c r="H859" s="212">
        <v>2</v>
      </c>
      <c r="I859" s="213"/>
      <c r="J859" s="212">
        <f>ROUND(I859*H859,3)</f>
        <v>0</v>
      </c>
      <c r="K859" s="214"/>
      <c r="L859" s="215"/>
      <c r="M859" s="216" t="s">
        <v>1</v>
      </c>
      <c r="N859" s="217" t="s">
        <v>43</v>
      </c>
      <c r="O859" s="59"/>
      <c r="P859" s="170">
        <f>O859*H859</f>
        <v>0</v>
      </c>
      <c r="Q859" s="170">
        <v>2E-3</v>
      </c>
      <c r="R859" s="170">
        <f>Q859*H859</f>
        <v>4.0000000000000001E-3</v>
      </c>
      <c r="S859" s="170">
        <v>0</v>
      </c>
      <c r="T859" s="171">
        <f>S859*H859</f>
        <v>0</v>
      </c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R859" s="172" t="s">
        <v>368</v>
      </c>
      <c r="AT859" s="172" t="s">
        <v>335</v>
      </c>
      <c r="AU859" s="172" t="s">
        <v>179</v>
      </c>
      <c r="AY859" s="18" t="s">
        <v>173</v>
      </c>
      <c r="BE859" s="173">
        <f>IF(N859="základná",J859,0)</f>
        <v>0</v>
      </c>
      <c r="BF859" s="173">
        <f>IF(N859="znížená",J859,0)</f>
        <v>0</v>
      </c>
      <c r="BG859" s="173">
        <f>IF(N859="zákl. prenesená",J859,0)</f>
        <v>0</v>
      </c>
      <c r="BH859" s="173">
        <f>IF(N859="zníž. prenesená",J859,0)</f>
        <v>0</v>
      </c>
      <c r="BI859" s="173">
        <f>IF(N859="nulová",J859,0)</f>
        <v>0</v>
      </c>
      <c r="BJ859" s="18" t="s">
        <v>179</v>
      </c>
      <c r="BK859" s="174">
        <f>ROUND(I859*H859,3)</f>
        <v>0</v>
      </c>
      <c r="BL859" s="18" t="s">
        <v>283</v>
      </c>
      <c r="BM859" s="172" t="s">
        <v>2207</v>
      </c>
    </row>
    <row r="860" spans="1:65" s="2" customFormat="1" ht="19.5" x14ac:dyDescent="0.2">
      <c r="A860" s="33"/>
      <c r="B860" s="34"/>
      <c r="C860" s="33"/>
      <c r="D860" s="175" t="s">
        <v>181</v>
      </c>
      <c r="E860" s="33"/>
      <c r="F860" s="176" t="s">
        <v>3279</v>
      </c>
      <c r="G860" s="33"/>
      <c r="H860" s="33"/>
      <c r="I860" s="97"/>
      <c r="J860" s="33"/>
      <c r="K860" s="33"/>
      <c r="L860" s="34"/>
      <c r="M860" s="177"/>
      <c r="N860" s="178"/>
      <c r="O860" s="59"/>
      <c r="P860" s="59"/>
      <c r="Q860" s="59"/>
      <c r="R860" s="59"/>
      <c r="S860" s="59"/>
      <c r="T860" s="60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T860" s="18" t="s">
        <v>181</v>
      </c>
      <c r="AU860" s="18" t="s">
        <v>179</v>
      </c>
    </row>
    <row r="861" spans="1:65" s="2" customFormat="1" ht="24" customHeight="1" x14ac:dyDescent="0.2">
      <c r="A861" s="33"/>
      <c r="B861" s="162"/>
      <c r="C861" s="163" t="s">
        <v>1003</v>
      </c>
      <c r="D861" s="264" t="s">
        <v>941</v>
      </c>
      <c r="E861" s="265"/>
      <c r="F861" s="266"/>
      <c r="G861" s="164" t="s">
        <v>926</v>
      </c>
      <c r="H861" s="165">
        <v>2</v>
      </c>
      <c r="I861" s="166"/>
      <c r="J861" s="165">
        <f>ROUND(I861*H861,3)</f>
        <v>0</v>
      </c>
      <c r="K861" s="167"/>
      <c r="L861" s="34"/>
      <c r="M861" s="168" t="s">
        <v>1</v>
      </c>
      <c r="N861" s="169" t="s">
        <v>43</v>
      </c>
      <c r="O861" s="59"/>
      <c r="P861" s="170">
        <f>O861*H861</f>
        <v>0</v>
      </c>
      <c r="Q861" s="170">
        <v>0</v>
      </c>
      <c r="R861" s="170">
        <f>Q861*H861</f>
        <v>0</v>
      </c>
      <c r="S861" s="170">
        <v>0</v>
      </c>
      <c r="T861" s="171">
        <f>S861*H861</f>
        <v>0</v>
      </c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R861" s="172" t="s">
        <v>283</v>
      </c>
      <c r="AT861" s="172" t="s">
        <v>175</v>
      </c>
      <c r="AU861" s="172" t="s">
        <v>179</v>
      </c>
      <c r="AY861" s="18" t="s">
        <v>173</v>
      </c>
      <c r="BE861" s="173">
        <f>IF(N861="základná",J861,0)</f>
        <v>0</v>
      </c>
      <c r="BF861" s="173">
        <f>IF(N861="znížená",J861,0)</f>
        <v>0</v>
      </c>
      <c r="BG861" s="173">
        <f>IF(N861="zákl. prenesená",J861,0)</f>
        <v>0</v>
      </c>
      <c r="BH861" s="173">
        <f>IF(N861="zníž. prenesená",J861,0)</f>
        <v>0</v>
      </c>
      <c r="BI861" s="173">
        <f>IF(N861="nulová",J861,0)</f>
        <v>0</v>
      </c>
      <c r="BJ861" s="18" t="s">
        <v>179</v>
      </c>
      <c r="BK861" s="174">
        <f>ROUND(I861*H861,3)</f>
        <v>0</v>
      </c>
      <c r="BL861" s="18" t="s">
        <v>283</v>
      </c>
      <c r="BM861" s="172" t="s">
        <v>2208</v>
      </c>
    </row>
    <row r="862" spans="1:65" s="2" customFormat="1" ht="19.5" x14ac:dyDescent="0.2">
      <c r="A862" s="33"/>
      <c r="B862" s="34"/>
      <c r="C862" s="33"/>
      <c r="D862" s="175" t="s">
        <v>181</v>
      </c>
      <c r="E862" s="33"/>
      <c r="F862" s="176" t="s">
        <v>943</v>
      </c>
      <c r="G862" s="33"/>
      <c r="H862" s="33"/>
      <c r="I862" s="97"/>
      <c r="J862" s="33"/>
      <c r="K862" s="33"/>
      <c r="L862" s="34"/>
      <c r="M862" s="177"/>
      <c r="N862" s="178"/>
      <c r="O862" s="59"/>
      <c r="P862" s="59"/>
      <c r="Q862" s="59"/>
      <c r="R862" s="59"/>
      <c r="S862" s="59"/>
      <c r="T862" s="60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T862" s="18" t="s">
        <v>181</v>
      </c>
      <c r="AU862" s="18" t="s">
        <v>179</v>
      </c>
    </row>
    <row r="863" spans="1:65" s="2" customFormat="1" ht="24" customHeight="1" x14ac:dyDescent="0.2">
      <c r="A863" s="33"/>
      <c r="B863" s="162"/>
      <c r="C863" s="210" t="s">
        <v>1006</v>
      </c>
      <c r="D863" s="267" t="s">
        <v>945</v>
      </c>
      <c r="E863" s="268"/>
      <c r="F863" s="269"/>
      <c r="G863" s="211" t="s">
        <v>370</v>
      </c>
      <c r="H863" s="212">
        <v>2</v>
      </c>
      <c r="I863" s="213"/>
      <c r="J863" s="212">
        <f>ROUND(I863*H863,3)</f>
        <v>0</v>
      </c>
      <c r="K863" s="214"/>
      <c r="L863" s="215"/>
      <c r="M863" s="216" t="s">
        <v>1</v>
      </c>
      <c r="N863" s="217" t="s">
        <v>43</v>
      </c>
      <c r="O863" s="59"/>
      <c r="P863" s="170">
        <f>O863*H863</f>
        <v>0</v>
      </c>
      <c r="Q863" s="170">
        <v>3.0000000000000001E-3</v>
      </c>
      <c r="R863" s="170">
        <f>Q863*H863</f>
        <v>6.0000000000000001E-3</v>
      </c>
      <c r="S863" s="170">
        <v>0</v>
      </c>
      <c r="T863" s="171">
        <f>S863*H863</f>
        <v>0</v>
      </c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R863" s="172" t="s">
        <v>368</v>
      </c>
      <c r="AT863" s="172" t="s">
        <v>335</v>
      </c>
      <c r="AU863" s="172" t="s">
        <v>179</v>
      </c>
      <c r="AY863" s="18" t="s">
        <v>173</v>
      </c>
      <c r="BE863" s="173">
        <f>IF(N863="základná",J863,0)</f>
        <v>0</v>
      </c>
      <c r="BF863" s="173">
        <f>IF(N863="znížená",J863,0)</f>
        <v>0</v>
      </c>
      <c r="BG863" s="173">
        <f>IF(N863="zákl. prenesená",J863,0)</f>
        <v>0</v>
      </c>
      <c r="BH863" s="173">
        <f>IF(N863="zníž. prenesená",J863,0)</f>
        <v>0</v>
      </c>
      <c r="BI863" s="173">
        <f>IF(N863="nulová",J863,0)</f>
        <v>0</v>
      </c>
      <c r="BJ863" s="18" t="s">
        <v>179</v>
      </c>
      <c r="BK863" s="174">
        <f>ROUND(I863*H863,3)</f>
        <v>0</v>
      </c>
      <c r="BL863" s="18" t="s">
        <v>283</v>
      </c>
      <c r="BM863" s="172" t="s">
        <v>2209</v>
      </c>
    </row>
    <row r="864" spans="1:65" s="2" customFormat="1" ht="19.5" x14ac:dyDescent="0.2">
      <c r="A864" s="33"/>
      <c r="B864" s="34"/>
      <c r="C864" s="33"/>
      <c r="D864" s="175" t="s">
        <v>181</v>
      </c>
      <c r="E864" s="33"/>
      <c r="F864" s="176" t="s">
        <v>947</v>
      </c>
      <c r="G864" s="33"/>
      <c r="H864" s="33"/>
      <c r="I864" s="97"/>
      <c r="J864" s="33"/>
      <c r="K864" s="33"/>
      <c r="L864" s="34"/>
      <c r="M864" s="177"/>
      <c r="N864" s="178"/>
      <c r="O864" s="59"/>
      <c r="P864" s="59"/>
      <c r="Q864" s="59"/>
      <c r="R864" s="59"/>
      <c r="S864" s="59"/>
      <c r="T864" s="60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T864" s="18" t="s">
        <v>181</v>
      </c>
      <c r="AU864" s="18" t="s">
        <v>179</v>
      </c>
    </row>
    <row r="865" spans="1:65" s="2" customFormat="1" ht="24" customHeight="1" x14ac:dyDescent="0.2">
      <c r="A865" s="33"/>
      <c r="B865" s="162"/>
      <c r="C865" s="163" t="s">
        <v>1008</v>
      </c>
      <c r="D865" s="264" t="s">
        <v>949</v>
      </c>
      <c r="E865" s="265"/>
      <c r="F865" s="266"/>
      <c r="G865" s="164" t="s">
        <v>780</v>
      </c>
      <c r="H865" s="166"/>
      <c r="I865" s="166"/>
      <c r="J865" s="165">
        <f>ROUND(I865*H865,3)</f>
        <v>0</v>
      </c>
      <c r="K865" s="167"/>
      <c r="L865" s="34"/>
      <c r="M865" s="168" t="s">
        <v>1</v>
      </c>
      <c r="N865" s="169" t="s">
        <v>43</v>
      </c>
      <c r="O865" s="59"/>
      <c r="P865" s="170">
        <f>O865*H865</f>
        <v>0</v>
      </c>
      <c r="Q865" s="170">
        <v>0</v>
      </c>
      <c r="R865" s="170">
        <f>Q865*H865</f>
        <v>0</v>
      </c>
      <c r="S865" s="170">
        <v>0</v>
      </c>
      <c r="T865" s="171">
        <f>S865*H865</f>
        <v>0</v>
      </c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R865" s="172" t="s">
        <v>283</v>
      </c>
      <c r="AT865" s="172" t="s">
        <v>175</v>
      </c>
      <c r="AU865" s="172" t="s">
        <v>179</v>
      </c>
      <c r="AY865" s="18" t="s">
        <v>173</v>
      </c>
      <c r="BE865" s="173">
        <f>IF(N865="základná",J865,0)</f>
        <v>0</v>
      </c>
      <c r="BF865" s="173">
        <f>IF(N865="znížená",J865,0)</f>
        <v>0</v>
      </c>
      <c r="BG865" s="173">
        <f>IF(N865="zákl. prenesená",J865,0)</f>
        <v>0</v>
      </c>
      <c r="BH865" s="173">
        <f>IF(N865="zníž. prenesená",J865,0)</f>
        <v>0</v>
      </c>
      <c r="BI865" s="173">
        <f>IF(N865="nulová",J865,0)</f>
        <v>0</v>
      </c>
      <c r="BJ865" s="18" t="s">
        <v>179</v>
      </c>
      <c r="BK865" s="174">
        <f>ROUND(I865*H865,3)</f>
        <v>0</v>
      </c>
      <c r="BL865" s="18" t="s">
        <v>283</v>
      </c>
      <c r="BM865" s="172" t="s">
        <v>2210</v>
      </c>
    </row>
    <row r="866" spans="1:65" s="2" customFormat="1" x14ac:dyDescent="0.2">
      <c r="A866" s="33"/>
      <c r="B866" s="34"/>
      <c r="C866" s="33"/>
      <c r="D866" s="175" t="s">
        <v>181</v>
      </c>
      <c r="E866" s="33"/>
      <c r="F866" s="176" t="s">
        <v>949</v>
      </c>
      <c r="G866" s="33"/>
      <c r="H866" s="33"/>
      <c r="I866" s="97"/>
      <c r="J866" s="33"/>
      <c r="K866" s="33"/>
      <c r="L866" s="34"/>
      <c r="M866" s="177"/>
      <c r="N866" s="178"/>
      <c r="O866" s="59"/>
      <c r="P866" s="59"/>
      <c r="Q866" s="59"/>
      <c r="R866" s="59"/>
      <c r="S866" s="59"/>
      <c r="T866" s="60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T866" s="18" t="s">
        <v>181</v>
      </c>
      <c r="AU866" s="18" t="s">
        <v>179</v>
      </c>
    </row>
    <row r="867" spans="1:65" s="12" customFormat="1" ht="22.9" customHeight="1" x14ac:dyDescent="0.2">
      <c r="B867" s="149"/>
      <c r="D867" s="150" t="s">
        <v>76</v>
      </c>
      <c r="E867" s="160" t="s">
        <v>951</v>
      </c>
      <c r="F867" s="160" t="s">
        <v>952</v>
      </c>
      <c r="I867" s="152"/>
      <c r="J867" s="161">
        <f>BK867</f>
        <v>0</v>
      </c>
      <c r="L867" s="149"/>
      <c r="M867" s="154"/>
      <c r="N867" s="155"/>
      <c r="O867" s="155"/>
      <c r="P867" s="156">
        <f>P868</f>
        <v>0</v>
      </c>
      <c r="Q867" s="155"/>
      <c r="R867" s="156">
        <f>R868</f>
        <v>0</v>
      </c>
      <c r="S867" s="155"/>
      <c r="T867" s="157">
        <f>T868</f>
        <v>0</v>
      </c>
      <c r="AR867" s="150" t="s">
        <v>179</v>
      </c>
      <c r="AT867" s="158" t="s">
        <v>76</v>
      </c>
      <c r="AU867" s="158" t="s">
        <v>85</v>
      </c>
      <c r="AY867" s="150" t="s">
        <v>173</v>
      </c>
      <c r="BK867" s="159">
        <f>BK868</f>
        <v>0</v>
      </c>
    </row>
    <row r="868" spans="1:65" s="2" customFormat="1" ht="24" customHeight="1" x14ac:dyDescent="0.2">
      <c r="A868" s="33"/>
      <c r="B868" s="162"/>
      <c r="C868" s="163" t="s">
        <v>1010</v>
      </c>
      <c r="D868" s="264" t="s">
        <v>954</v>
      </c>
      <c r="E868" s="265"/>
      <c r="F868" s="266"/>
      <c r="G868" s="164" t="s">
        <v>177</v>
      </c>
      <c r="H868" s="165">
        <v>1</v>
      </c>
      <c r="I868" s="166"/>
      <c r="J868" s="165">
        <f>ROUND(I868*H868,3)</f>
        <v>0</v>
      </c>
      <c r="K868" s="167"/>
      <c r="L868" s="34"/>
      <c r="M868" s="168" t="s">
        <v>1</v>
      </c>
      <c r="N868" s="169" t="s">
        <v>43</v>
      </c>
      <c r="O868" s="59"/>
      <c r="P868" s="170">
        <f>O868*H868</f>
        <v>0</v>
      </c>
      <c r="Q868" s="170">
        <v>0</v>
      </c>
      <c r="R868" s="170">
        <f>Q868*H868</f>
        <v>0</v>
      </c>
      <c r="S868" s="170">
        <v>0</v>
      </c>
      <c r="T868" s="171">
        <f>S868*H868</f>
        <v>0</v>
      </c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R868" s="172" t="s">
        <v>283</v>
      </c>
      <c r="AT868" s="172" t="s">
        <v>175</v>
      </c>
      <c r="AU868" s="172" t="s">
        <v>179</v>
      </c>
      <c r="AY868" s="18" t="s">
        <v>173</v>
      </c>
      <c r="BE868" s="173">
        <f>IF(N868="základná",J868,0)</f>
        <v>0</v>
      </c>
      <c r="BF868" s="173">
        <f>IF(N868="znížená",J868,0)</f>
        <v>0</v>
      </c>
      <c r="BG868" s="173">
        <f>IF(N868="zákl. prenesená",J868,0)</f>
        <v>0</v>
      </c>
      <c r="BH868" s="173">
        <f>IF(N868="zníž. prenesená",J868,0)</f>
        <v>0</v>
      </c>
      <c r="BI868" s="173">
        <f>IF(N868="nulová",J868,0)</f>
        <v>0</v>
      </c>
      <c r="BJ868" s="18" t="s">
        <v>179</v>
      </c>
      <c r="BK868" s="174">
        <f>ROUND(I868*H868,3)</f>
        <v>0</v>
      </c>
      <c r="BL868" s="18" t="s">
        <v>283</v>
      </c>
      <c r="BM868" s="172" t="s">
        <v>2211</v>
      </c>
    </row>
    <row r="869" spans="1:65" s="12" customFormat="1" ht="22.9" customHeight="1" x14ac:dyDescent="0.2">
      <c r="B869" s="149"/>
      <c r="D869" s="150" t="s">
        <v>76</v>
      </c>
      <c r="E869" s="160" t="s">
        <v>956</v>
      </c>
      <c r="F869" s="160" t="s">
        <v>957</v>
      </c>
      <c r="I869" s="152"/>
      <c r="J869" s="161">
        <f>BK869</f>
        <v>0</v>
      </c>
      <c r="L869" s="149"/>
      <c r="M869" s="154"/>
      <c r="N869" s="155"/>
      <c r="O869" s="155"/>
      <c r="P869" s="156">
        <f>SUM(P870:P939)</f>
        <v>0</v>
      </c>
      <c r="Q869" s="155"/>
      <c r="R869" s="156">
        <f>SUM(R870:R939)</f>
        <v>4.4930614200000019</v>
      </c>
      <c r="S869" s="155"/>
      <c r="T869" s="157">
        <f>SUM(T870:T939)</f>
        <v>0</v>
      </c>
      <c r="AR869" s="150" t="s">
        <v>179</v>
      </c>
      <c r="AT869" s="158" t="s">
        <v>76</v>
      </c>
      <c r="AU869" s="158" t="s">
        <v>85</v>
      </c>
      <c r="AY869" s="150" t="s">
        <v>173</v>
      </c>
      <c r="BK869" s="159">
        <f>SUM(BK870:BK939)</f>
        <v>0</v>
      </c>
    </row>
    <row r="870" spans="1:65" s="2" customFormat="1" ht="48" customHeight="1" x14ac:dyDescent="0.2">
      <c r="A870" s="33"/>
      <c r="B870" s="162"/>
      <c r="C870" s="163" t="s">
        <v>1012</v>
      </c>
      <c r="D870" s="264" t="s">
        <v>2212</v>
      </c>
      <c r="E870" s="265"/>
      <c r="F870" s="266"/>
      <c r="G870" s="164" t="s">
        <v>271</v>
      </c>
      <c r="H870" s="165">
        <v>139.50200000000001</v>
      </c>
      <c r="I870" s="166"/>
      <c r="J870" s="165">
        <f>ROUND(I870*H870,3)</f>
        <v>0</v>
      </c>
      <c r="K870" s="167"/>
      <c r="L870" s="34"/>
      <c r="M870" s="168" t="s">
        <v>1</v>
      </c>
      <c r="N870" s="169" t="s">
        <v>43</v>
      </c>
      <c r="O870" s="59"/>
      <c r="P870" s="170">
        <f>O870*H870</f>
        <v>0</v>
      </c>
      <c r="Q870" s="170">
        <v>2.8080000000000001E-2</v>
      </c>
      <c r="R870" s="170">
        <f>Q870*H870</f>
        <v>3.9172161600000002</v>
      </c>
      <c r="S870" s="170">
        <v>0</v>
      </c>
      <c r="T870" s="171">
        <f>S870*H870</f>
        <v>0</v>
      </c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R870" s="172" t="s">
        <v>283</v>
      </c>
      <c r="AT870" s="172" t="s">
        <v>175</v>
      </c>
      <c r="AU870" s="172" t="s">
        <v>179</v>
      </c>
      <c r="AY870" s="18" t="s">
        <v>173</v>
      </c>
      <c r="BE870" s="173">
        <f>IF(N870="základná",J870,0)</f>
        <v>0</v>
      </c>
      <c r="BF870" s="173">
        <f>IF(N870="znížená",J870,0)</f>
        <v>0</v>
      </c>
      <c r="BG870" s="173">
        <f>IF(N870="zákl. prenesená",J870,0)</f>
        <v>0</v>
      </c>
      <c r="BH870" s="173">
        <f>IF(N870="zníž. prenesená",J870,0)</f>
        <v>0</v>
      </c>
      <c r="BI870" s="173">
        <f>IF(N870="nulová",J870,0)</f>
        <v>0</v>
      </c>
      <c r="BJ870" s="18" t="s">
        <v>179</v>
      </c>
      <c r="BK870" s="174">
        <f>ROUND(I870*H870,3)</f>
        <v>0</v>
      </c>
      <c r="BL870" s="18" t="s">
        <v>283</v>
      </c>
      <c r="BM870" s="172" t="s">
        <v>2213</v>
      </c>
    </row>
    <row r="871" spans="1:65" s="2" customFormat="1" ht="29.25" x14ac:dyDescent="0.2">
      <c r="A871" s="33"/>
      <c r="B871" s="34"/>
      <c r="C871" s="33"/>
      <c r="D871" s="175" t="s">
        <v>181</v>
      </c>
      <c r="E871" s="33"/>
      <c r="F871" s="176" t="s">
        <v>960</v>
      </c>
      <c r="G871" s="33"/>
      <c r="H871" s="33"/>
      <c r="I871" s="97"/>
      <c r="J871" s="33"/>
      <c r="K871" s="33"/>
      <c r="L871" s="34"/>
      <c r="M871" s="177"/>
      <c r="N871" s="178"/>
      <c r="O871" s="59"/>
      <c r="P871" s="59"/>
      <c r="Q871" s="59"/>
      <c r="R871" s="59"/>
      <c r="S871" s="59"/>
      <c r="T871" s="60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T871" s="18" t="s">
        <v>181</v>
      </c>
      <c r="AU871" s="18" t="s">
        <v>179</v>
      </c>
    </row>
    <row r="872" spans="1:65" s="14" customFormat="1" ht="22.5" x14ac:dyDescent="0.2">
      <c r="B872" s="187"/>
      <c r="D872" s="175" t="s">
        <v>183</v>
      </c>
      <c r="E872" s="188" t="s">
        <v>1</v>
      </c>
      <c r="F872" s="189" t="s">
        <v>961</v>
      </c>
      <c r="H872" s="188" t="s">
        <v>1</v>
      </c>
      <c r="I872" s="190"/>
      <c r="L872" s="187"/>
      <c r="M872" s="191"/>
      <c r="N872" s="192"/>
      <c r="O872" s="192"/>
      <c r="P872" s="192"/>
      <c r="Q872" s="192"/>
      <c r="R872" s="192"/>
      <c r="S872" s="192"/>
      <c r="T872" s="193"/>
      <c r="AT872" s="188" t="s">
        <v>183</v>
      </c>
      <c r="AU872" s="188" t="s">
        <v>179</v>
      </c>
      <c r="AV872" s="14" t="s">
        <v>85</v>
      </c>
      <c r="AW872" s="14" t="s">
        <v>32</v>
      </c>
      <c r="AX872" s="14" t="s">
        <v>77</v>
      </c>
      <c r="AY872" s="188" t="s">
        <v>173</v>
      </c>
    </row>
    <row r="873" spans="1:65" s="14" customFormat="1" x14ac:dyDescent="0.2">
      <c r="B873" s="187"/>
      <c r="D873" s="175" t="s">
        <v>183</v>
      </c>
      <c r="E873" s="188" t="s">
        <v>1</v>
      </c>
      <c r="F873" s="189" t="s">
        <v>554</v>
      </c>
      <c r="H873" s="188" t="s">
        <v>1</v>
      </c>
      <c r="I873" s="190"/>
      <c r="L873" s="187"/>
      <c r="M873" s="191"/>
      <c r="N873" s="192"/>
      <c r="O873" s="192"/>
      <c r="P873" s="192"/>
      <c r="Q873" s="192"/>
      <c r="R873" s="192"/>
      <c r="S873" s="192"/>
      <c r="T873" s="193"/>
      <c r="AT873" s="188" t="s">
        <v>183</v>
      </c>
      <c r="AU873" s="188" t="s">
        <v>179</v>
      </c>
      <c r="AV873" s="14" t="s">
        <v>85</v>
      </c>
      <c r="AW873" s="14" t="s">
        <v>32</v>
      </c>
      <c r="AX873" s="14" t="s">
        <v>77</v>
      </c>
      <c r="AY873" s="188" t="s">
        <v>173</v>
      </c>
    </row>
    <row r="874" spans="1:65" s="14" customFormat="1" x14ac:dyDescent="0.2">
      <c r="B874" s="187"/>
      <c r="D874" s="175" t="s">
        <v>183</v>
      </c>
      <c r="E874" s="188" t="s">
        <v>1</v>
      </c>
      <c r="F874" s="189" t="s">
        <v>962</v>
      </c>
      <c r="H874" s="188" t="s">
        <v>1</v>
      </c>
      <c r="I874" s="190"/>
      <c r="L874" s="187"/>
      <c r="M874" s="191"/>
      <c r="N874" s="192"/>
      <c r="O874" s="192"/>
      <c r="P874" s="192"/>
      <c r="Q874" s="192"/>
      <c r="R874" s="192"/>
      <c r="S874" s="192"/>
      <c r="T874" s="193"/>
      <c r="AT874" s="188" t="s">
        <v>183</v>
      </c>
      <c r="AU874" s="188" t="s">
        <v>179</v>
      </c>
      <c r="AV874" s="14" t="s">
        <v>85</v>
      </c>
      <c r="AW874" s="14" t="s">
        <v>32</v>
      </c>
      <c r="AX874" s="14" t="s">
        <v>77</v>
      </c>
      <c r="AY874" s="188" t="s">
        <v>173</v>
      </c>
    </row>
    <row r="875" spans="1:65" s="14" customFormat="1" x14ac:dyDescent="0.2">
      <c r="B875" s="187"/>
      <c r="D875" s="175" t="s">
        <v>183</v>
      </c>
      <c r="E875" s="188" t="s">
        <v>1</v>
      </c>
      <c r="F875" s="189" t="s">
        <v>963</v>
      </c>
      <c r="H875" s="188" t="s">
        <v>1</v>
      </c>
      <c r="I875" s="190"/>
      <c r="L875" s="187"/>
      <c r="M875" s="191"/>
      <c r="N875" s="192"/>
      <c r="O875" s="192"/>
      <c r="P875" s="192"/>
      <c r="Q875" s="192"/>
      <c r="R875" s="192"/>
      <c r="S875" s="192"/>
      <c r="T875" s="193"/>
      <c r="AT875" s="188" t="s">
        <v>183</v>
      </c>
      <c r="AU875" s="188" t="s">
        <v>179</v>
      </c>
      <c r="AV875" s="14" t="s">
        <v>85</v>
      </c>
      <c r="AW875" s="14" t="s">
        <v>32</v>
      </c>
      <c r="AX875" s="14" t="s">
        <v>77</v>
      </c>
      <c r="AY875" s="188" t="s">
        <v>173</v>
      </c>
    </row>
    <row r="876" spans="1:65" s="13" customFormat="1" ht="22.5" x14ac:dyDescent="0.2">
      <c r="B876" s="179"/>
      <c r="D876" s="175" t="s">
        <v>183</v>
      </c>
      <c r="E876" s="180" t="s">
        <v>1</v>
      </c>
      <c r="F876" s="181" t="s">
        <v>2214</v>
      </c>
      <c r="H876" s="182">
        <v>73.525000000000006</v>
      </c>
      <c r="I876" s="183"/>
      <c r="L876" s="179"/>
      <c r="M876" s="184"/>
      <c r="N876" s="185"/>
      <c r="O876" s="185"/>
      <c r="P876" s="185"/>
      <c r="Q876" s="185"/>
      <c r="R876" s="185"/>
      <c r="S876" s="185"/>
      <c r="T876" s="186"/>
      <c r="AT876" s="180" t="s">
        <v>183</v>
      </c>
      <c r="AU876" s="180" t="s">
        <v>179</v>
      </c>
      <c r="AV876" s="13" t="s">
        <v>179</v>
      </c>
      <c r="AW876" s="13" t="s">
        <v>32</v>
      </c>
      <c r="AX876" s="13" t="s">
        <v>77</v>
      </c>
      <c r="AY876" s="180" t="s">
        <v>173</v>
      </c>
    </row>
    <row r="877" spans="1:65" s="13" customFormat="1" x14ac:dyDescent="0.2">
      <c r="B877" s="179"/>
      <c r="D877" s="175" t="s">
        <v>183</v>
      </c>
      <c r="E877" s="180" t="s">
        <v>1</v>
      </c>
      <c r="F877" s="181" t="s">
        <v>965</v>
      </c>
      <c r="H877" s="182">
        <v>-11.819000000000001</v>
      </c>
      <c r="I877" s="183"/>
      <c r="L877" s="179"/>
      <c r="M877" s="184"/>
      <c r="N877" s="185"/>
      <c r="O877" s="185"/>
      <c r="P877" s="185"/>
      <c r="Q877" s="185"/>
      <c r="R877" s="185"/>
      <c r="S877" s="185"/>
      <c r="T877" s="186"/>
      <c r="AT877" s="180" t="s">
        <v>183</v>
      </c>
      <c r="AU877" s="180" t="s">
        <v>179</v>
      </c>
      <c r="AV877" s="13" t="s">
        <v>179</v>
      </c>
      <c r="AW877" s="13" t="s">
        <v>32</v>
      </c>
      <c r="AX877" s="13" t="s">
        <v>77</v>
      </c>
      <c r="AY877" s="180" t="s">
        <v>173</v>
      </c>
    </row>
    <row r="878" spans="1:65" s="13" customFormat="1" x14ac:dyDescent="0.2">
      <c r="B878" s="179"/>
      <c r="D878" s="175" t="s">
        <v>183</v>
      </c>
      <c r="E878" s="180" t="s">
        <v>1</v>
      </c>
      <c r="F878" s="181" t="s">
        <v>966</v>
      </c>
      <c r="H878" s="182">
        <v>0.375</v>
      </c>
      <c r="I878" s="183"/>
      <c r="L878" s="179"/>
      <c r="M878" s="184"/>
      <c r="N878" s="185"/>
      <c r="O878" s="185"/>
      <c r="P878" s="185"/>
      <c r="Q878" s="185"/>
      <c r="R878" s="185"/>
      <c r="S878" s="185"/>
      <c r="T878" s="186"/>
      <c r="AT878" s="180" t="s">
        <v>183</v>
      </c>
      <c r="AU878" s="180" t="s">
        <v>179</v>
      </c>
      <c r="AV878" s="13" t="s">
        <v>179</v>
      </c>
      <c r="AW878" s="13" t="s">
        <v>32</v>
      </c>
      <c r="AX878" s="13" t="s">
        <v>77</v>
      </c>
      <c r="AY878" s="180" t="s">
        <v>173</v>
      </c>
    </row>
    <row r="879" spans="1:65" s="14" customFormat="1" x14ac:dyDescent="0.2">
      <c r="B879" s="187"/>
      <c r="D879" s="175" t="s">
        <v>183</v>
      </c>
      <c r="E879" s="188" t="s">
        <v>1</v>
      </c>
      <c r="F879" s="189" t="s">
        <v>967</v>
      </c>
      <c r="H879" s="188" t="s">
        <v>1</v>
      </c>
      <c r="I879" s="190"/>
      <c r="L879" s="187"/>
      <c r="M879" s="191"/>
      <c r="N879" s="192"/>
      <c r="O879" s="192"/>
      <c r="P879" s="192"/>
      <c r="Q879" s="192"/>
      <c r="R879" s="192"/>
      <c r="S879" s="192"/>
      <c r="T879" s="193"/>
      <c r="AT879" s="188" t="s">
        <v>183</v>
      </c>
      <c r="AU879" s="188" t="s">
        <v>179</v>
      </c>
      <c r="AV879" s="14" t="s">
        <v>85</v>
      </c>
      <c r="AW879" s="14" t="s">
        <v>32</v>
      </c>
      <c r="AX879" s="14" t="s">
        <v>77</v>
      </c>
      <c r="AY879" s="188" t="s">
        <v>173</v>
      </c>
    </row>
    <row r="880" spans="1:65" s="13" customFormat="1" x14ac:dyDescent="0.2">
      <c r="B880" s="179"/>
      <c r="D880" s="175" t="s">
        <v>183</v>
      </c>
      <c r="E880" s="180" t="s">
        <v>1</v>
      </c>
      <c r="F880" s="181" t="s">
        <v>968</v>
      </c>
      <c r="H880" s="182">
        <v>22.15</v>
      </c>
      <c r="I880" s="183"/>
      <c r="L880" s="179"/>
      <c r="M880" s="184"/>
      <c r="N880" s="185"/>
      <c r="O880" s="185"/>
      <c r="P880" s="185"/>
      <c r="Q880" s="185"/>
      <c r="R880" s="185"/>
      <c r="S880" s="185"/>
      <c r="T880" s="186"/>
      <c r="AT880" s="180" t="s">
        <v>183</v>
      </c>
      <c r="AU880" s="180" t="s">
        <v>179</v>
      </c>
      <c r="AV880" s="13" t="s">
        <v>179</v>
      </c>
      <c r="AW880" s="13" t="s">
        <v>32</v>
      </c>
      <c r="AX880" s="13" t="s">
        <v>77</v>
      </c>
      <c r="AY880" s="180" t="s">
        <v>173</v>
      </c>
    </row>
    <row r="881" spans="2:51" s="13" customFormat="1" x14ac:dyDescent="0.2">
      <c r="B881" s="179"/>
      <c r="D881" s="175" t="s">
        <v>183</v>
      </c>
      <c r="E881" s="180" t="s">
        <v>1</v>
      </c>
      <c r="F881" s="181" t="s">
        <v>969</v>
      </c>
      <c r="H881" s="182">
        <v>4.9050000000000002</v>
      </c>
      <c r="I881" s="183"/>
      <c r="L881" s="179"/>
      <c r="M881" s="184"/>
      <c r="N881" s="185"/>
      <c r="O881" s="185"/>
      <c r="P881" s="185"/>
      <c r="Q881" s="185"/>
      <c r="R881" s="185"/>
      <c r="S881" s="185"/>
      <c r="T881" s="186"/>
      <c r="AT881" s="180" t="s">
        <v>183</v>
      </c>
      <c r="AU881" s="180" t="s">
        <v>179</v>
      </c>
      <c r="AV881" s="13" t="s">
        <v>179</v>
      </c>
      <c r="AW881" s="13" t="s">
        <v>32</v>
      </c>
      <c r="AX881" s="13" t="s">
        <v>77</v>
      </c>
      <c r="AY881" s="180" t="s">
        <v>173</v>
      </c>
    </row>
    <row r="882" spans="2:51" s="15" customFormat="1" x14ac:dyDescent="0.2">
      <c r="B882" s="194"/>
      <c r="D882" s="175" t="s">
        <v>183</v>
      </c>
      <c r="E882" s="195" t="s">
        <v>1</v>
      </c>
      <c r="F882" s="196" t="s">
        <v>190</v>
      </c>
      <c r="H882" s="197">
        <v>89.135999999999996</v>
      </c>
      <c r="I882" s="198"/>
      <c r="L882" s="194"/>
      <c r="M882" s="199"/>
      <c r="N882" s="200"/>
      <c r="O882" s="200"/>
      <c r="P882" s="200"/>
      <c r="Q882" s="200"/>
      <c r="R882" s="200"/>
      <c r="S882" s="200"/>
      <c r="T882" s="201"/>
      <c r="AT882" s="195" t="s">
        <v>183</v>
      </c>
      <c r="AU882" s="195" t="s">
        <v>179</v>
      </c>
      <c r="AV882" s="15" t="s">
        <v>191</v>
      </c>
      <c r="AW882" s="15" t="s">
        <v>32</v>
      </c>
      <c r="AX882" s="15" t="s">
        <v>77</v>
      </c>
      <c r="AY882" s="195" t="s">
        <v>173</v>
      </c>
    </row>
    <row r="883" spans="2:51" s="14" customFormat="1" x14ac:dyDescent="0.2">
      <c r="B883" s="187"/>
      <c r="D883" s="175" t="s">
        <v>183</v>
      </c>
      <c r="E883" s="188" t="s">
        <v>1</v>
      </c>
      <c r="F883" s="189" t="s">
        <v>558</v>
      </c>
      <c r="H883" s="188" t="s">
        <v>1</v>
      </c>
      <c r="I883" s="190"/>
      <c r="L883" s="187"/>
      <c r="M883" s="191"/>
      <c r="N883" s="192"/>
      <c r="O883" s="192"/>
      <c r="P883" s="192"/>
      <c r="Q883" s="192"/>
      <c r="R883" s="192"/>
      <c r="S883" s="192"/>
      <c r="T883" s="193"/>
      <c r="AT883" s="188" t="s">
        <v>183</v>
      </c>
      <c r="AU883" s="188" t="s">
        <v>179</v>
      </c>
      <c r="AV883" s="14" t="s">
        <v>85</v>
      </c>
      <c r="AW883" s="14" t="s">
        <v>32</v>
      </c>
      <c r="AX883" s="14" t="s">
        <v>77</v>
      </c>
      <c r="AY883" s="188" t="s">
        <v>173</v>
      </c>
    </row>
    <row r="884" spans="2:51" s="14" customFormat="1" x14ac:dyDescent="0.2">
      <c r="B884" s="187"/>
      <c r="D884" s="175" t="s">
        <v>183</v>
      </c>
      <c r="E884" s="188" t="s">
        <v>1</v>
      </c>
      <c r="F884" s="189" t="s">
        <v>2215</v>
      </c>
      <c r="H884" s="188" t="s">
        <v>1</v>
      </c>
      <c r="I884" s="190"/>
      <c r="L884" s="187"/>
      <c r="M884" s="191"/>
      <c r="N884" s="192"/>
      <c r="O884" s="192"/>
      <c r="P884" s="192"/>
      <c r="Q884" s="192"/>
      <c r="R884" s="192"/>
      <c r="S884" s="192"/>
      <c r="T884" s="193"/>
      <c r="AT884" s="188" t="s">
        <v>183</v>
      </c>
      <c r="AU884" s="188" t="s">
        <v>179</v>
      </c>
      <c r="AV884" s="14" t="s">
        <v>85</v>
      </c>
      <c r="AW884" s="14" t="s">
        <v>32</v>
      </c>
      <c r="AX884" s="14" t="s">
        <v>77</v>
      </c>
      <c r="AY884" s="188" t="s">
        <v>173</v>
      </c>
    </row>
    <row r="885" spans="2:51" s="13" customFormat="1" x14ac:dyDescent="0.2">
      <c r="B885" s="179"/>
      <c r="D885" s="175" t="s">
        <v>183</v>
      </c>
      <c r="E885" s="180" t="s">
        <v>1</v>
      </c>
      <c r="F885" s="181" t="s">
        <v>2216</v>
      </c>
      <c r="H885" s="182">
        <v>11.83</v>
      </c>
      <c r="I885" s="183"/>
      <c r="L885" s="179"/>
      <c r="M885" s="184"/>
      <c r="N885" s="185"/>
      <c r="O885" s="185"/>
      <c r="P885" s="185"/>
      <c r="Q885" s="185"/>
      <c r="R885" s="185"/>
      <c r="S885" s="185"/>
      <c r="T885" s="186"/>
      <c r="AT885" s="180" t="s">
        <v>183</v>
      </c>
      <c r="AU885" s="180" t="s">
        <v>179</v>
      </c>
      <c r="AV885" s="13" t="s">
        <v>179</v>
      </c>
      <c r="AW885" s="13" t="s">
        <v>32</v>
      </c>
      <c r="AX885" s="13" t="s">
        <v>77</v>
      </c>
      <c r="AY885" s="180" t="s">
        <v>173</v>
      </c>
    </row>
    <row r="886" spans="2:51" s="15" customFormat="1" x14ac:dyDescent="0.2">
      <c r="B886" s="194"/>
      <c r="D886" s="175" t="s">
        <v>183</v>
      </c>
      <c r="E886" s="195" t="s">
        <v>1</v>
      </c>
      <c r="F886" s="196" t="s">
        <v>190</v>
      </c>
      <c r="H886" s="197">
        <v>11.83</v>
      </c>
      <c r="I886" s="198"/>
      <c r="L886" s="194"/>
      <c r="M886" s="199"/>
      <c r="N886" s="200"/>
      <c r="O886" s="200"/>
      <c r="P886" s="200"/>
      <c r="Q886" s="200"/>
      <c r="R886" s="200"/>
      <c r="S886" s="200"/>
      <c r="T886" s="201"/>
      <c r="AT886" s="195" t="s">
        <v>183</v>
      </c>
      <c r="AU886" s="195" t="s">
        <v>179</v>
      </c>
      <c r="AV886" s="15" t="s">
        <v>191</v>
      </c>
      <c r="AW886" s="15" t="s">
        <v>32</v>
      </c>
      <c r="AX886" s="15" t="s">
        <v>77</v>
      </c>
      <c r="AY886" s="195" t="s">
        <v>173</v>
      </c>
    </row>
    <row r="887" spans="2:51" s="14" customFormat="1" x14ac:dyDescent="0.2">
      <c r="B887" s="187"/>
      <c r="D887" s="175" t="s">
        <v>183</v>
      </c>
      <c r="E887" s="188" t="s">
        <v>1</v>
      </c>
      <c r="F887" s="189" t="s">
        <v>554</v>
      </c>
      <c r="H887" s="188" t="s">
        <v>1</v>
      </c>
      <c r="I887" s="190"/>
      <c r="L887" s="187"/>
      <c r="M887" s="191"/>
      <c r="N887" s="192"/>
      <c r="O887" s="192"/>
      <c r="P887" s="192"/>
      <c r="Q887" s="192"/>
      <c r="R887" s="192"/>
      <c r="S887" s="192"/>
      <c r="T887" s="193"/>
      <c r="AT887" s="188" t="s">
        <v>183</v>
      </c>
      <c r="AU887" s="188" t="s">
        <v>179</v>
      </c>
      <c r="AV887" s="14" t="s">
        <v>85</v>
      </c>
      <c r="AW887" s="14" t="s">
        <v>32</v>
      </c>
      <c r="AX887" s="14" t="s">
        <v>77</v>
      </c>
      <c r="AY887" s="188" t="s">
        <v>173</v>
      </c>
    </row>
    <row r="888" spans="2:51" s="14" customFormat="1" x14ac:dyDescent="0.2">
      <c r="B888" s="187"/>
      <c r="D888" s="175" t="s">
        <v>183</v>
      </c>
      <c r="E888" s="188" t="s">
        <v>1</v>
      </c>
      <c r="F888" s="189" t="s">
        <v>972</v>
      </c>
      <c r="H888" s="188" t="s">
        <v>1</v>
      </c>
      <c r="I888" s="190"/>
      <c r="L888" s="187"/>
      <c r="M888" s="191"/>
      <c r="N888" s="192"/>
      <c r="O888" s="192"/>
      <c r="P888" s="192"/>
      <c r="Q888" s="192"/>
      <c r="R888" s="192"/>
      <c r="S888" s="192"/>
      <c r="T888" s="193"/>
      <c r="AT888" s="188" t="s">
        <v>183</v>
      </c>
      <c r="AU888" s="188" t="s">
        <v>179</v>
      </c>
      <c r="AV888" s="14" t="s">
        <v>85</v>
      </c>
      <c r="AW888" s="14" t="s">
        <v>32</v>
      </c>
      <c r="AX888" s="14" t="s">
        <v>77</v>
      </c>
      <c r="AY888" s="188" t="s">
        <v>173</v>
      </c>
    </row>
    <row r="889" spans="2:51" s="13" customFormat="1" x14ac:dyDescent="0.2">
      <c r="B889" s="179"/>
      <c r="D889" s="175" t="s">
        <v>183</v>
      </c>
      <c r="E889" s="180" t="s">
        <v>1</v>
      </c>
      <c r="F889" s="181" t="s">
        <v>973</v>
      </c>
      <c r="H889" s="182">
        <v>14.574999999999999</v>
      </c>
      <c r="I889" s="183"/>
      <c r="L889" s="179"/>
      <c r="M889" s="184"/>
      <c r="N889" s="185"/>
      <c r="O889" s="185"/>
      <c r="P889" s="185"/>
      <c r="Q889" s="185"/>
      <c r="R889" s="185"/>
      <c r="S889" s="185"/>
      <c r="T889" s="186"/>
      <c r="AT889" s="180" t="s">
        <v>183</v>
      </c>
      <c r="AU889" s="180" t="s">
        <v>179</v>
      </c>
      <c r="AV889" s="13" t="s">
        <v>179</v>
      </c>
      <c r="AW889" s="13" t="s">
        <v>32</v>
      </c>
      <c r="AX889" s="13" t="s">
        <v>77</v>
      </c>
      <c r="AY889" s="180" t="s">
        <v>173</v>
      </c>
    </row>
    <row r="890" spans="2:51" s="13" customFormat="1" x14ac:dyDescent="0.2">
      <c r="B890" s="179"/>
      <c r="D890" s="175" t="s">
        <v>183</v>
      </c>
      <c r="E890" s="180" t="s">
        <v>1</v>
      </c>
      <c r="F890" s="181" t="s">
        <v>974</v>
      </c>
      <c r="H890" s="182">
        <v>-1.97</v>
      </c>
      <c r="I890" s="183"/>
      <c r="L890" s="179"/>
      <c r="M890" s="184"/>
      <c r="N890" s="185"/>
      <c r="O890" s="185"/>
      <c r="P890" s="185"/>
      <c r="Q890" s="185"/>
      <c r="R890" s="185"/>
      <c r="S890" s="185"/>
      <c r="T890" s="186"/>
      <c r="AT890" s="180" t="s">
        <v>183</v>
      </c>
      <c r="AU890" s="180" t="s">
        <v>179</v>
      </c>
      <c r="AV890" s="13" t="s">
        <v>179</v>
      </c>
      <c r="AW890" s="13" t="s">
        <v>32</v>
      </c>
      <c r="AX890" s="13" t="s">
        <v>77</v>
      </c>
      <c r="AY890" s="180" t="s">
        <v>173</v>
      </c>
    </row>
    <row r="891" spans="2:51" s="14" customFormat="1" x14ac:dyDescent="0.2">
      <c r="B891" s="187"/>
      <c r="D891" s="175" t="s">
        <v>183</v>
      </c>
      <c r="E891" s="188" t="s">
        <v>1</v>
      </c>
      <c r="F891" s="189" t="s">
        <v>975</v>
      </c>
      <c r="H891" s="188" t="s">
        <v>1</v>
      </c>
      <c r="I891" s="190"/>
      <c r="L891" s="187"/>
      <c r="M891" s="191"/>
      <c r="N891" s="192"/>
      <c r="O891" s="192"/>
      <c r="P891" s="192"/>
      <c r="Q891" s="192"/>
      <c r="R891" s="192"/>
      <c r="S891" s="192"/>
      <c r="T891" s="193"/>
      <c r="AT891" s="188" t="s">
        <v>183</v>
      </c>
      <c r="AU891" s="188" t="s">
        <v>179</v>
      </c>
      <c r="AV891" s="14" t="s">
        <v>85</v>
      </c>
      <c r="AW891" s="14" t="s">
        <v>32</v>
      </c>
      <c r="AX891" s="14" t="s">
        <v>77</v>
      </c>
      <c r="AY891" s="188" t="s">
        <v>173</v>
      </c>
    </row>
    <row r="892" spans="2:51" s="13" customFormat="1" x14ac:dyDescent="0.2">
      <c r="B892" s="179"/>
      <c r="D892" s="175" t="s">
        <v>183</v>
      </c>
      <c r="E892" s="180" t="s">
        <v>1</v>
      </c>
      <c r="F892" s="181" t="s">
        <v>2217</v>
      </c>
      <c r="H892" s="182">
        <v>24.957999999999998</v>
      </c>
      <c r="I892" s="183"/>
      <c r="L892" s="179"/>
      <c r="M892" s="184"/>
      <c r="N892" s="185"/>
      <c r="O892" s="185"/>
      <c r="P892" s="185"/>
      <c r="Q892" s="185"/>
      <c r="R892" s="185"/>
      <c r="S892" s="185"/>
      <c r="T892" s="186"/>
      <c r="AT892" s="180" t="s">
        <v>183</v>
      </c>
      <c r="AU892" s="180" t="s">
        <v>179</v>
      </c>
      <c r="AV892" s="13" t="s">
        <v>179</v>
      </c>
      <c r="AW892" s="13" t="s">
        <v>32</v>
      </c>
      <c r="AX892" s="13" t="s">
        <v>77</v>
      </c>
      <c r="AY892" s="180" t="s">
        <v>173</v>
      </c>
    </row>
    <row r="893" spans="2:51" s="13" customFormat="1" x14ac:dyDescent="0.2">
      <c r="B893" s="179"/>
      <c r="D893" s="175" t="s">
        <v>183</v>
      </c>
      <c r="E893" s="180" t="s">
        <v>1</v>
      </c>
      <c r="F893" s="181" t="s">
        <v>977</v>
      </c>
      <c r="H893" s="182">
        <v>-1.7729999999999999</v>
      </c>
      <c r="I893" s="183"/>
      <c r="L893" s="179"/>
      <c r="M893" s="184"/>
      <c r="N893" s="185"/>
      <c r="O893" s="185"/>
      <c r="P893" s="185"/>
      <c r="Q893" s="185"/>
      <c r="R893" s="185"/>
      <c r="S893" s="185"/>
      <c r="T893" s="186"/>
      <c r="AT893" s="180" t="s">
        <v>183</v>
      </c>
      <c r="AU893" s="180" t="s">
        <v>179</v>
      </c>
      <c r="AV893" s="13" t="s">
        <v>179</v>
      </c>
      <c r="AW893" s="13" t="s">
        <v>32</v>
      </c>
      <c r="AX893" s="13" t="s">
        <v>77</v>
      </c>
      <c r="AY893" s="180" t="s">
        <v>173</v>
      </c>
    </row>
    <row r="894" spans="2:51" s="15" customFormat="1" x14ac:dyDescent="0.2">
      <c r="B894" s="194"/>
      <c r="D894" s="175" t="s">
        <v>183</v>
      </c>
      <c r="E894" s="195" t="s">
        <v>1</v>
      </c>
      <c r="F894" s="196" t="s">
        <v>190</v>
      </c>
      <c r="H894" s="197">
        <v>35.79</v>
      </c>
      <c r="I894" s="198"/>
      <c r="L894" s="194"/>
      <c r="M894" s="199"/>
      <c r="N894" s="200"/>
      <c r="O894" s="200"/>
      <c r="P894" s="200"/>
      <c r="Q894" s="200"/>
      <c r="R894" s="200"/>
      <c r="S894" s="200"/>
      <c r="T894" s="201"/>
      <c r="AT894" s="195" t="s">
        <v>183</v>
      </c>
      <c r="AU894" s="195" t="s">
        <v>179</v>
      </c>
      <c r="AV894" s="15" t="s">
        <v>191</v>
      </c>
      <c r="AW894" s="15" t="s">
        <v>32</v>
      </c>
      <c r="AX894" s="15" t="s">
        <v>77</v>
      </c>
      <c r="AY894" s="195" t="s">
        <v>173</v>
      </c>
    </row>
    <row r="895" spans="2:51" s="14" customFormat="1" x14ac:dyDescent="0.2">
      <c r="B895" s="187"/>
      <c r="D895" s="175" t="s">
        <v>183</v>
      </c>
      <c r="E895" s="188" t="s">
        <v>1</v>
      </c>
      <c r="F895" s="189" t="s">
        <v>558</v>
      </c>
      <c r="H895" s="188" t="s">
        <v>1</v>
      </c>
      <c r="I895" s="190"/>
      <c r="L895" s="187"/>
      <c r="M895" s="191"/>
      <c r="N895" s="192"/>
      <c r="O895" s="192"/>
      <c r="P895" s="192"/>
      <c r="Q895" s="192"/>
      <c r="R895" s="192"/>
      <c r="S895" s="192"/>
      <c r="T895" s="193"/>
      <c r="AT895" s="188" t="s">
        <v>183</v>
      </c>
      <c r="AU895" s="188" t="s">
        <v>179</v>
      </c>
      <c r="AV895" s="14" t="s">
        <v>85</v>
      </c>
      <c r="AW895" s="14" t="s">
        <v>32</v>
      </c>
      <c r="AX895" s="14" t="s">
        <v>77</v>
      </c>
      <c r="AY895" s="188" t="s">
        <v>173</v>
      </c>
    </row>
    <row r="896" spans="2:51" s="14" customFormat="1" x14ac:dyDescent="0.2">
      <c r="B896" s="187"/>
      <c r="D896" s="175" t="s">
        <v>183</v>
      </c>
      <c r="E896" s="188" t="s">
        <v>1</v>
      </c>
      <c r="F896" s="189" t="s">
        <v>980</v>
      </c>
      <c r="H896" s="188" t="s">
        <v>1</v>
      </c>
      <c r="I896" s="190"/>
      <c r="L896" s="187"/>
      <c r="M896" s="191"/>
      <c r="N896" s="192"/>
      <c r="O896" s="192"/>
      <c r="P896" s="192"/>
      <c r="Q896" s="192"/>
      <c r="R896" s="192"/>
      <c r="S896" s="192"/>
      <c r="T896" s="193"/>
      <c r="AT896" s="188" t="s">
        <v>183</v>
      </c>
      <c r="AU896" s="188" t="s">
        <v>179</v>
      </c>
      <c r="AV896" s="14" t="s">
        <v>85</v>
      </c>
      <c r="AW896" s="14" t="s">
        <v>32</v>
      </c>
      <c r="AX896" s="14" t="s">
        <v>77</v>
      </c>
      <c r="AY896" s="188" t="s">
        <v>173</v>
      </c>
    </row>
    <row r="897" spans="1:65" s="13" customFormat="1" x14ac:dyDescent="0.2">
      <c r="B897" s="179"/>
      <c r="D897" s="175" t="s">
        <v>183</v>
      </c>
      <c r="E897" s="180" t="s">
        <v>1</v>
      </c>
      <c r="F897" s="181" t="s">
        <v>2218</v>
      </c>
      <c r="H897" s="182">
        <v>4.125</v>
      </c>
      <c r="I897" s="183"/>
      <c r="L897" s="179"/>
      <c r="M897" s="184"/>
      <c r="N897" s="185"/>
      <c r="O897" s="185"/>
      <c r="P897" s="185"/>
      <c r="Q897" s="185"/>
      <c r="R897" s="185"/>
      <c r="S897" s="185"/>
      <c r="T897" s="186"/>
      <c r="AT897" s="180" t="s">
        <v>183</v>
      </c>
      <c r="AU897" s="180" t="s">
        <v>179</v>
      </c>
      <c r="AV897" s="13" t="s">
        <v>179</v>
      </c>
      <c r="AW897" s="13" t="s">
        <v>32</v>
      </c>
      <c r="AX897" s="13" t="s">
        <v>77</v>
      </c>
      <c r="AY897" s="180" t="s">
        <v>173</v>
      </c>
    </row>
    <row r="898" spans="1:65" s="13" customFormat="1" x14ac:dyDescent="0.2">
      <c r="B898" s="179"/>
      <c r="D898" s="175" t="s">
        <v>183</v>
      </c>
      <c r="E898" s="180" t="s">
        <v>1</v>
      </c>
      <c r="F898" s="181" t="s">
        <v>2219</v>
      </c>
      <c r="H898" s="182">
        <v>-1.379</v>
      </c>
      <c r="I898" s="183"/>
      <c r="L898" s="179"/>
      <c r="M898" s="184"/>
      <c r="N898" s="185"/>
      <c r="O898" s="185"/>
      <c r="P898" s="185"/>
      <c r="Q898" s="185"/>
      <c r="R898" s="185"/>
      <c r="S898" s="185"/>
      <c r="T898" s="186"/>
      <c r="AT898" s="180" t="s">
        <v>183</v>
      </c>
      <c r="AU898" s="180" t="s">
        <v>179</v>
      </c>
      <c r="AV898" s="13" t="s">
        <v>179</v>
      </c>
      <c r="AW898" s="13" t="s">
        <v>32</v>
      </c>
      <c r="AX898" s="13" t="s">
        <v>77</v>
      </c>
      <c r="AY898" s="180" t="s">
        <v>173</v>
      </c>
    </row>
    <row r="899" spans="1:65" s="15" customFormat="1" x14ac:dyDescent="0.2">
      <c r="B899" s="194"/>
      <c r="D899" s="175" t="s">
        <v>183</v>
      </c>
      <c r="E899" s="195" t="s">
        <v>1</v>
      </c>
      <c r="F899" s="196" t="s">
        <v>190</v>
      </c>
      <c r="H899" s="197">
        <v>2.746</v>
      </c>
      <c r="I899" s="198"/>
      <c r="L899" s="194"/>
      <c r="M899" s="199"/>
      <c r="N899" s="200"/>
      <c r="O899" s="200"/>
      <c r="P899" s="200"/>
      <c r="Q899" s="200"/>
      <c r="R899" s="200"/>
      <c r="S899" s="200"/>
      <c r="T899" s="201"/>
      <c r="AT899" s="195" t="s">
        <v>183</v>
      </c>
      <c r="AU899" s="195" t="s">
        <v>179</v>
      </c>
      <c r="AV899" s="15" t="s">
        <v>191</v>
      </c>
      <c r="AW899" s="15" t="s">
        <v>32</v>
      </c>
      <c r="AX899" s="15" t="s">
        <v>77</v>
      </c>
      <c r="AY899" s="195" t="s">
        <v>173</v>
      </c>
    </row>
    <row r="900" spans="1:65" s="16" customFormat="1" x14ac:dyDescent="0.2">
      <c r="B900" s="202"/>
      <c r="D900" s="175" t="s">
        <v>183</v>
      </c>
      <c r="E900" s="203" t="s">
        <v>1</v>
      </c>
      <c r="F900" s="204" t="s">
        <v>197</v>
      </c>
      <c r="H900" s="205">
        <v>139.50200000000001</v>
      </c>
      <c r="I900" s="206"/>
      <c r="L900" s="202"/>
      <c r="M900" s="207"/>
      <c r="N900" s="208"/>
      <c r="O900" s="208"/>
      <c r="P900" s="208"/>
      <c r="Q900" s="208"/>
      <c r="R900" s="208"/>
      <c r="S900" s="208"/>
      <c r="T900" s="209"/>
      <c r="AT900" s="203" t="s">
        <v>183</v>
      </c>
      <c r="AU900" s="203" t="s">
        <v>179</v>
      </c>
      <c r="AV900" s="16" t="s">
        <v>178</v>
      </c>
      <c r="AW900" s="16" t="s">
        <v>32</v>
      </c>
      <c r="AX900" s="16" t="s">
        <v>85</v>
      </c>
      <c r="AY900" s="203" t="s">
        <v>173</v>
      </c>
    </row>
    <row r="901" spans="1:65" s="2" customFormat="1" ht="24" customHeight="1" x14ac:dyDescent="0.2">
      <c r="A901" s="33"/>
      <c r="B901" s="162"/>
      <c r="C901" s="163" t="s">
        <v>1014</v>
      </c>
      <c r="D901" s="264" t="s">
        <v>983</v>
      </c>
      <c r="E901" s="265"/>
      <c r="F901" s="266"/>
      <c r="G901" s="164" t="s">
        <v>643</v>
      </c>
      <c r="H901" s="165">
        <v>28.35</v>
      </c>
      <c r="I901" s="166"/>
      <c r="J901" s="165">
        <f>ROUND(I901*H901,3)</f>
        <v>0</v>
      </c>
      <c r="K901" s="167"/>
      <c r="L901" s="34"/>
      <c r="M901" s="168" t="s">
        <v>1</v>
      </c>
      <c r="N901" s="169" t="s">
        <v>43</v>
      </c>
      <c r="O901" s="59"/>
      <c r="P901" s="170">
        <f>O901*H901</f>
        <v>0</v>
      </c>
      <c r="Q901" s="170">
        <v>1.4999999999999999E-4</v>
      </c>
      <c r="R901" s="170">
        <f>Q901*H901</f>
        <v>4.2525000000000002E-3</v>
      </c>
      <c r="S901" s="170">
        <v>0</v>
      </c>
      <c r="T901" s="171">
        <f>S901*H901</f>
        <v>0</v>
      </c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R901" s="172" t="s">
        <v>283</v>
      </c>
      <c r="AT901" s="172" t="s">
        <v>175</v>
      </c>
      <c r="AU901" s="172" t="s">
        <v>179</v>
      </c>
      <c r="AY901" s="18" t="s">
        <v>173</v>
      </c>
      <c r="BE901" s="173">
        <f>IF(N901="základná",J901,0)</f>
        <v>0</v>
      </c>
      <c r="BF901" s="173">
        <f>IF(N901="znížená",J901,0)</f>
        <v>0</v>
      </c>
      <c r="BG901" s="173">
        <f>IF(N901="zákl. prenesená",J901,0)</f>
        <v>0</v>
      </c>
      <c r="BH901" s="173">
        <f>IF(N901="zníž. prenesená",J901,0)</f>
        <v>0</v>
      </c>
      <c r="BI901" s="173">
        <f>IF(N901="nulová",J901,0)</f>
        <v>0</v>
      </c>
      <c r="BJ901" s="18" t="s">
        <v>179</v>
      </c>
      <c r="BK901" s="174">
        <f>ROUND(I901*H901,3)</f>
        <v>0</v>
      </c>
      <c r="BL901" s="18" t="s">
        <v>283</v>
      </c>
      <c r="BM901" s="172" t="s">
        <v>2220</v>
      </c>
    </row>
    <row r="902" spans="1:65" s="2" customFormat="1" ht="19.5" x14ac:dyDescent="0.2">
      <c r="A902" s="33"/>
      <c r="B902" s="34"/>
      <c r="C902" s="33"/>
      <c r="D902" s="175" t="s">
        <v>181</v>
      </c>
      <c r="E902" s="33"/>
      <c r="F902" s="176" t="s">
        <v>985</v>
      </c>
      <c r="G902" s="33"/>
      <c r="H902" s="33"/>
      <c r="I902" s="97"/>
      <c r="J902" s="33"/>
      <c r="K902" s="33"/>
      <c r="L902" s="34"/>
      <c r="M902" s="177"/>
      <c r="N902" s="178"/>
      <c r="O902" s="59"/>
      <c r="P902" s="59"/>
      <c r="Q902" s="59"/>
      <c r="R902" s="59"/>
      <c r="S902" s="59"/>
      <c r="T902" s="60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T902" s="18" t="s">
        <v>181</v>
      </c>
      <c r="AU902" s="18" t="s">
        <v>179</v>
      </c>
    </row>
    <row r="903" spans="1:65" s="13" customFormat="1" x14ac:dyDescent="0.2">
      <c r="B903" s="179"/>
      <c r="D903" s="175" t="s">
        <v>183</v>
      </c>
      <c r="E903" s="180" t="s">
        <v>1</v>
      </c>
      <c r="F903" s="181" t="s">
        <v>986</v>
      </c>
      <c r="H903" s="182">
        <v>17.350000000000001</v>
      </c>
      <c r="I903" s="183"/>
      <c r="L903" s="179"/>
      <c r="M903" s="184"/>
      <c r="N903" s="185"/>
      <c r="O903" s="185"/>
      <c r="P903" s="185"/>
      <c r="Q903" s="185"/>
      <c r="R903" s="185"/>
      <c r="S903" s="185"/>
      <c r="T903" s="186"/>
      <c r="AT903" s="180" t="s">
        <v>183</v>
      </c>
      <c r="AU903" s="180" t="s">
        <v>179</v>
      </c>
      <c r="AV903" s="13" t="s">
        <v>179</v>
      </c>
      <c r="AW903" s="13" t="s">
        <v>32</v>
      </c>
      <c r="AX903" s="13" t="s">
        <v>77</v>
      </c>
      <c r="AY903" s="180" t="s">
        <v>173</v>
      </c>
    </row>
    <row r="904" spans="1:65" s="13" customFormat="1" x14ac:dyDescent="0.2">
      <c r="B904" s="179"/>
      <c r="D904" s="175" t="s">
        <v>183</v>
      </c>
      <c r="E904" s="180" t="s">
        <v>1</v>
      </c>
      <c r="F904" s="181" t="s">
        <v>987</v>
      </c>
      <c r="H904" s="182">
        <v>11</v>
      </c>
      <c r="I904" s="183"/>
      <c r="L904" s="179"/>
      <c r="M904" s="184"/>
      <c r="N904" s="185"/>
      <c r="O904" s="185"/>
      <c r="P904" s="185"/>
      <c r="Q904" s="185"/>
      <c r="R904" s="185"/>
      <c r="S904" s="185"/>
      <c r="T904" s="186"/>
      <c r="AT904" s="180" t="s">
        <v>183</v>
      </c>
      <c r="AU904" s="180" t="s">
        <v>179</v>
      </c>
      <c r="AV904" s="13" t="s">
        <v>179</v>
      </c>
      <c r="AW904" s="13" t="s">
        <v>32</v>
      </c>
      <c r="AX904" s="13" t="s">
        <v>77</v>
      </c>
      <c r="AY904" s="180" t="s">
        <v>173</v>
      </c>
    </row>
    <row r="905" spans="1:65" s="16" customFormat="1" x14ac:dyDescent="0.2">
      <c r="B905" s="202"/>
      <c r="D905" s="175" t="s">
        <v>183</v>
      </c>
      <c r="E905" s="203" t="s">
        <v>1</v>
      </c>
      <c r="F905" s="204" t="s">
        <v>197</v>
      </c>
      <c r="H905" s="205">
        <v>28.35</v>
      </c>
      <c r="I905" s="206"/>
      <c r="L905" s="202"/>
      <c r="M905" s="207"/>
      <c r="N905" s="208"/>
      <c r="O905" s="208"/>
      <c r="P905" s="208"/>
      <c r="Q905" s="208"/>
      <c r="R905" s="208"/>
      <c r="S905" s="208"/>
      <c r="T905" s="209"/>
      <c r="AT905" s="203" t="s">
        <v>183</v>
      </c>
      <c r="AU905" s="203" t="s">
        <v>179</v>
      </c>
      <c r="AV905" s="16" t="s">
        <v>178</v>
      </c>
      <c r="AW905" s="16" t="s">
        <v>32</v>
      </c>
      <c r="AX905" s="16" t="s">
        <v>85</v>
      </c>
      <c r="AY905" s="203" t="s">
        <v>173</v>
      </c>
    </row>
    <row r="906" spans="1:65" s="2" customFormat="1" ht="36" customHeight="1" x14ac:dyDescent="0.2">
      <c r="A906" s="33"/>
      <c r="B906" s="162"/>
      <c r="C906" s="163" t="s">
        <v>1016</v>
      </c>
      <c r="D906" s="264" t="s">
        <v>2221</v>
      </c>
      <c r="E906" s="265"/>
      <c r="F906" s="266"/>
      <c r="G906" s="164" t="s">
        <v>271</v>
      </c>
      <c r="H906" s="165">
        <v>3.6440000000000001</v>
      </c>
      <c r="I906" s="166"/>
      <c r="J906" s="165">
        <f>ROUND(I906*H906,3)</f>
        <v>0</v>
      </c>
      <c r="K906" s="167"/>
      <c r="L906" s="34"/>
      <c r="M906" s="168" t="s">
        <v>1</v>
      </c>
      <c r="N906" s="169" t="s">
        <v>43</v>
      </c>
      <c r="O906" s="59"/>
      <c r="P906" s="170">
        <f>O906*H906</f>
        <v>0</v>
      </c>
      <c r="Q906" s="170">
        <v>1.5339999999999999E-2</v>
      </c>
      <c r="R906" s="170">
        <f>Q906*H906</f>
        <v>5.5898959999999998E-2</v>
      </c>
      <c r="S906" s="170">
        <v>0</v>
      </c>
      <c r="T906" s="171">
        <f>S906*H906</f>
        <v>0</v>
      </c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R906" s="172" t="s">
        <v>283</v>
      </c>
      <c r="AT906" s="172" t="s">
        <v>175</v>
      </c>
      <c r="AU906" s="172" t="s">
        <v>179</v>
      </c>
      <c r="AY906" s="18" t="s">
        <v>173</v>
      </c>
      <c r="BE906" s="173">
        <f>IF(N906="základná",J906,0)</f>
        <v>0</v>
      </c>
      <c r="BF906" s="173">
        <f>IF(N906="znížená",J906,0)</f>
        <v>0</v>
      </c>
      <c r="BG906" s="173">
        <f>IF(N906="zákl. prenesená",J906,0)</f>
        <v>0</v>
      </c>
      <c r="BH906" s="173">
        <f>IF(N906="zníž. prenesená",J906,0)</f>
        <v>0</v>
      </c>
      <c r="BI906" s="173">
        <f>IF(N906="nulová",J906,0)</f>
        <v>0</v>
      </c>
      <c r="BJ906" s="18" t="s">
        <v>179</v>
      </c>
      <c r="BK906" s="174">
        <f>ROUND(I906*H906,3)</f>
        <v>0</v>
      </c>
      <c r="BL906" s="18" t="s">
        <v>283</v>
      </c>
      <c r="BM906" s="172" t="s">
        <v>2222</v>
      </c>
    </row>
    <row r="907" spans="1:65" s="2" customFormat="1" ht="29.25" x14ac:dyDescent="0.2">
      <c r="A907" s="33"/>
      <c r="B907" s="34"/>
      <c r="C907" s="33"/>
      <c r="D907" s="175" t="s">
        <v>181</v>
      </c>
      <c r="E907" s="33"/>
      <c r="F907" s="176" t="s">
        <v>3213</v>
      </c>
      <c r="G907" s="33"/>
      <c r="H907" s="33"/>
      <c r="I907" s="97"/>
      <c r="J907" s="33"/>
      <c r="K907" s="33"/>
      <c r="L907" s="34"/>
      <c r="M907" s="177"/>
      <c r="N907" s="178"/>
      <c r="O907" s="59"/>
      <c r="P907" s="59"/>
      <c r="Q907" s="59"/>
      <c r="R907" s="59"/>
      <c r="S907" s="59"/>
      <c r="T907" s="60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T907" s="18" t="s">
        <v>181</v>
      </c>
      <c r="AU907" s="18" t="s">
        <v>179</v>
      </c>
    </row>
    <row r="908" spans="1:65" s="14" customFormat="1" ht="22.5" x14ac:dyDescent="0.2">
      <c r="B908" s="187"/>
      <c r="D908" s="175" t="s">
        <v>183</v>
      </c>
      <c r="E908" s="188" t="s">
        <v>1</v>
      </c>
      <c r="F908" s="189" t="s">
        <v>2223</v>
      </c>
      <c r="H908" s="188" t="s">
        <v>1</v>
      </c>
      <c r="I908" s="190"/>
      <c r="L908" s="187"/>
      <c r="M908" s="191"/>
      <c r="N908" s="192"/>
      <c r="O908" s="192"/>
      <c r="P908" s="192"/>
      <c r="Q908" s="192"/>
      <c r="R908" s="192"/>
      <c r="S908" s="192"/>
      <c r="T908" s="193"/>
      <c r="AT908" s="188" t="s">
        <v>183</v>
      </c>
      <c r="AU908" s="188" t="s">
        <v>179</v>
      </c>
      <c r="AV908" s="14" t="s">
        <v>85</v>
      </c>
      <c r="AW908" s="14" t="s">
        <v>32</v>
      </c>
      <c r="AX908" s="14" t="s">
        <v>77</v>
      </c>
      <c r="AY908" s="188" t="s">
        <v>173</v>
      </c>
    </row>
    <row r="909" spans="1:65" s="14" customFormat="1" x14ac:dyDescent="0.2">
      <c r="B909" s="187"/>
      <c r="D909" s="175" t="s">
        <v>183</v>
      </c>
      <c r="E909" s="188" t="s">
        <v>1</v>
      </c>
      <c r="F909" s="189" t="s">
        <v>975</v>
      </c>
      <c r="H909" s="188" t="s">
        <v>1</v>
      </c>
      <c r="I909" s="190"/>
      <c r="L909" s="187"/>
      <c r="M909" s="191"/>
      <c r="N909" s="192"/>
      <c r="O909" s="192"/>
      <c r="P909" s="192"/>
      <c r="Q909" s="192"/>
      <c r="R909" s="192"/>
      <c r="S909" s="192"/>
      <c r="T909" s="193"/>
      <c r="AT909" s="188" t="s">
        <v>183</v>
      </c>
      <c r="AU909" s="188" t="s">
        <v>179</v>
      </c>
      <c r="AV909" s="14" t="s">
        <v>85</v>
      </c>
      <c r="AW909" s="14" t="s">
        <v>32</v>
      </c>
      <c r="AX909" s="14" t="s">
        <v>77</v>
      </c>
      <c r="AY909" s="188" t="s">
        <v>173</v>
      </c>
    </row>
    <row r="910" spans="1:65" s="14" customFormat="1" ht="22.5" x14ac:dyDescent="0.2">
      <c r="B910" s="187"/>
      <c r="D910" s="175" t="s">
        <v>183</v>
      </c>
      <c r="E910" s="188" t="s">
        <v>1</v>
      </c>
      <c r="F910" s="189" t="s">
        <v>990</v>
      </c>
      <c r="H910" s="188" t="s">
        <v>1</v>
      </c>
      <c r="I910" s="190"/>
      <c r="L910" s="187"/>
      <c r="M910" s="191"/>
      <c r="N910" s="192"/>
      <c r="O910" s="192"/>
      <c r="P910" s="192"/>
      <c r="Q910" s="192"/>
      <c r="R910" s="192"/>
      <c r="S910" s="192"/>
      <c r="T910" s="193"/>
      <c r="AT910" s="188" t="s">
        <v>183</v>
      </c>
      <c r="AU910" s="188" t="s">
        <v>179</v>
      </c>
      <c r="AV910" s="14" t="s">
        <v>85</v>
      </c>
      <c r="AW910" s="14" t="s">
        <v>32</v>
      </c>
      <c r="AX910" s="14" t="s">
        <v>77</v>
      </c>
      <c r="AY910" s="188" t="s">
        <v>173</v>
      </c>
    </row>
    <row r="911" spans="1:65" s="14" customFormat="1" x14ac:dyDescent="0.2">
      <c r="B911" s="187"/>
      <c r="D911" s="175" t="s">
        <v>183</v>
      </c>
      <c r="E911" s="188" t="s">
        <v>1</v>
      </c>
      <c r="F911" s="189" t="s">
        <v>991</v>
      </c>
      <c r="H911" s="188" t="s">
        <v>1</v>
      </c>
      <c r="I911" s="190"/>
      <c r="L911" s="187"/>
      <c r="M911" s="191"/>
      <c r="N911" s="192"/>
      <c r="O911" s="192"/>
      <c r="P911" s="192"/>
      <c r="Q911" s="192"/>
      <c r="R911" s="192"/>
      <c r="S911" s="192"/>
      <c r="T911" s="193"/>
      <c r="AT911" s="188" t="s">
        <v>183</v>
      </c>
      <c r="AU911" s="188" t="s">
        <v>179</v>
      </c>
      <c r="AV911" s="14" t="s">
        <v>85</v>
      </c>
      <c r="AW911" s="14" t="s">
        <v>32</v>
      </c>
      <c r="AX911" s="14" t="s">
        <v>77</v>
      </c>
      <c r="AY911" s="188" t="s">
        <v>173</v>
      </c>
    </row>
    <row r="912" spans="1:65" s="13" customFormat="1" x14ac:dyDescent="0.2">
      <c r="B912" s="179"/>
      <c r="D912" s="175" t="s">
        <v>183</v>
      </c>
      <c r="E912" s="180" t="s">
        <v>1</v>
      </c>
      <c r="F912" s="181" t="s">
        <v>992</v>
      </c>
      <c r="H912" s="182">
        <v>3.6440000000000001</v>
      </c>
      <c r="I912" s="183"/>
      <c r="L912" s="179"/>
      <c r="M912" s="184"/>
      <c r="N912" s="185"/>
      <c r="O912" s="185"/>
      <c r="P912" s="185"/>
      <c r="Q912" s="185"/>
      <c r="R912" s="185"/>
      <c r="S912" s="185"/>
      <c r="T912" s="186"/>
      <c r="AT912" s="180" t="s">
        <v>183</v>
      </c>
      <c r="AU912" s="180" t="s">
        <v>179</v>
      </c>
      <c r="AV912" s="13" t="s">
        <v>179</v>
      </c>
      <c r="AW912" s="13" t="s">
        <v>32</v>
      </c>
      <c r="AX912" s="13" t="s">
        <v>77</v>
      </c>
      <c r="AY912" s="180" t="s">
        <v>173</v>
      </c>
    </row>
    <row r="913" spans="1:65" s="16" customFormat="1" x14ac:dyDescent="0.2">
      <c r="B913" s="202"/>
      <c r="D913" s="175" t="s">
        <v>183</v>
      </c>
      <c r="E913" s="203" t="s">
        <v>1</v>
      </c>
      <c r="F913" s="204" t="s">
        <v>197</v>
      </c>
      <c r="H913" s="205">
        <v>3.6440000000000001</v>
      </c>
      <c r="I913" s="206"/>
      <c r="L913" s="202"/>
      <c r="M913" s="207"/>
      <c r="N913" s="208"/>
      <c r="O913" s="208"/>
      <c r="P913" s="208"/>
      <c r="Q913" s="208"/>
      <c r="R913" s="208"/>
      <c r="S913" s="208"/>
      <c r="T913" s="209"/>
      <c r="AT913" s="203" t="s">
        <v>183</v>
      </c>
      <c r="AU913" s="203" t="s">
        <v>179</v>
      </c>
      <c r="AV913" s="16" t="s">
        <v>178</v>
      </c>
      <c r="AW913" s="16" t="s">
        <v>32</v>
      </c>
      <c r="AX913" s="16" t="s">
        <v>85</v>
      </c>
      <c r="AY913" s="203" t="s">
        <v>173</v>
      </c>
    </row>
    <row r="914" spans="1:65" s="2" customFormat="1" ht="24" customHeight="1" x14ac:dyDescent="0.2">
      <c r="A914" s="33"/>
      <c r="B914" s="162"/>
      <c r="C914" s="163" t="s">
        <v>1021</v>
      </c>
      <c r="D914" s="264" t="s">
        <v>994</v>
      </c>
      <c r="E914" s="265"/>
      <c r="F914" s="266"/>
      <c r="G914" s="164" t="s">
        <v>271</v>
      </c>
      <c r="H914" s="165">
        <v>21.38</v>
      </c>
      <c r="I914" s="166"/>
      <c r="J914" s="165">
        <f>ROUND(I914*H914,3)</f>
        <v>0</v>
      </c>
      <c r="K914" s="167"/>
      <c r="L914" s="34"/>
      <c r="M914" s="168" t="s">
        <v>1</v>
      </c>
      <c r="N914" s="169" t="s">
        <v>43</v>
      </c>
      <c r="O914" s="59"/>
      <c r="P914" s="170">
        <f>O914*H914</f>
        <v>0</v>
      </c>
      <c r="Q914" s="170">
        <v>1.601E-2</v>
      </c>
      <c r="R914" s="170">
        <f>Q914*H914</f>
        <v>0.34229379999999998</v>
      </c>
      <c r="S914" s="170">
        <v>0</v>
      </c>
      <c r="T914" s="171">
        <f>S914*H914</f>
        <v>0</v>
      </c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R914" s="172" t="s">
        <v>283</v>
      </c>
      <c r="AT914" s="172" t="s">
        <v>175</v>
      </c>
      <c r="AU914" s="172" t="s">
        <v>179</v>
      </c>
      <c r="AY914" s="18" t="s">
        <v>173</v>
      </c>
      <c r="BE914" s="173">
        <f>IF(N914="základná",J914,0)</f>
        <v>0</v>
      </c>
      <c r="BF914" s="173">
        <f>IF(N914="znížená",J914,0)</f>
        <v>0</v>
      </c>
      <c r="BG914" s="173">
        <f>IF(N914="zákl. prenesená",J914,0)</f>
        <v>0</v>
      </c>
      <c r="BH914" s="173">
        <f>IF(N914="zníž. prenesená",J914,0)</f>
        <v>0</v>
      </c>
      <c r="BI914" s="173">
        <f>IF(N914="nulová",J914,0)</f>
        <v>0</v>
      </c>
      <c r="BJ914" s="18" t="s">
        <v>179</v>
      </c>
      <c r="BK914" s="174">
        <f>ROUND(I914*H914,3)</f>
        <v>0</v>
      </c>
      <c r="BL914" s="18" t="s">
        <v>283</v>
      </c>
      <c r="BM914" s="172" t="s">
        <v>2224</v>
      </c>
    </row>
    <row r="915" spans="1:65" s="2" customFormat="1" ht="19.5" x14ac:dyDescent="0.2">
      <c r="A915" s="33"/>
      <c r="B915" s="34"/>
      <c r="C915" s="33"/>
      <c r="D915" s="175" t="s">
        <v>181</v>
      </c>
      <c r="E915" s="33"/>
      <c r="F915" s="176" t="s">
        <v>3280</v>
      </c>
      <c r="G915" s="33"/>
      <c r="H915" s="33"/>
      <c r="I915" s="97"/>
      <c r="J915" s="33"/>
      <c r="K915" s="33"/>
      <c r="L915" s="34"/>
      <c r="M915" s="177"/>
      <c r="N915" s="178"/>
      <c r="O915" s="59"/>
      <c r="P915" s="59"/>
      <c r="Q915" s="59"/>
      <c r="R915" s="59"/>
      <c r="S915" s="59"/>
      <c r="T915" s="60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T915" s="18" t="s">
        <v>181</v>
      </c>
      <c r="AU915" s="18" t="s">
        <v>179</v>
      </c>
    </row>
    <row r="916" spans="1:65" s="14" customFormat="1" x14ac:dyDescent="0.2">
      <c r="B916" s="187"/>
      <c r="D916" s="175" t="s">
        <v>183</v>
      </c>
      <c r="E916" s="188" t="s">
        <v>1</v>
      </c>
      <c r="F916" s="189" t="s">
        <v>2225</v>
      </c>
      <c r="H916" s="188" t="s">
        <v>1</v>
      </c>
      <c r="I916" s="190"/>
      <c r="L916" s="187"/>
      <c r="M916" s="191"/>
      <c r="N916" s="192"/>
      <c r="O916" s="192"/>
      <c r="P916" s="192"/>
      <c r="Q916" s="192"/>
      <c r="R916" s="192"/>
      <c r="S916" s="192"/>
      <c r="T916" s="193"/>
      <c r="AT916" s="188" t="s">
        <v>183</v>
      </c>
      <c r="AU916" s="188" t="s">
        <v>179</v>
      </c>
      <c r="AV916" s="14" t="s">
        <v>85</v>
      </c>
      <c r="AW916" s="14" t="s">
        <v>32</v>
      </c>
      <c r="AX916" s="14" t="s">
        <v>77</v>
      </c>
      <c r="AY916" s="188" t="s">
        <v>173</v>
      </c>
    </row>
    <row r="917" spans="1:65" s="13" customFormat="1" x14ac:dyDescent="0.2">
      <c r="B917" s="179"/>
      <c r="D917" s="175" t="s">
        <v>183</v>
      </c>
      <c r="E917" s="180" t="s">
        <v>1</v>
      </c>
      <c r="F917" s="181" t="s">
        <v>997</v>
      </c>
      <c r="H917" s="182">
        <v>21.38</v>
      </c>
      <c r="I917" s="183"/>
      <c r="L917" s="179"/>
      <c r="M917" s="184"/>
      <c r="N917" s="185"/>
      <c r="O917" s="185"/>
      <c r="P917" s="185"/>
      <c r="Q917" s="185"/>
      <c r="R917" s="185"/>
      <c r="S917" s="185"/>
      <c r="T917" s="186"/>
      <c r="AT917" s="180" t="s">
        <v>183</v>
      </c>
      <c r="AU917" s="180" t="s">
        <v>179</v>
      </c>
      <c r="AV917" s="13" t="s">
        <v>179</v>
      </c>
      <c r="AW917" s="13" t="s">
        <v>32</v>
      </c>
      <c r="AX917" s="13" t="s">
        <v>77</v>
      </c>
      <c r="AY917" s="180" t="s">
        <v>173</v>
      </c>
    </row>
    <row r="918" spans="1:65" s="16" customFormat="1" x14ac:dyDescent="0.2">
      <c r="B918" s="202"/>
      <c r="D918" s="175" t="s">
        <v>183</v>
      </c>
      <c r="E918" s="203" t="s">
        <v>1</v>
      </c>
      <c r="F918" s="204" t="s">
        <v>197</v>
      </c>
      <c r="H918" s="205">
        <v>21.38</v>
      </c>
      <c r="I918" s="206"/>
      <c r="L918" s="202"/>
      <c r="M918" s="207"/>
      <c r="N918" s="208"/>
      <c r="O918" s="208"/>
      <c r="P918" s="208"/>
      <c r="Q918" s="208"/>
      <c r="R918" s="208"/>
      <c r="S918" s="208"/>
      <c r="T918" s="209"/>
      <c r="AT918" s="203" t="s">
        <v>183</v>
      </c>
      <c r="AU918" s="203" t="s">
        <v>179</v>
      </c>
      <c r="AV918" s="16" t="s">
        <v>178</v>
      </c>
      <c r="AW918" s="16" t="s">
        <v>32</v>
      </c>
      <c r="AX918" s="16" t="s">
        <v>85</v>
      </c>
      <c r="AY918" s="203" t="s">
        <v>173</v>
      </c>
    </row>
    <row r="919" spans="1:65" s="2" customFormat="1" ht="24" customHeight="1" x14ac:dyDescent="0.2">
      <c r="A919" s="33"/>
      <c r="B919" s="162"/>
      <c r="C919" s="163" t="s">
        <v>1024</v>
      </c>
      <c r="D919" s="264" t="s">
        <v>999</v>
      </c>
      <c r="E919" s="265"/>
      <c r="F919" s="266"/>
      <c r="G919" s="164" t="s">
        <v>370</v>
      </c>
      <c r="H919" s="165">
        <v>10</v>
      </c>
      <c r="I919" s="166"/>
      <c r="J919" s="165">
        <f>ROUND(I919*H919,3)</f>
        <v>0</v>
      </c>
      <c r="K919" s="167"/>
      <c r="L919" s="34"/>
      <c r="M919" s="168" t="s">
        <v>1</v>
      </c>
      <c r="N919" s="169" t="s">
        <v>43</v>
      </c>
      <c r="O919" s="59"/>
      <c r="P919" s="170">
        <f>O919*H919</f>
        <v>0</v>
      </c>
      <c r="Q919" s="170">
        <v>2.0000000000000001E-4</v>
      </c>
      <c r="R919" s="170">
        <f>Q919*H919</f>
        <v>2E-3</v>
      </c>
      <c r="S919" s="170">
        <v>0</v>
      </c>
      <c r="T919" s="171">
        <f>S919*H919</f>
        <v>0</v>
      </c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R919" s="172" t="s">
        <v>283</v>
      </c>
      <c r="AT919" s="172" t="s">
        <v>175</v>
      </c>
      <c r="AU919" s="172" t="s">
        <v>179</v>
      </c>
      <c r="AY919" s="18" t="s">
        <v>173</v>
      </c>
      <c r="BE919" s="173">
        <f>IF(N919="základná",J919,0)</f>
        <v>0</v>
      </c>
      <c r="BF919" s="173">
        <f>IF(N919="znížená",J919,0)</f>
        <v>0</v>
      </c>
      <c r="BG919" s="173">
        <f>IF(N919="zákl. prenesená",J919,0)</f>
        <v>0</v>
      </c>
      <c r="BH919" s="173">
        <f>IF(N919="zníž. prenesená",J919,0)</f>
        <v>0</v>
      </c>
      <c r="BI919" s="173">
        <f>IF(N919="nulová",J919,0)</f>
        <v>0</v>
      </c>
      <c r="BJ919" s="18" t="s">
        <v>179</v>
      </c>
      <c r="BK919" s="174">
        <f>ROUND(I919*H919,3)</f>
        <v>0</v>
      </c>
      <c r="BL919" s="18" t="s">
        <v>283</v>
      </c>
      <c r="BM919" s="172" t="s">
        <v>2226</v>
      </c>
    </row>
    <row r="920" spans="1:65" s="2" customFormat="1" ht="39" x14ac:dyDescent="0.2">
      <c r="A920" s="33"/>
      <c r="B920" s="34"/>
      <c r="C920" s="33"/>
      <c r="D920" s="175" t="s">
        <v>181</v>
      </c>
      <c r="E920" s="33"/>
      <c r="F920" s="176" t="s">
        <v>3281</v>
      </c>
      <c r="G920" s="33"/>
      <c r="H920" s="33"/>
      <c r="I920" s="97"/>
      <c r="J920" s="33"/>
      <c r="K920" s="33"/>
      <c r="L920" s="34"/>
      <c r="M920" s="177"/>
      <c r="N920" s="178"/>
      <c r="O920" s="59"/>
      <c r="P920" s="59"/>
      <c r="Q920" s="59"/>
      <c r="R920" s="59"/>
      <c r="S920" s="59"/>
      <c r="T920" s="60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T920" s="18" t="s">
        <v>181</v>
      </c>
      <c r="AU920" s="18" t="s">
        <v>179</v>
      </c>
    </row>
    <row r="921" spans="1:65" s="14" customFormat="1" x14ac:dyDescent="0.2">
      <c r="B921" s="187"/>
      <c r="D921" s="175" t="s">
        <v>183</v>
      </c>
      <c r="E921" s="188" t="s">
        <v>1</v>
      </c>
      <c r="F921" s="189" t="s">
        <v>2227</v>
      </c>
      <c r="H921" s="188" t="s">
        <v>1</v>
      </c>
      <c r="I921" s="190"/>
      <c r="L921" s="187"/>
      <c r="M921" s="191"/>
      <c r="N921" s="192"/>
      <c r="O921" s="192"/>
      <c r="P921" s="192"/>
      <c r="Q921" s="192"/>
      <c r="R921" s="192"/>
      <c r="S921" s="192"/>
      <c r="T921" s="193"/>
      <c r="AT921" s="188" t="s">
        <v>183</v>
      </c>
      <c r="AU921" s="188" t="s">
        <v>179</v>
      </c>
      <c r="AV921" s="14" t="s">
        <v>85</v>
      </c>
      <c r="AW921" s="14" t="s">
        <v>32</v>
      </c>
      <c r="AX921" s="14" t="s">
        <v>77</v>
      </c>
      <c r="AY921" s="188" t="s">
        <v>173</v>
      </c>
    </row>
    <row r="922" spans="1:65" s="13" customFormat="1" x14ac:dyDescent="0.2">
      <c r="B922" s="179"/>
      <c r="D922" s="175" t="s">
        <v>183</v>
      </c>
      <c r="E922" s="180" t="s">
        <v>1</v>
      </c>
      <c r="F922" s="181" t="s">
        <v>2228</v>
      </c>
      <c r="H922" s="182">
        <v>10</v>
      </c>
      <c r="I922" s="183"/>
      <c r="L922" s="179"/>
      <c r="M922" s="184"/>
      <c r="N922" s="185"/>
      <c r="O922" s="185"/>
      <c r="P922" s="185"/>
      <c r="Q922" s="185"/>
      <c r="R922" s="185"/>
      <c r="S922" s="185"/>
      <c r="T922" s="186"/>
      <c r="AT922" s="180" t="s">
        <v>183</v>
      </c>
      <c r="AU922" s="180" t="s">
        <v>179</v>
      </c>
      <c r="AV922" s="13" t="s">
        <v>179</v>
      </c>
      <c r="AW922" s="13" t="s">
        <v>32</v>
      </c>
      <c r="AX922" s="13" t="s">
        <v>77</v>
      </c>
      <c r="AY922" s="180" t="s">
        <v>173</v>
      </c>
    </row>
    <row r="923" spans="1:65" s="16" customFormat="1" x14ac:dyDescent="0.2">
      <c r="B923" s="202"/>
      <c r="D923" s="175" t="s">
        <v>183</v>
      </c>
      <c r="E923" s="203" t="s">
        <v>1</v>
      </c>
      <c r="F923" s="204" t="s">
        <v>197</v>
      </c>
      <c r="H923" s="205">
        <v>10</v>
      </c>
      <c r="I923" s="206"/>
      <c r="L923" s="202"/>
      <c r="M923" s="207"/>
      <c r="N923" s="208"/>
      <c r="O923" s="208"/>
      <c r="P923" s="208"/>
      <c r="Q923" s="208"/>
      <c r="R923" s="208"/>
      <c r="S923" s="208"/>
      <c r="T923" s="209"/>
      <c r="AT923" s="203" t="s">
        <v>183</v>
      </c>
      <c r="AU923" s="203" t="s">
        <v>179</v>
      </c>
      <c r="AV923" s="16" t="s">
        <v>178</v>
      </c>
      <c r="AW923" s="16" t="s">
        <v>32</v>
      </c>
      <c r="AX923" s="16" t="s">
        <v>85</v>
      </c>
      <c r="AY923" s="203" t="s">
        <v>173</v>
      </c>
    </row>
    <row r="924" spans="1:65" s="2" customFormat="1" ht="60" customHeight="1" x14ac:dyDescent="0.2">
      <c r="A924" s="33"/>
      <c r="B924" s="162"/>
      <c r="C924" s="210" t="s">
        <v>1027</v>
      </c>
      <c r="D924" s="267" t="s">
        <v>3282</v>
      </c>
      <c r="E924" s="268"/>
      <c r="F924" s="269"/>
      <c r="G924" s="211" t="s">
        <v>370</v>
      </c>
      <c r="H924" s="212">
        <v>3</v>
      </c>
      <c r="I924" s="213"/>
      <c r="J924" s="212">
        <f>ROUND(I924*H924,3)</f>
        <v>0</v>
      </c>
      <c r="K924" s="214"/>
      <c r="L924" s="215"/>
      <c r="M924" s="216" t="s">
        <v>1</v>
      </c>
      <c r="N924" s="217" t="s">
        <v>43</v>
      </c>
      <c r="O924" s="59"/>
      <c r="P924" s="170">
        <f>O924*H924</f>
        <v>0</v>
      </c>
      <c r="Q924" s="170">
        <v>1.7139999999999999E-2</v>
      </c>
      <c r="R924" s="170">
        <f>Q924*H924</f>
        <v>5.1419999999999993E-2</v>
      </c>
      <c r="S924" s="170">
        <v>0</v>
      </c>
      <c r="T924" s="171">
        <f>S924*H924</f>
        <v>0</v>
      </c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R924" s="172" t="s">
        <v>368</v>
      </c>
      <c r="AT924" s="172" t="s">
        <v>335</v>
      </c>
      <c r="AU924" s="172" t="s">
        <v>179</v>
      </c>
      <c r="AY924" s="18" t="s">
        <v>173</v>
      </c>
      <c r="BE924" s="173">
        <f>IF(N924="základná",J924,0)</f>
        <v>0</v>
      </c>
      <c r="BF924" s="173">
        <f>IF(N924="znížená",J924,0)</f>
        <v>0</v>
      </c>
      <c r="BG924" s="173">
        <f>IF(N924="zákl. prenesená",J924,0)</f>
        <v>0</v>
      </c>
      <c r="BH924" s="173">
        <f>IF(N924="zníž. prenesená",J924,0)</f>
        <v>0</v>
      </c>
      <c r="BI924" s="173">
        <f>IF(N924="nulová",J924,0)</f>
        <v>0</v>
      </c>
      <c r="BJ924" s="18" t="s">
        <v>179</v>
      </c>
      <c r="BK924" s="174">
        <f>ROUND(I924*H924,3)</f>
        <v>0</v>
      </c>
      <c r="BL924" s="18" t="s">
        <v>283</v>
      </c>
      <c r="BM924" s="172" t="s">
        <v>2229</v>
      </c>
    </row>
    <row r="925" spans="1:65" s="2" customFormat="1" ht="29.25" x14ac:dyDescent="0.2">
      <c r="A925" s="33"/>
      <c r="B925" s="34"/>
      <c r="C925" s="33"/>
      <c r="D925" s="175" t="s">
        <v>181</v>
      </c>
      <c r="E925" s="33"/>
      <c r="F925" s="176" t="s">
        <v>1005</v>
      </c>
      <c r="G925" s="33"/>
      <c r="H925" s="33"/>
      <c r="I925" s="97"/>
      <c r="J925" s="33"/>
      <c r="K925" s="33"/>
      <c r="L925" s="34"/>
      <c r="M925" s="177"/>
      <c r="N925" s="178"/>
      <c r="O925" s="59"/>
      <c r="P925" s="59"/>
      <c r="Q925" s="59"/>
      <c r="R925" s="59"/>
      <c r="S925" s="59"/>
      <c r="T925" s="60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T925" s="18" t="s">
        <v>181</v>
      </c>
      <c r="AU925" s="18" t="s">
        <v>179</v>
      </c>
    </row>
    <row r="926" spans="1:65" s="2" customFormat="1" ht="60" customHeight="1" x14ac:dyDescent="0.2">
      <c r="A926" s="33"/>
      <c r="B926" s="162"/>
      <c r="C926" s="210" t="s">
        <v>1030</v>
      </c>
      <c r="D926" s="267" t="s">
        <v>3283</v>
      </c>
      <c r="E926" s="268"/>
      <c r="F926" s="269"/>
      <c r="G926" s="211" t="s">
        <v>370</v>
      </c>
      <c r="H926" s="212">
        <v>1</v>
      </c>
      <c r="I926" s="213"/>
      <c r="J926" s="212">
        <f>ROUND(I926*H926,3)</f>
        <v>0</v>
      </c>
      <c r="K926" s="214"/>
      <c r="L926" s="215"/>
      <c r="M926" s="216" t="s">
        <v>1</v>
      </c>
      <c r="N926" s="217" t="s">
        <v>43</v>
      </c>
      <c r="O926" s="59"/>
      <c r="P926" s="170">
        <f>O926*H926</f>
        <v>0</v>
      </c>
      <c r="Q926" s="170">
        <v>1.7139999999999999E-2</v>
      </c>
      <c r="R926" s="170">
        <f>Q926*H926</f>
        <v>1.7139999999999999E-2</v>
      </c>
      <c r="S926" s="170">
        <v>0</v>
      </c>
      <c r="T926" s="171">
        <f>S926*H926</f>
        <v>0</v>
      </c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R926" s="172" t="s">
        <v>368</v>
      </c>
      <c r="AT926" s="172" t="s">
        <v>335</v>
      </c>
      <c r="AU926" s="172" t="s">
        <v>179</v>
      </c>
      <c r="AY926" s="18" t="s">
        <v>173</v>
      </c>
      <c r="BE926" s="173">
        <f>IF(N926="základná",J926,0)</f>
        <v>0</v>
      </c>
      <c r="BF926" s="173">
        <f>IF(N926="znížená",J926,0)</f>
        <v>0</v>
      </c>
      <c r="BG926" s="173">
        <f>IF(N926="zákl. prenesená",J926,0)</f>
        <v>0</v>
      </c>
      <c r="BH926" s="173">
        <f>IF(N926="zníž. prenesená",J926,0)</f>
        <v>0</v>
      </c>
      <c r="BI926" s="173">
        <f>IF(N926="nulová",J926,0)</f>
        <v>0</v>
      </c>
      <c r="BJ926" s="18" t="s">
        <v>179</v>
      </c>
      <c r="BK926" s="174">
        <f>ROUND(I926*H926,3)</f>
        <v>0</v>
      </c>
      <c r="BL926" s="18" t="s">
        <v>283</v>
      </c>
      <c r="BM926" s="172" t="s">
        <v>2230</v>
      </c>
    </row>
    <row r="927" spans="1:65" s="2" customFormat="1" ht="29.25" x14ac:dyDescent="0.2">
      <c r="A927" s="33"/>
      <c r="B927" s="34"/>
      <c r="C927" s="33"/>
      <c r="D927" s="175" t="s">
        <v>181</v>
      </c>
      <c r="E927" s="33"/>
      <c r="F927" s="176" t="s">
        <v>1005</v>
      </c>
      <c r="G927" s="33"/>
      <c r="H927" s="33"/>
      <c r="I927" s="97"/>
      <c r="J927" s="33"/>
      <c r="K927" s="33"/>
      <c r="L927" s="34"/>
      <c r="M927" s="177"/>
      <c r="N927" s="178"/>
      <c r="O927" s="59"/>
      <c r="P927" s="59"/>
      <c r="Q927" s="59"/>
      <c r="R927" s="59"/>
      <c r="S927" s="59"/>
      <c r="T927" s="60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T927" s="18" t="s">
        <v>181</v>
      </c>
      <c r="AU927" s="18" t="s">
        <v>179</v>
      </c>
    </row>
    <row r="928" spans="1:65" s="2" customFormat="1" ht="60" customHeight="1" x14ac:dyDescent="0.2">
      <c r="A928" s="33"/>
      <c r="B928" s="162"/>
      <c r="C928" s="210" t="s">
        <v>1034</v>
      </c>
      <c r="D928" s="267" t="s">
        <v>3285</v>
      </c>
      <c r="E928" s="268"/>
      <c r="F928" s="269"/>
      <c r="G928" s="211" t="s">
        <v>370</v>
      </c>
      <c r="H928" s="212">
        <v>2</v>
      </c>
      <c r="I928" s="213"/>
      <c r="J928" s="212">
        <f>ROUND(I928*H928,3)</f>
        <v>0</v>
      </c>
      <c r="K928" s="214"/>
      <c r="L928" s="215"/>
      <c r="M928" s="216" t="s">
        <v>1</v>
      </c>
      <c r="N928" s="217" t="s">
        <v>43</v>
      </c>
      <c r="O928" s="59"/>
      <c r="P928" s="170">
        <f>O928*H928</f>
        <v>0</v>
      </c>
      <c r="Q928" s="170">
        <v>1.7139999999999999E-2</v>
      </c>
      <c r="R928" s="170">
        <f>Q928*H928</f>
        <v>3.4279999999999998E-2</v>
      </c>
      <c r="S928" s="170">
        <v>0</v>
      </c>
      <c r="T928" s="171">
        <f>S928*H928</f>
        <v>0</v>
      </c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R928" s="172" t="s">
        <v>368</v>
      </c>
      <c r="AT928" s="172" t="s">
        <v>335</v>
      </c>
      <c r="AU928" s="172" t="s">
        <v>179</v>
      </c>
      <c r="AY928" s="18" t="s">
        <v>173</v>
      </c>
      <c r="BE928" s="173">
        <f>IF(N928="základná",J928,0)</f>
        <v>0</v>
      </c>
      <c r="BF928" s="173">
        <f>IF(N928="znížená",J928,0)</f>
        <v>0</v>
      </c>
      <c r="BG928" s="173">
        <f>IF(N928="zákl. prenesená",J928,0)</f>
        <v>0</v>
      </c>
      <c r="BH928" s="173">
        <f>IF(N928="zníž. prenesená",J928,0)</f>
        <v>0</v>
      </c>
      <c r="BI928" s="173">
        <f>IF(N928="nulová",J928,0)</f>
        <v>0</v>
      </c>
      <c r="BJ928" s="18" t="s">
        <v>179</v>
      </c>
      <c r="BK928" s="174">
        <f>ROUND(I928*H928,3)</f>
        <v>0</v>
      </c>
      <c r="BL928" s="18" t="s">
        <v>283</v>
      </c>
      <c r="BM928" s="172" t="s">
        <v>2231</v>
      </c>
    </row>
    <row r="929" spans="1:65" s="2" customFormat="1" ht="29.25" x14ac:dyDescent="0.2">
      <c r="A929" s="33"/>
      <c r="B929" s="34"/>
      <c r="C929" s="33"/>
      <c r="D929" s="175" t="s">
        <v>181</v>
      </c>
      <c r="E929" s="33"/>
      <c r="F929" s="176" t="s">
        <v>1005</v>
      </c>
      <c r="G929" s="33"/>
      <c r="H929" s="33"/>
      <c r="I929" s="97"/>
      <c r="J929" s="33"/>
      <c r="K929" s="33"/>
      <c r="L929" s="34"/>
      <c r="M929" s="177"/>
      <c r="N929" s="178"/>
      <c r="O929" s="59"/>
      <c r="P929" s="59"/>
      <c r="Q929" s="59"/>
      <c r="R929" s="59"/>
      <c r="S929" s="59"/>
      <c r="T929" s="60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T929" s="18" t="s">
        <v>181</v>
      </c>
      <c r="AU929" s="18" t="s">
        <v>179</v>
      </c>
    </row>
    <row r="930" spans="1:65" s="2" customFormat="1" ht="60" customHeight="1" x14ac:dyDescent="0.2">
      <c r="A930" s="33"/>
      <c r="B930" s="162"/>
      <c r="C930" s="210" t="s">
        <v>1038</v>
      </c>
      <c r="D930" s="267" t="s">
        <v>3284</v>
      </c>
      <c r="E930" s="268"/>
      <c r="F930" s="269"/>
      <c r="G930" s="211" t="s">
        <v>370</v>
      </c>
      <c r="H930" s="212">
        <v>1</v>
      </c>
      <c r="I930" s="213"/>
      <c r="J930" s="212">
        <f>ROUND(I930*H930,3)</f>
        <v>0</v>
      </c>
      <c r="K930" s="214"/>
      <c r="L930" s="215"/>
      <c r="M930" s="216" t="s">
        <v>1</v>
      </c>
      <c r="N930" s="217" t="s">
        <v>43</v>
      </c>
      <c r="O930" s="59"/>
      <c r="P930" s="170">
        <f>O930*H930</f>
        <v>0</v>
      </c>
      <c r="Q930" s="170">
        <v>1.7139999999999999E-2</v>
      </c>
      <c r="R930" s="170">
        <f>Q930*H930</f>
        <v>1.7139999999999999E-2</v>
      </c>
      <c r="S930" s="170">
        <v>0</v>
      </c>
      <c r="T930" s="171">
        <f>S930*H930</f>
        <v>0</v>
      </c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R930" s="172" t="s">
        <v>368</v>
      </c>
      <c r="AT930" s="172" t="s">
        <v>335</v>
      </c>
      <c r="AU930" s="172" t="s">
        <v>179</v>
      </c>
      <c r="AY930" s="18" t="s">
        <v>173</v>
      </c>
      <c r="BE930" s="173">
        <f>IF(N930="základná",J930,0)</f>
        <v>0</v>
      </c>
      <c r="BF930" s="173">
        <f>IF(N930="znížená",J930,0)</f>
        <v>0</v>
      </c>
      <c r="BG930" s="173">
        <f>IF(N930="zákl. prenesená",J930,0)</f>
        <v>0</v>
      </c>
      <c r="BH930" s="173">
        <f>IF(N930="zníž. prenesená",J930,0)</f>
        <v>0</v>
      </c>
      <c r="BI930" s="173">
        <f>IF(N930="nulová",J930,0)</f>
        <v>0</v>
      </c>
      <c r="BJ930" s="18" t="s">
        <v>179</v>
      </c>
      <c r="BK930" s="174">
        <f>ROUND(I930*H930,3)</f>
        <v>0</v>
      </c>
      <c r="BL930" s="18" t="s">
        <v>283</v>
      </c>
      <c r="BM930" s="172" t="s">
        <v>2232</v>
      </c>
    </row>
    <row r="931" spans="1:65" s="2" customFormat="1" ht="29.25" x14ac:dyDescent="0.2">
      <c r="A931" s="33"/>
      <c r="B931" s="34"/>
      <c r="C931" s="33"/>
      <c r="D931" s="175" t="s">
        <v>181</v>
      </c>
      <c r="E931" s="33"/>
      <c r="F931" s="176" t="s">
        <v>1005</v>
      </c>
      <c r="G931" s="33"/>
      <c r="H931" s="33"/>
      <c r="I931" s="97"/>
      <c r="J931" s="33"/>
      <c r="K931" s="33"/>
      <c r="L931" s="34"/>
      <c r="M931" s="177"/>
      <c r="N931" s="178"/>
      <c r="O931" s="59"/>
      <c r="P931" s="59"/>
      <c r="Q931" s="59"/>
      <c r="R931" s="59"/>
      <c r="S931" s="59"/>
      <c r="T931" s="60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T931" s="18" t="s">
        <v>181</v>
      </c>
      <c r="AU931" s="18" t="s">
        <v>179</v>
      </c>
    </row>
    <row r="932" spans="1:65" s="2" customFormat="1" ht="60" customHeight="1" x14ac:dyDescent="0.2">
      <c r="A932" s="33"/>
      <c r="B932" s="162"/>
      <c r="C932" s="210" t="s">
        <v>1042</v>
      </c>
      <c r="D932" s="267" t="s">
        <v>3286</v>
      </c>
      <c r="E932" s="268"/>
      <c r="F932" s="269"/>
      <c r="G932" s="211" t="s">
        <v>370</v>
      </c>
      <c r="H932" s="212">
        <v>1</v>
      </c>
      <c r="I932" s="213"/>
      <c r="J932" s="212">
        <f>ROUND(I932*H932,3)</f>
        <v>0</v>
      </c>
      <c r="K932" s="214"/>
      <c r="L932" s="215"/>
      <c r="M932" s="216" t="s">
        <v>1</v>
      </c>
      <c r="N932" s="217" t="s">
        <v>43</v>
      </c>
      <c r="O932" s="59"/>
      <c r="P932" s="170">
        <f>O932*H932</f>
        <v>0</v>
      </c>
      <c r="Q932" s="170">
        <v>1.7139999999999999E-2</v>
      </c>
      <c r="R932" s="170">
        <f>Q932*H932</f>
        <v>1.7139999999999999E-2</v>
      </c>
      <c r="S932" s="170">
        <v>0</v>
      </c>
      <c r="T932" s="171">
        <f>S932*H932</f>
        <v>0</v>
      </c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R932" s="172" t="s">
        <v>368</v>
      </c>
      <c r="AT932" s="172" t="s">
        <v>335</v>
      </c>
      <c r="AU932" s="172" t="s">
        <v>179</v>
      </c>
      <c r="AY932" s="18" t="s">
        <v>173</v>
      </c>
      <c r="BE932" s="173">
        <f>IF(N932="základná",J932,0)</f>
        <v>0</v>
      </c>
      <c r="BF932" s="173">
        <f>IF(N932="znížená",J932,0)</f>
        <v>0</v>
      </c>
      <c r="BG932" s="173">
        <f>IF(N932="zákl. prenesená",J932,0)</f>
        <v>0</v>
      </c>
      <c r="BH932" s="173">
        <f>IF(N932="zníž. prenesená",J932,0)</f>
        <v>0</v>
      </c>
      <c r="BI932" s="173">
        <f>IF(N932="nulová",J932,0)</f>
        <v>0</v>
      </c>
      <c r="BJ932" s="18" t="s">
        <v>179</v>
      </c>
      <c r="BK932" s="174">
        <f>ROUND(I932*H932,3)</f>
        <v>0</v>
      </c>
      <c r="BL932" s="18" t="s">
        <v>283</v>
      </c>
      <c r="BM932" s="172" t="s">
        <v>2233</v>
      </c>
    </row>
    <row r="933" spans="1:65" s="2" customFormat="1" ht="29.25" x14ac:dyDescent="0.2">
      <c r="A933" s="33"/>
      <c r="B933" s="34"/>
      <c r="C933" s="33"/>
      <c r="D933" s="175" t="s">
        <v>181</v>
      </c>
      <c r="E933" s="33"/>
      <c r="F933" s="176" t="s">
        <v>1005</v>
      </c>
      <c r="G933" s="33"/>
      <c r="H933" s="33"/>
      <c r="I933" s="97"/>
      <c r="J933" s="33"/>
      <c r="K933" s="33"/>
      <c r="L933" s="34"/>
      <c r="M933" s="177"/>
      <c r="N933" s="178"/>
      <c r="O933" s="59"/>
      <c r="P933" s="59"/>
      <c r="Q933" s="59"/>
      <c r="R933" s="59"/>
      <c r="S933" s="59"/>
      <c r="T933" s="60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T933" s="18" t="s">
        <v>181</v>
      </c>
      <c r="AU933" s="18" t="s">
        <v>179</v>
      </c>
    </row>
    <row r="934" spans="1:65" s="2" customFormat="1" ht="60" customHeight="1" x14ac:dyDescent="0.2">
      <c r="A934" s="33"/>
      <c r="B934" s="162"/>
      <c r="C934" s="210" t="s">
        <v>1047</v>
      </c>
      <c r="D934" s="267" t="s">
        <v>2234</v>
      </c>
      <c r="E934" s="268"/>
      <c r="F934" s="269"/>
      <c r="G934" s="211" t="s">
        <v>370</v>
      </c>
      <c r="H934" s="212">
        <v>1</v>
      </c>
      <c r="I934" s="213"/>
      <c r="J934" s="212">
        <f>ROUND(I934*H934,3)</f>
        <v>0</v>
      </c>
      <c r="K934" s="214"/>
      <c r="L934" s="215"/>
      <c r="M934" s="216" t="s">
        <v>1</v>
      </c>
      <c r="N934" s="217" t="s">
        <v>43</v>
      </c>
      <c r="O934" s="59"/>
      <c r="P934" s="170">
        <f>O934*H934</f>
        <v>0</v>
      </c>
      <c r="Q934" s="170">
        <v>1.7139999999999999E-2</v>
      </c>
      <c r="R934" s="170">
        <f>Q934*H934</f>
        <v>1.7139999999999999E-2</v>
      </c>
      <c r="S934" s="170">
        <v>0</v>
      </c>
      <c r="T934" s="171">
        <f>S934*H934</f>
        <v>0</v>
      </c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R934" s="172" t="s">
        <v>368</v>
      </c>
      <c r="AT934" s="172" t="s">
        <v>335</v>
      </c>
      <c r="AU934" s="172" t="s">
        <v>179</v>
      </c>
      <c r="AY934" s="18" t="s">
        <v>173</v>
      </c>
      <c r="BE934" s="173">
        <f>IF(N934="základná",J934,0)</f>
        <v>0</v>
      </c>
      <c r="BF934" s="173">
        <f>IF(N934="znížená",J934,0)</f>
        <v>0</v>
      </c>
      <c r="BG934" s="173">
        <f>IF(N934="zákl. prenesená",J934,0)</f>
        <v>0</v>
      </c>
      <c r="BH934" s="173">
        <f>IF(N934="zníž. prenesená",J934,0)</f>
        <v>0</v>
      </c>
      <c r="BI934" s="173">
        <f>IF(N934="nulová",J934,0)</f>
        <v>0</v>
      </c>
      <c r="BJ934" s="18" t="s">
        <v>179</v>
      </c>
      <c r="BK934" s="174">
        <f>ROUND(I934*H934,3)</f>
        <v>0</v>
      </c>
      <c r="BL934" s="18" t="s">
        <v>283</v>
      </c>
      <c r="BM934" s="172" t="s">
        <v>2235</v>
      </c>
    </row>
    <row r="935" spans="1:65" s="2" customFormat="1" ht="29.25" x14ac:dyDescent="0.2">
      <c r="A935" s="33"/>
      <c r="B935" s="34"/>
      <c r="C935" s="33"/>
      <c r="D935" s="175" t="s">
        <v>181</v>
      </c>
      <c r="E935" s="33"/>
      <c r="F935" s="176" t="s">
        <v>1005</v>
      </c>
      <c r="G935" s="33"/>
      <c r="H935" s="33"/>
      <c r="I935" s="97"/>
      <c r="J935" s="33"/>
      <c r="K935" s="33"/>
      <c r="L935" s="34"/>
      <c r="M935" s="177"/>
      <c r="N935" s="178"/>
      <c r="O935" s="59"/>
      <c r="P935" s="59"/>
      <c r="Q935" s="59"/>
      <c r="R935" s="59"/>
      <c r="S935" s="59"/>
      <c r="T935" s="60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T935" s="18" t="s">
        <v>181</v>
      </c>
      <c r="AU935" s="18" t="s">
        <v>179</v>
      </c>
    </row>
    <row r="936" spans="1:65" s="2" customFormat="1" ht="60" customHeight="1" x14ac:dyDescent="0.2">
      <c r="A936" s="33"/>
      <c r="B936" s="162"/>
      <c r="C936" s="210" t="s">
        <v>1052</v>
      </c>
      <c r="D936" s="267" t="s">
        <v>3287</v>
      </c>
      <c r="E936" s="268"/>
      <c r="F936" s="269"/>
      <c r="G936" s="211" t="s">
        <v>370</v>
      </c>
      <c r="H936" s="212">
        <v>1</v>
      </c>
      <c r="I936" s="213"/>
      <c r="J936" s="212">
        <f>ROUND(I936*H936,3)</f>
        <v>0</v>
      </c>
      <c r="K936" s="214"/>
      <c r="L936" s="215"/>
      <c r="M936" s="216" t="s">
        <v>1</v>
      </c>
      <c r="N936" s="217" t="s">
        <v>43</v>
      </c>
      <c r="O936" s="59"/>
      <c r="P936" s="170">
        <f>O936*H936</f>
        <v>0</v>
      </c>
      <c r="Q936" s="170">
        <v>1.7139999999999999E-2</v>
      </c>
      <c r="R936" s="170">
        <f>Q936*H936</f>
        <v>1.7139999999999999E-2</v>
      </c>
      <c r="S936" s="170">
        <v>0</v>
      </c>
      <c r="T936" s="171">
        <f>S936*H936</f>
        <v>0</v>
      </c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R936" s="172" t="s">
        <v>368</v>
      </c>
      <c r="AT936" s="172" t="s">
        <v>335</v>
      </c>
      <c r="AU936" s="172" t="s">
        <v>179</v>
      </c>
      <c r="AY936" s="18" t="s">
        <v>173</v>
      </c>
      <c r="BE936" s="173">
        <f>IF(N936="základná",J936,0)</f>
        <v>0</v>
      </c>
      <c r="BF936" s="173">
        <f>IF(N936="znížená",J936,0)</f>
        <v>0</v>
      </c>
      <c r="BG936" s="173">
        <f>IF(N936="zákl. prenesená",J936,0)</f>
        <v>0</v>
      </c>
      <c r="BH936" s="173">
        <f>IF(N936="zníž. prenesená",J936,0)</f>
        <v>0</v>
      </c>
      <c r="BI936" s="173">
        <f>IF(N936="nulová",J936,0)</f>
        <v>0</v>
      </c>
      <c r="BJ936" s="18" t="s">
        <v>179</v>
      </c>
      <c r="BK936" s="174">
        <f>ROUND(I936*H936,3)</f>
        <v>0</v>
      </c>
      <c r="BL936" s="18" t="s">
        <v>283</v>
      </c>
      <c r="BM936" s="172" t="s">
        <v>2236</v>
      </c>
    </row>
    <row r="937" spans="1:65" s="2" customFormat="1" ht="29.25" x14ac:dyDescent="0.2">
      <c r="A937" s="33"/>
      <c r="B937" s="34"/>
      <c r="C937" s="33"/>
      <c r="D937" s="175" t="s">
        <v>181</v>
      </c>
      <c r="E937" s="33"/>
      <c r="F937" s="176" t="s">
        <v>1005</v>
      </c>
      <c r="G937" s="33"/>
      <c r="H937" s="33"/>
      <c r="I937" s="97"/>
      <c r="J937" s="33"/>
      <c r="K937" s="33"/>
      <c r="L937" s="34"/>
      <c r="M937" s="177"/>
      <c r="N937" s="178"/>
      <c r="O937" s="59"/>
      <c r="P937" s="59"/>
      <c r="Q937" s="59"/>
      <c r="R937" s="59"/>
      <c r="S937" s="59"/>
      <c r="T937" s="60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T937" s="18" t="s">
        <v>181</v>
      </c>
      <c r="AU937" s="18" t="s">
        <v>179</v>
      </c>
    </row>
    <row r="938" spans="1:65" s="2" customFormat="1" ht="24" customHeight="1" x14ac:dyDescent="0.2">
      <c r="A938" s="33"/>
      <c r="B938" s="162"/>
      <c r="C938" s="163" t="s">
        <v>1056</v>
      </c>
      <c r="D938" s="264" t="s">
        <v>1017</v>
      </c>
      <c r="E938" s="265"/>
      <c r="F938" s="266"/>
      <c r="G938" s="164" t="s">
        <v>780</v>
      </c>
      <c r="H938" s="166"/>
      <c r="I938" s="166"/>
      <c r="J938" s="165">
        <f>ROUND(I938*H938,3)</f>
        <v>0</v>
      </c>
      <c r="K938" s="167"/>
      <c r="L938" s="34"/>
      <c r="M938" s="168" t="s">
        <v>1</v>
      </c>
      <c r="N938" s="169" t="s">
        <v>43</v>
      </c>
      <c r="O938" s="59"/>
      <c r="P938" s="170">
        <f>O938*H938</f>
        <v>0</v>
      </c>
      <c r="Q938" s="170">
        <v>0</v>
      </c>
      <c r="R938" s="170">
        <f>Q938*H938</f>
        <v>0</v>
      </c>
      <c r="S938" s="170">
        <v>0</v>
      </c>
      <c r="T938" s="171">
        <f>S938*H938</f>
        <v>0</v>
      </c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R938" s="172" t="s">
        <v>283</v>
      </c>
      <c r="AT938" s="172" t="s">
        <v>175</v>
      </c>
      <c r="AU938" s="172" t="s">
        <v>179</v>
      </c>
      <c r="AY938" s="18" t="s">
        <v>173</v>
      </c>
      <c r="BE938" s="173">
        <f>IF(N938="základná",J938,0)</f>
        <v>0</v>
      </c>
      <c r="BF938" s="173">
        <f>IF(N938="znížená",J938,0)</f>
        <v>0</v>
      </c>
      <c r="BG938" s="173">
        <f>IF(N938="zákl. prenesená",J938,0)</f>
        <v>0</v>
      </c>
      <c r="BH938" s="173">
        <f>IF(N938="zníž. prenesená",J938,0)</f>
        <v>0</v>
      </c>
      <c r="BI938" s="173">
        <f>IF(N938="nulová",J938,0)</f>
        <v>0</v>
      </c>
      <c r="BJ938" s="18" t="s">
        <v>179</v>
      </c>
      <c r="BK938" s="174">
        <f>ROUND(I938*H938,3)</f>
        <v>0</v>
      </c>
      <c r="BL938" s="18" t="s">
        <v>283</v>
      </c>
      <c r="BM938" s="172" t="s">
        <v>2237</v>
      </c>
    </row>
    <row r="939" spans="1:65" s="2" customFormat="1" x14ac:dyDescent="0.2">
      <c r="A939" s="33"/>
      <c r="B939" s="34"/>
      <c r="C939" s="33"/>
      <c r="D939" s="175" t="s">
        <v>181</v>
      </c>
      <c r="E939" s="33"/>
      <c r="F939" s="176" t="s">
        <v>1017</v>
      </c>
      <c r="G939" s="33"/>
      <c r="H939" s="33"/>
      <c r="I939" s="97"/>
      <c r="J939" s="33"/>
      <c r="K939" s="33"/>
      <c r="L939" s="34"/>
      <c r="M939" s="177"/>
      <c r="N939" s="178"/>
      <c r="O939" s="59"/>
      <c r="P939" s="59"/>
      <c r="Q939" s="59"/>
      <c r="R939" s="59"/>
      <c r="S939" s="59"/>
      <c r="T939" s="60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T939" s="18" t="s">
        <v>181</v>
      </c>
      <c r="AU939" s="18" t="s">
        <v>179</v>
      </c>
    </row>
    <row r="940" spans="1:65" s="12" customFormat="1" ht="22.9" customHeight="1" x14ac:dyDescent="0.2">
      <c r="B940" s="149"/>
      <c r="D940" s="150" t="s">
        <v>76</v>
      </c>
      <c r="E940" s="160" t="s">
        <v>1019</v>
      </c>
      <c r="F940" s="160" t="s">
        <v>1020</v>
      </c>
      <c r="I940" s="152"/>
      <c r="J940" s="161">
        <f>BK940</f>
        <v>0</v>
      </c>
      <c r="L940" s="149"/>
      <c r="M940" s="154"/>
      <c r="N940" s="155"/>
      <c r="O940" s="155"/>
      <c r="P940" s="156">
        <f>SUM(P941:P971)</f>
        <v>0</v>
      </c>
      <c r="Q940" s="155"/>
      <c r="R940" s="156">
        <f>SUM(R941:R971)</f>
        <v>0.28172349999999996</v>
      </c>
      <c r="S940" s="155"/>
      <c r="T940" s="157">
        <f>SUM(T941:T971)</f>
        <v>0</v>
      </c>
      <c r="AR940" s="150" t="s">
        <v>179</v>
      </c>
      <c r="AT940" s="158" t="s">
        <v>76</v>
      </c>
      <c r="AU940" s="158" t="s">
        <v>85</v>
      </c>
      <c r="AY940" s="150" t="s">
        <v>173</v>
      </c>
      <c r="BK940" s="159">
        <f>SUM(BK941:BK971)</f>
        <v>0</v>
      </c>
    </row>
    <row r="941" spans="1:65" s="2" customFormat="1" ht="36" customHeight="1" x14ac:dyDescent="0.2">
      <c r="A941" s="33"/>
      <c r="B941" s="162"/>
      <c r="C941" s="163" t="s">
        <v>1060</v>
      </c>
      <c r="D941" s="264" t="s">
        <v>1022</v>
      </c>
      <c r="E941" s="265"/>
      <c r="F941" s="266"/>
      <c r="G941" s="164" t="s">
        <v>643</v>
      </c>
      <c r="H941" s="165">
        <v>86.3</v>
      </c>
      <c r="I941" s="166"/>
      <c r="J941" s="165">
        <f>ROUND(I941*H941,3)</f>
        <v>0</v>
      </c>
      <c r="K941" s="167"/>
      <c r="L941" s="34"/>
      <c r="M941" s="168" t="s">
        <v>1</v>
      </c>
      <c r="N941" s="169" t="s">
        <v>43</v>
      </c>
      <c r="O941" s="59"/>
      <c r="P941" s="170">
        <f>O941*H941</f>
        <v>0</v>
      </c>
      <c r="Q941" s="170">
        <v>0</v>
      </c>
      <c r="R941" s="170">
        <f>Q941*H941</f>
        <v>0</v>
      </c>
      <c r="S941" s="170">
        <v>0</v>
      </c>
      <c r="T941" s="171">
        <f>S941*H941</f>
        <v>0</v>
      </c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R941" s="172" t="s">
        <v>283</v>
      </c>
      <c r="AT941" s="172" t="s">
        <v>175</v>
      </c>
      <c r="AU941" s="172" t="s">
        <v>179</v>
      </c>
      <c r="AY941" s="18" t="s">
        <v>173</v>
      </c>
      <c r="BE941" s="173">
        <f>IF(N941="základná",J941,0)</f>
        <v>0</v>
      </c>
      <c r="BF941" s="173">
        <f>IF(N941="znížená",J941,0)</f>
        <v>0</v>
      </c>
      <c r="BG941" s="173">
        <f>IF(N941="zákl. prenesená",J941,0)</f>
        <v>0</v>
      </c>
      <c r="BH941" s="173">
        <f>IF(N941="zníž. prenesená",J941,0)</f>
        <v>0</v>
      </c>
      <c r="BI941" s="173">
        <f>IF(N941="nulová",J941,0)</f>
        <v>0</v>
      </c>
      <c r="BJ941" s="18" t="s">
        <v>179</v>
      </c>
      <c r="BK941" s="174">
        <f>ROUND(I941*H941,3)</f>
        <v>0</v>
      </c>
      <c r="BL941" s="18" t="s">
        <v>283</v>
      </c>
      <c r="BM941" s="172" t="s">
        <v>2238</v>
      </c>
    </row>
    <row r="942" spans="1:65" s="2" customFormat="1" ht="19.5" x14ac:dyDescent="0.2">
      <c r="A942" s="33"/>
      <c r="B942" s="34"/>
      <c r="C942" s="33"/>
      <c r="D942" s="175" t="s">
        <v>181</v>
      </c>
      <c r="E942" s="33"/>
      <c r="F942" s="176" t="s">
        <v>1022</v>
      </c>
      <c r="G942" s="33"/>
      <c r="H942" s="33"/>
      <c r="I942" s="97"/>
      <c r="J942" s="33"/>
      <c r="K942" s="33"/>
      <c r="L942" s="34"/>
      <c r="M942" s="177"/>
      <c r="N942" s="178"/>
      <c r="O942" s="59"/>
      <c r="P942" s="59"/>
      <c r="Q942" s="59"/>
      <c r="R942" s="59"/>
      <c r="S942" s="59"/>
      <c r="T942" s="60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T942" s="18" t="s">
        <v>181</v>
      </c>
      <c r="AU942" s="18" t="s">
        <v>179</v>
      </c>
    </row>
    <row r="943" spans="1:65" s="2" customFormat="1" ht="36" customHeight="1" x14ac:dyDescent="0.2">
      <c r="A943" s="33"/>
      <c r="B943" s="162"/>
      <c r="C943" s="163" t="s">
        <v>1069</v>
      </c>
      <c r="D943" s="264" t="s">
        <v>1025</v>
      </c>
      <c r="E943" s="265"/>
      <c r="F943" s="266"/>
      <c r="G943" s="164" t="s">
        <v>643</v>
      </c>
      <c r="H943" s="165">
        <v>17.8</v>
      </c>
      <c r="I943" s="166"/>
      <c r="J943" s="165">
        <f>ROUND(I943*H943,3)</f>
        <v>0</v>
      </c>
      <c r="K943" s="167"/>
      <c r="L943" s="34"/>
      <c r="M943" s="168" t="s">
        <v>1</v>
      </c>
      <c r="N943" s="169" t="s">
        <v>43</v>
      </c>
      <c r="O943" s="59"/>
      <c r="P943" s="170">
        <f>O943*H943</f>
        <v>0</v>
      </c>
      <c r="Q943" s="170">
        <v>0</v>
      </c>
      <c r="R943" s="170">
        <f>Q943*H943</f>
        <v>0</v>
      </c>
      <c r="S943" s="170">
        <v>0</v>
      </c>
      <c r="T943" s="171">
        <f>S943*H943</f>
        <v>0</v>
      </c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R943" s="172" t="s">
        <v>283</v>
      </c>
      <c r="AT943" s="172" t="s">
        <v>175</v>
      </c>
      <c r="AU943" s="172" t="s">
        <v>179</v>
      </c>
      <c r="AY943" s="18" t="s">
        <v>173</v>
      </c>
      <c r="BE943" s="173">
        <f>IF(N943="základná",J943,0)</f>
        <v>0</v>
      </c>
      <c r="BF943" s="173">
        <f>IF(N943="znížená",J943,0)</f>
        <v>0</v>
      </c>
      <c r="BG943" s="173">
        <f>IF(N943="zákl. prenesená",J943,0)</f>
        <v>0</v>
      </c>
      <c r="BH943" s="173">
        <f>IF(N943="zníž. prenesená",J943,0)</f>
        <v>0</v>
      </c>
      <c r="BI943" s="173">
        <f>IF(N943="nulová",J943,0)</f>
        <v>0</v>
      </c>
      <c r="BJ943" s="18" t="s">
        <v>179</v>
      </c>
      <c r="BK943" s="174">
        <f>ROUND(I943*H943,3)</f>
        <v>0</v>
      </c>
      <c r="BL943" s="18" t="s">
        <v>283</v>
      </c>
      <c r="BM943" s="172" t="s">
        <v>2239</v>
      </c>
    </row>
    <row r="944" spans="1:65" s="2" customFormat="1" ht="19.5" x14ac:dyDescent="0.2">
      <c r="A944" s="33"/>
      <c r="B944" s="34"/>
      <c r="C944" s="33"/>
      <c r="D944" s="175" t="s">
        <v>181</v>
      </c>
      <c r="E944" s="33"/>
      <c r="F944" s="176" t="s">
        <v>1025</v>
      </c>
      <c r="G944" s="33"/>
      <c r="H944" s="33"/>
      <c r="I944" s="97"/>
      <c r="J944" s="33"/>
      <c r="K944" s="33"/>
      <c r="L944" s="34"/>
      <c r="M944" s="177"/>
      <c r="N944" s="178"/>
      <c r="O944" s="59"/>
      <c r="P944" s="59"/>
      <c r="Q944" s="59"/>
      <c r="R944" s="59"/>
      <c r="S944" s="59"/>
      <c r="T944" s="60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T944" s="18" t="s">
        <v>181</v>
      </c>
      <c r="AU944" s="18" t="s">
        <v>179</v>
      </c>
    </row>
    <row r="945" spans="1:65" s="2" customFormat="1" ht="24" customHeight="1" x14ac:dyDescent="0.2">
      <c r="A945" s="33"/>
      <c r="B945" s="162"/>
      <c r="C945" s="163" t="s">
        <v>1073</v>
      </c>
      <c r="D945" s="264" t="s">
        <v>1028</v>
      </c>
      <c r="E945" s="265"/>
      <c r="F945" s="266"/>
      <c r="G945" s="164" t="s">
        <v>370</v>
      </c>
      <c r="H945" s="165">
        <v>3</v>
      </c>
      <c r="I945" s="166"/>
      <c r="J945" s="165">
        <f>ROUND(I945*H945,3)</f>
        <v>0</v>
      </c>
      <c r="K945" s="167"/>
      <c r="L945" s="34"/>
      <c r="M945" s="168" t="s">
        <v>1</v>
      </c>
      <c r="N945" s="169" t="s">
        <v>43</v>
      </c>
      <c r="O945" s="59"/>
      <c r="P945" s="170">
        <f>O945*H945</f>
        <v>0</v>
      </c>
      <c r="Q945" s="170">
        <v>0</v>
      </c>
      <c r="R945" s="170">
        <f>Q945*H945</f>
        <v>0</v>
      </c>
      <c r="S945" s="170">
        <v>0</v>
      </c>
      <c r="T945" s="171">
        <f>S945*H945</f>
        <v>0</v>
      </c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R945" s="172" t="s">
        <v>283</v>
      </c>
      <c r="AT945" s="172" t="s">
        <v>175</v>
      </c>
      <c r="AU945" s="172" t="s">
        <v>179</v>
      </c>
      <c r="AY945" s="18" t="s">
        <v>173</v>
      </c>
      <c r="BE945" s="173">
        <f>IF(N945="základná",J945,0)</f>
        <v>0</v>
      </c>
      <c r="BF945" s="173">
        <f>IF(N945="znížená",J945,0)</f>
        <v>0</v>
      </c>
      <c r="BG945" s="173">
        <f>IF(N945="zákl. prenesená",J945,0)</f>
        <v>0</v>
      </c>
      <c r="BH945" s="173">
        <f>IF(N945="zníž. prenesená",J945,0)</f>
        <v>0</v>
      </c>
      <c r="BI945" s="173">
        <f>IF(N945="nulová",J945,0)</f>
        <v>0</v>
      </c>
      <c r="BJ945" s="18" t="s">
        <v>179</v>
      </c>
      <c r="BK945" s="174">
        <f>ROUND(I945*H945,3)</f>
        <v>0</v>
      </c>
      <c r="BL945" s="18" t="s">
        <v>283</v>
      </c>
      <c r="BM945" s="172" t="s">
        <v>2240</v>
      </c>
    </row>
    <row r="946" spans="1:65" s="2" customFormat="1" ht="19.5" x14ac:dyDescent="0.2">
      <c r="A946" s="33"/>
      <c r="B946" s="34"/>
      <c r="C946" s="33"/>
      <c r="D946" s="175" t="s">
        <v>181</v>
      </c>
      <c r="E946" s="33"/>
      <c r="F946" s="176" t="s">
        <v>1028</v>
      </c>
      <c r="G946" s="33"/>
      <c r="H946" s="33"/>
      <c r="I946" s="97"/>
      <c r="J946" s="33"/>
      <c r="K946" s="33"/>
      <c r="L946" s="34"/>
      <c r="M946" s="177"/>
      <c r="N946" s="178"/>
      <c r="O946" s="59"/>
      <c r="P946" s="59"/>
      <c r="Q946" s="59"/>
      <c r="R946" s="59"/>
      <c r="S946" s="59"/>
      <c r="T946" s="60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T946" s="18" t="s">
        <v>181</v>
      </c>
      <c r="AU946" s="18" t="s">
        <v>179</v>
      </c>
    </row>
    <row r="947" spans="1:65" s="2" customFormat="1" ht="36" customHeight="1" x14ac:dyDescent="0.2">
      <c r="A947" s="33"/>
      <c r="B947" s="162"/>
      <c r="C947" s="163" t="s">
        <v>1079</v>
      </c>
      <c r="D947" s="264" t="s">
        <v>1031</v>
      </c>
      <c r="E947" s="265"/>
      <c r="F947" s="266"/>
      <c r="G947" s="164" t="s">
        <v>643</v>
      </c>
      <c r="H947" s="165">
        <v>7</v>
      </c>
      <c r="I947" s="166"/>
      <c r="J947" s="165">
        <f>ROUND(I947*H947,3)</f>
        <v>0</v>
      </c>
      <c r="K947" s="167"/>
      <c r="L947" s="34"/>
      <c r="M947" s="168" t="s">
        <v>1</v>
      </c>
      <c r="N947" s="169" t="s">
        <v>43</v>
      </c>
      <c r="O947" s="59"/>
      <c r="P947" s="170">
        <f>O947*H947</f>
        <v>0</v>
      </c>
      <c r="Q947" s="170">
        <v>4.3099999999999996E-3</v>
      </c>
      <c r="R947" s="170">
        <f>Q947*H947</f>
        <v>3.0169999999999995E-2</v>
      </c>
      <c r="S947" s="170">
        <v>0</v>
      </c>
      <c r="T947" s="171">
        <f>S947*H947</f>
        <v>0</v>
      </c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R947" s="172" t="s">
        <v>283</v>
      </c>
      <c r="AT947" s="172" t="s">
        <v>175</v>
      </c>
      <c r="AU947" s="172" t="s">
        <v>179</v>
      </c>
      <c r="AY947" s="18" t="s">
        <v>173</v>
      </c>
      <c r="BE947" s="173">
        <f>IF(N947="základná",J947,0)</f>
        <v>0</v>
      </c>
      <c r="BF947" s="173">
        <f>IF(N947="znížená",J947,0)</f>
        <v>0</v>
      </c>
      <c r="BG947" s="173">
        <f>IF(N947="zákl. prenesená",J947,0)</f>
        <v>0</v>
      </c>
      <c r="BH947" s="173">
        <f>IF(N947="zníž. prenesená",J947,0)</f>
        <v>0</v>
      </c>
      <c r="BI947" s="173">
        <f>IF(N947="nulová",J947,0)</f>
        <v>0</v>
      </c>
      <c r="BJ947" s="18" t="s">
        <v>179</v>
      </c>
      <c r="BK947" s="174">
        <f>ROUND(I947*H947,3)</f>
        <v>0</v>
      </c>
      <c r="BL947" s="18" t="s">
        <v>283</v>
      </c>
      <c r="BM947" s="172" t="s">
        <v>2241</v>
      </c>
    </row>
    <row r="948" spans="1:65" s="2" customFormat="1" ht="29.25" x14ac:dyDescent="0.2">
      <c r="A948" s="33"/>
      <c r="B948" s="34"/>
      <c r="C948" s="33"/>
      <c r="D948" s="175" t="s">
        <v>181</v>
      </c>
      <c r="E948" s="33"/>
      <c r="F948" s="176" t="s">
        <v>1033</v>
      </c>
      <c r="G948" s="33"/>
      <c r="H948" s="33"/>
      <c r="I948" s="97"/>
      <c r="J948" s="33"/>
      <c r="K948" s="33"/>
      <c r="L948" s="34"/>
      <c r="M948" s="177"/>
      <c r="N948" s="178"/>
      <c r="O948" s="59"/>
      <c r="P948" s="59"/>
      <c r="Q948" s="59"/>
      <c r="R948" s="59"/>
      <c r="S948" s="59"/>
      <c r="T948" s="60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T948" s="18" t="s">
        <v>181</v>
      </c>
      <c r="AU948" s="18" t="s">
        <v>179</v>
      </c>
    </row>
    <row r="949" spans="1:65" s="2" customFormat="1" ht="36" customHeight="1" x14ac:dyDescent="0.2">
      <c r="A949" s="33"/>
      <c r="B949" s="162"/>
      <c r="C949" s="163" t="s">
        <v>1084</v>
      </c>
      <c r="D949" s="264" t="s">
        <v>1035</v>
      </c>
      <c r="E949" s="265"/>
      <c r="F949" s="266"/>
      <c r="G949" s="164" t="s">
        <v>370</v>
      </c>
      <c r="H949" s="165">
        <v>3</v>
      </c>
      <c r="I949" s="166"/>
      <c r="J949" s="165">
        <f>ROUND(I949*H949,3)</f>
        <v>0</v>
      </c>
      <c r="K949" s="167"/>
      <c r="L949" s="34"/>
      <c r="M949" s="168" t="s">
        <v>1</v>
      </c>
      <c r="N949" s="169" t="s">
        <v>43</v>
      </c>
      <c r="O949" s="59"/>
      <c r="P949" s="170">
        <f>O949*H949</f>
        <v>0</v>
      </c>
      <c r="Q949" s="170">
        <v>1.16E-3</v>
      </c>
      <c r="R949" s="170">
        <f>Q949*H949</f>
        <v>3.48E-3</v>
      </c>
      <c r="S949" s="170">
        <v>0</v>
      </c>
      <c r="T949" s="171">
        <f>S949*H949</f>
        <v>0</v>
      </c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R949" s="172" t="s">
        <v>283</v>
      </c>
      <c r="AT949" s="172" t="s">
        <v>175</v>
      </c>
      <c r="AU949" s="172" t="s">
        <v>179</v>
      </c>
      <c r="AY949" s="18" t="s">
        <v>173</v>
      </c>
      <c r="BE949" s="173">
        <f>IF(N949="základná",J949,0)</f>
        <v>0</v>
      </c>
      <c r="BF949" s="173">
        <f>IF(N949="znížená",J949,0)</f>
        <v>0</v>
      </c>
      <c r="BG949" s="173">
        <f>IF(N949="zákl. prenesená",J949,0)</f>
        <v>0</v>
      </c>
      <c r="BH949" s="173">
        <f>IF(N949="zníž. prenesená",J949,0)</f>
        <v>0</v>
      </c>
      <c r="BI949" s="173">
        <f>IF(N949="nulová",J949,0)</f>
        <v>0</v>
      </c>
      <c r="BJ949" s="18" t="s">
        <v>179</v>
      </c>
      <c r="BK949" s="174">
        <f>ROUND(I949*H949,3)</f>
        <v>0</v>
      </c>
      <c r="BL949" s="18" t="s">
        <v>283</v>
      </c>
      <c r="BM949" s="172" t="s">
        <v>2242</v>
      </c>
    </row>
    <row r="950" spans="1:65" s="2" customFormat="1" ht="19.5" x14ac:dyDescent="0.2">
      <c r="A950" s="33"/>
      <c r="B950" s="34"/>
      <c r="C950" s="33"/>
      <c r="D950" s="175" t="s">
        <v>181</v>
      </c>
      <c r="E950" s="33"/>
      <c r="F950" s="176" t="s">
        <v>1037</v>
      </c>
      <c r="G950" s="33"/>
      <c r="H950" s="33"/>
      <c r="I950" s="97"/>
      <c r="J950" s="33"/>
      <c r="K950" s="33"/>
      <c r="L950" s="34"/>
      <c r="M950" s="177"/>
      <c r="N950" s="178"/>
      <c r="O950" s="59"/>
      <c r="P950" s="59"/>
      <c r="Q950" s="59"/>
      <c r="R950" s="59"/>
      <c r="S950" s="59"/>
      <c r="T950" s="60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T950" s="18" t="s">
        <v>181</v>
      </c>
      <c r="AU950" s="18" t="s">
        <v>179</v>
      </c>
    </row>
    <row r="951" spans="1:65" s="2" customFormat="1" ht="36" customHeight="1" x14ac:dyDescent="0.2">
      <c r="A951" s="33"/>
      <c r="B951" s="162"/>
      <c r="C951" s="163" t="s">
        <v>1089</v>
      </c>
      <c r="D951" s="264" t="s">
        <v>1039</v>
      </c>
      <c r="E951" s="265"/>
      <c r="F951" s="266"/>
      <c r="G951" s="164" t="s">
        <v>370</v>
      </c>
      <c r="H951" s="165">
        <v>3</v>
      </c>
      <c r="I951" s="166"/>
      <c r="J951" s="165">
        <f>ROUND(I951*H951,3)</f>
        <v>0</v>
      </c>
      <c r="K951" s="167"/>
      <c r="L951" s="34"/>
      <c r="M951" s="168" t="s">
        <v>1</v>
      </c>
      <c r="N951" s="169" t="s">
        <v>43</v>
      </c>
      <c r="O951" s="59"/>
      <c r="P951" s="170">
        <f>O951*H951</f>
        <v>0</v>
      </c>
      <c r="Q951" s="170">
        <v>0</v>
      </c>
      <c r="R951" s="170">
        <f>Q951*H951</f>
        <v>0</v>
      </c>
      <c r="S951" s="170">
        <v>0</v>
      </c>
      <c r="T951" s="171">
        <f>S951*H951</f>
        <v>0</v>
      </c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R951" s="172" t="s">
        <v>283</v>
      </c>
      <c r="AT951" s="172" t="s">
        <v>175</v>
      </c>
      <c r="AU951" s="172" t="s">
        <v>179</v>
      </c>
      <c r="AY951" s="18" t="s">
        <v>173</v>
      </c>
      <c r="BE951" s="173">
        <f>IF(N951="základná",J951,0)</f>
        <v>0</v>
      </c>
      <c r="BF951" s="173">
        <f>IF(N951="znížená",J951,0)</f>
        <v>0</v>
      </c>
      <c r="BG951" s="173">
        <f>IF(N951="zákl. prenesená",J951,0)</f>
        <v>0</v>
      </c>
      <c r="BH951" s="173">
        <f>IF(N951="zníž. prenesená",J951,0)</f>
        <v>0</v>
      </c>
      <c r="BI951" s="173">
        <f>IF(N951="nulová",J951,0)</f>
        <v>0</v>
      </c>
      <c r="BJ951" s="18" t="s">
        <v>179</v>
      </c>
      <c r="BK951" s="174">
        <f>ROUND(I951*H951,3)</f>
        <v>0</v>
      </c>
      <c r="BL951" s="18" t="s">
        <v>283</v>
      </c>
      <c r="BM951" s="172" t="s">
        <v>2243</v>
      </c>
    </row>
    <row r="952" spans="1:65" s="2" customFormat="1" ht="19.5" x14ac:dyDescent="0.2">
      <c r="A952" s="33"/>
      <c r="B952" s="34"/>
      <c r="C952" s="33"/>
      <c r="D952" s="175" t="s">
        <v>181</v>
      </c>
      <c r="E952" s="33"/>
      <c r="F952" s="176" t="s">
        <v>1041</v>
      </c>
      <c r="G952" s="33"/>
      <c r="H952" s="33"/>
      <c r="I952" s="97"/>
      <c r="J952" s="33"/>
      <c r="K952" s="33"/>
      <c r="L952" s="34"/>
      <c r="M952" s="177"/>
      <c r="N952" s="178"/>
      <c r="O952" s="59"/>
      <c r="P952" s="59"/>
      <c r="Q952" s="59"/>
      <c r="R952" s="59"/>
      <c r="S952" s="59"/>
      <c r="T952" s="60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T952" s="18" t="s">
        <v>181</v>
      </c>
      <c r="AU952" s="18" t="s">
        <v>179</v>
      </c>
    </row>
    <row r="953" spans="1:65" s="2" customFormat="1" ht="36" customHeight="1" x14ac:dyDescent="0.2">
      <c r="A953" s="33"/>
      <c r="B953" s="162"/>
      <c r="C953" s="163" t="s">
        <v>1092</v>
      </c>
      <c r="D953" s="264" t="s">
        <v>1043</v>
      </c>
      <c r="E953" s="265"/>
      <c r="F953" s="266"/>
      <c r="G953" s="164" t="s">
        <v>643</v>
      </c>
      <c r="H953" s="165">
        <v>42.45</v>
      </c>
      <c r="I953" s="166"/>
      <c r="J953" s="165">
        <f>ROUND(I953*H953,3)</f>
        <v>0</v>
      </c>
      <c r="K953" s="167"/>
      <c r="L953" s="34"/>
      <c r="M953" s="168" t="s">
        <v>1</v>
      </c>
      <c r="N953" s="169" t="s">
        <v>43</v>
      </c>
      <c r="O953" s="59"/>
      <c r="P953" s="170">
        <f>O953*H953</f>
        <v>0</v>
      </c>
      <c r="Q953" s="170">
        <v>4.6299999999999996E-3</v>
      </c>
      <c r="R953" s="170">
        <f>Q953*H953</f>
        <v>0.19654349999999998</v>
      </c>
      <c r="S953" s="170">
        <v>0</v>
      </c>
      <c r="T953" s="171">
        <f>S953*H953</f>
        <v>0</v>
      </c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R953" s="172" t="s">
        <v>283</v>
      </c>
      <c r="AT953" s="172" t="s">
        <v>175</v>
      </c>
      <c r="AU953" s="172" t="s">
        <v>179</v>
      </c>
      <c r="AY953" s="18" t="s">
        <v>173</v>
      </c>
      <c r="BE953" s="173">
        <f>IF(N953="základná",J953,0)</f>
        <v>0</v>
      </c>
      <c r="BF953" s="173">
        <f>IF(N953="znížená",J953,0)</f>
        <v>0</v>
      </c>
      <c r="BG953" s="173">
        <f>IF(N953="zákl. prenesená",J953,0)</f>
        <v>0</v>
      </c>
      <c r="BH953" s="173">
        <f>IF(N953="zníž. prenesená",J953,0)</f>
        <v>0</v>
      </c>
      <c r="BI953" s="173">
        <f>IF(N953="nulová",J953,0)</f>
        <v>0</v>
      </c>
      <c r="BJ953" s="18" t="s">
        <v>179</v>
      </c>
      <c r="BK953" s="174">
        <f>ROUND(I953*H953,3)</f>
        <v>0</v>
      </c>
      <c r="BL953" s="18" t="s">
        <v>283</v>
      </c>
      <c r="BM953" s="172" t="s">
        <v>2244</v>
      </c>
    </row>
    <row r="954" spans="1:65" s="2" customFormat="1" ht="29.25" x14ac:dyDescent="0.2">
      <c r="A954" s="33"/>
      <c r="B954" s="34"/>
      <c r="C954" s="33"/>
      <c r="D954" s="175" t="s">
        <v>181</v>
      </c>
      <c r="E954" s="33"/>
      <c r="F954" s="176" t="s">
        <v>1045</v>
      </c>
      <c r="G954" s="33"/>
      <c r="H954" s="33"/>
      <c r="I954" s="97"/>
      <c r="J954" s="33"/>
      <c r="K954" s="33"/>
      <c r="L954" s="34"/>
      <c r="M954" s="177"/>
      <c r="N954" s="178"/>
      <c r="O954" s="59"/>
      <c r="P954" s="59"/>
      <c r="Q954" s="59"/>
      <c r="R954" s="59"/>
      <c r="S954" s="59"/>
      <c r="T954" s="60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T954" s="18" t="s">
        <v>181</v>
      </c>
      <c r="AU954" s="18" t="s">
        <v>179</v>
      </c>
    </row>
    <row r="955" spans="1:65" s="2" customFormat="1" ht="36" customHeight="1" x14ac:dyDescent="0.2">
      <c r="A955" s="33"/>
      <c r="B955" s="162"/>
      <c r="C955" s="163" t="s">
        <v>1095</v>
      </c>
      <c r="D955" s="264" t="s">
        <v>1048</v>
      </c>
      <c r="E955" s="265"/>
      <c r="F955" s="266"/>
      <c r="G955" s="164" t="s">
        <v>643</v>
      </c>
      <c r="H955" s="165">
        <v>13</v>
      </c>
      <c r="I955" s="166"/>
      <c r="J955" s="165">
        <f>ROUND(I955*H955,3)</f>
        <v>0</v>
      </c>
      <c r="K955" s="167"/>
      <c r="L955" s="34"/>
      <c r="M955" s="168" t="s">
        <v>1</v>
      </c>
      <c r="N955" s="169" t="s">
        <v>43</v>
      </c>
      <c r="O955" s="59"/>
      <c r="P955" s="170">
        <f>O955*H955</f>
        <v>0</v>
      </c>
      <c r="Q955" s="170">
        <v>3.46E-3</v>
      </c>
      <c r="R955" s="170">
        <f>Q955*H955</f>
        <v>4.4979999999999999E-2</v>
      </c>
      <c r="S955" s="170">
        <v>0</v>
      </c>
      <c r="T955" s="171">
        <f>S955*H955</f>
        <v>0</v>
      </c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R955" s="172" t="s">
        <v>283</v>
      </c>
      <c r="AT955" s="172" t="s">
        <v>175</v>
      </c>
      <c r="AU955" s="172" t="s">
        <v>179</v>
      </c>
      <c r="AY955" s="18" t="s">
        <v>173</v>
      </c>
      <c r="BE955" s="173">
        <f>IF(N955="základná",J955,0)</f>
        <v>0</v>
      </c>
      <c r="BF955" s="173">
        <f>IF(N955="znížená",J955,0)</f>
        <v>0</v>
      </c>
      <c r="BG955" s="173">
        <f>IF(N955="zákl. prenesená",J955,0)</f>
        <v>0</v>
      </c>
      <c r="BH955" s="173">
        <f>IF(N955="zníž. prenesená",J955,0)</f>
        <v>0</v>
      </c>
      <c r="BI955" s="173">
        <f>IF(N955="nulová",J955,0)</f>
        <v>0</v>
      </c>
      <c r="BJ955" s="18" t="s">
        <v>179</v>
      </c>
      <c r="BK955" s="174">
        <f>ROUND(I955*H955,3)</f>
        <v>0</v>
      </c>
      <c r="BL955" s="18" t="s">
        <v>283</v>
      </c>
      <c r="BM955" s="172" t="s">
        <v>2245</v>
      </c>
    </row>
    <row r="956" spans="1:65" s="2" customFormat="1" ht="29.25" x14ac:dyDescent="0.2">
      <c r="A956" s="33"/>
      <c r="B956" s="34"/>
      <c r="C956" s="33"/>
      <c r="D956" s="175" t="s">
        <v>181</v>
      </c>
      <c r="E956" s="33"/>
      <c r="F956" s="176" t="s">
        <v>1050</v>
      </c>
      <c r="G956" s="33"/>
      <c r="H956" s="33"/>
      <c r="I956" s="97"/>
      <c r="J956" s="33"/>
      <c r="K956" s="33"/>
      <c r="L956" s="34"/>
      <c r="M956" s="177"/>
      <c r="N956" s="178"/>
      <c r="O956" s="59"/>
      <c r="P956" s="59"/>
      <c r="Q956" s="59"/>
      <c r="R956" s="59"/>
      <c r="S956" s="59"/>
      <c r="T956" s="60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T956" s="18" t="s">
        <v>181</v>
      </c>
      <c r="AU956" s="18" t="s">
        <v>179</v>
      </c>
    </row>
    <row r="957" spans="1:65" s="13" customFormat="1" x14ac:dyDescent="0.2">
      <c r="B957" s="179"/>
      <c r="D957" s="175" t="s">
        <v>183</v>
      </c>
      <c r="E957" s="180" t="s">
        <v>1</v>
      </c>
      <c r="F957" s="181" t="s">
        <v>260</v>
      </c>
      <c r="H957" s="182">
        <v>13</v>
      </c>
      <c r="I957" s="183"/>
      <c r="L957" s="179"/>
      <c r="M957" s="184"/>
      <c r="N957" s="185"/>
      <c r="O957" s="185"/>
      <c r="P957" s="185"/>
      <c r="Q957" s="185"/>
      <c r="R957" s="185"/>
      <c r="S957" s="185"/>
      <c r="T957" s="186"/>
      <c r="AT957" s="180" t="s">
        <v>183</v>
      </c>
      <c r="AU957" s="180" t="s">
        <v>179</v>
      </c>
      <c r="AV957" s="13" t="s">
        <v>179</v>
      </c>
      <c r="AW957" s="13" t="s">
        <v>32</v>
      </c>
      <c r="AX957" s="13" t="s">
        <v>85</v>
      </c>
      <c r="AY957" s="180" t="s">
        <v>173</v>
      </c>
    </row>
    <row r="958" spans="1:65" s="2" customFormat="1" ht="36" customHeight="1" x14ac:dyDescent="0.2">
      <c r="A958" s="33"/>
      <c r="B958" s="162"/>
      <c r="C958" s="163" t="s">
        <v>1098</v>
      </c>
      <c r="D958" s="264" t="s">
        <v>1053</v>
      </c>
      <c r="E958" s="265"/>
      <c r="F958" s="266"/>
      <c r="G958" s="164" t="s">
        <v>370</v>
      </c>
      <c r="H958" s="165">
        <v>5</v>
      </c>
      <c r="I958" s="166"/>
      <c r="J958" s="165">
        <f>ROUND(I958*H958,3)</f>
        <v>0</v>
      </c>
      <c r="K958" s="167"/>
      <c r="L958" s="34"/>
      <c r="M958" s="168" t="s">
        <v>1</v>
      </c>
      <c r="N958" s="169" t="s">
        <v>43</v>
      </c>
      <c r="O958" s="59"/>
      <c r="P958" s="170">
        <f>O958*H958</f>
        <v>0</v>
      </c>
      <c r="Q958" s="170">
        <v>8.8999999999999995E-4</v>
      </c>
      <c r="R958" s="170">
        <f>Q958*H958</f>
        <v>4.45E-3</v>
      </c>
      <c r="S958" s="170">
        <v>0</v>
      </c>
      <c r="T958" s="171">
        <f>S958*H958</f>
        <v>0</v>
      </c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R958" s="172" t="s">
        <v>283</v>
      </c>
      <c r="AT958" s="172" t="s">
        <v>175</v>
      </c>
      <c r="AU958" s="172" t="s">
        <v>179</v>
      </c>
      <c r="AY958" s="18" t="s">
        <v>173</v>
      </c>
      <c r="BE958" s="173">
        <f>IF(N958="základná",J958,0)</f>
        <v>0</v>
      </c>
      <c r="BF958" s="173">
        <f>IF(N958="znížená",J958,0)</f>
        <v>0</v>
      </c>
      <c r="BG958" s="173">
        <f>IF(N958="zákl. prenesená",J958,0)</f>
        <v>0</v>
      </c>
      <c r="BH958" s="173">
        <f>IF(N958="zníž. prenesená",J958,0)</f>
        <v>0</v>
      </c>
      <c r="BI958" s="173">
        <f>IF(N958="nulová",J958,0)</f>
        <v>0</v>
      </c>
      <c r="BJ958" s="18" t="s">
        <v>179</v>
      </c>
      <c r="BK958" s="174">
        <f>ROUND(I958*H958,3)</f>
        <v>0</v>
      </c>
      <c r="BL958" s="18" t="s">
        <v>283</v>
      </c>
      <c r="BM958" s="172" t="s">
        <v>2246</v>
      </c>
    </row>
    <row r="959" spans="1:65" s="2" customFormat="1" ht="19.5" x14ac:dyDescent="0.2">
      <c r="A959" s="33"/>
      <c r="B959" s="34"/>
      <c r="C959" s="33"/>
      <c r="D959" s="175" t="s">
        <v>181</v>
      </c>
      <c r="E959" s="33"/>
      <c r="F959" s="176" t="s">
        <v>1055</v>
      </c>
      <c r="G959" s="33"/>
      <c r="H959" s="33"/>
      <c r="I959" s="97"/>
      <c r="J959" s="33"/>
      <c r="K959" s="33"/>
      <c r="L959" s="34"/>
      <c r="M959" s="177"/>
      <c r="N959" s="178"/>
      <c r="O959" s="59"/>
      <c r="P959" s="59"/>
      <c r="Q959" s="59"/>
      <c r="R959" s="59"/>
      <c r="S959" s="59"/>
      <c r="T959" s="60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T959" s="18" t="s">
        <v>181</v>
      </c>
      <c r="AU959" s="18" t="s">
        <v>179</v>
      </c>
    </row>
    <row r="960" spans="1:65" s="2" customFormat="1" ht="16.5" customHeight="1" x14ac:dyDescent="0.2">
      <c r="A960" s="33"/>
      <c r="B960" s="162"/>
      <c r="C960" s="163" t="s">
        <v>1101</v>
      </c>
      <c r="D960" s="264" t="s">
        <v>1057</v>
      </c>
      <c r="E960" s="265"/>
      <c r="F960" s="266"/>
      <c r="G960" s="164" t="s">
        <v>370</v>
      </c>
      <c r="H960" s="165">
        <v>3</v>
      </c>
      <c r="I960" s="166"/>
      <c r="J960" s="165">
        <f>ROUND(I960*H960,3)</f>
        <v>0</v>
      </c>
      <c r="K960" s="167"/>
      <c r="L960" s="34"/>
      <c r="M960" s="168" t="s">
        <v>1</v>
      </c>
      <c r="N960" s="169" t="s">
        <v>43</v>
      </c>
      <c r="O960" s="59"/>
      <c r="P960" s="170">
        <f>O960*H960</f>
        <v>0</v>
      </c>
      <c r="Q960" s="170">
        <v>0</v>
      </c>
      <c r="R960" s="170">
        <f>Q960*H960</f>
        <v>0</v>
      </c>
      <c r="S960" s="170">
        <v>0</v>
      </c>
      <c r="T960" s="171">
        <f>S960*H960</f>
        <v>0</v>
      </c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R960" s="172" t="s">
        <v>283</v>
      </c>
      <c r="AT960" s="172" t="s">
        <v>175</v>
      </c>
      <c r="AU960" s="172" t="s">
        <v>179</v>
      </c>
      <c r="AY960" s="18" t="s">
        <v>173</v>
      </c>
      <c r="BE960" s="173">
        <f>IF(N960="základná",J960,0)</f>
        <v>0</v>
      </c>
      <c r="BF960" s="173">
        <f>IF(N960="znížená",J960,0)</f>
        <v>0</v>
      </c>
      <c r="BG960" s="173">
        <f>IF(N960="zákl. prenesená",J960,0)</f>
        <v>0</v>
      </c>
      <c r="BH960" s="173">
        <f>IF(N960="zníž. prenesená",J960,0)</f>
        <v>0</v>
      </c>
      <c r="BI960" s="173">
        <f>IF(N960="nulová",J960,0)</f>
        <v>0</v>
      </c>
      <c r="BJ960" s="18" t="s">
        <v>179</v>
      </c>
      <c r="BK960" s="174">
        <f>ROUND(I960*H960,3)</f>
        <v>0</v>
      </c>
      <c r="BL960" s="18" t="s">
        <v>283</v>
      </c>
      <c r="BM960" s="172" t="s">
        <v>2247</v>
      </c>
    </row>
    <row r="961" spans="1:65" s="2" customFormat="1" ht="39" x14ac:dyDescent="0.2">
      <c r="A961" s="33"/>
      <c r="B961" s="34"/>
      <c r="C961" s="33"/>
      <c r="D961" s="175" t="s">
        <v>181</v>
      </c>
      <c r="E961" s="33"/>
      <c r="F961" s="176" t="s">
        <v>1059</v>
      </c>
      <c r="G961" s="33"/>
      <c r="H961" s="33"/>
      <c r="I961" s="97"/>
      <c r="J961" s="33"/>
      <c r="K961" s="33"/>
      <c r="L961" s="34"/>
      <c r="M961" s="177"/>
      <c r="N961" s="178"/>
      <c r="O961" s="59"/>
      <c r="P961" s="59"/>
      <c r="Q961" s="59"/>
      <c r="R961" s="59"/>
      <c r="S961" s="59"/>
      <c r="T961" s="60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T961" s="18" t="s">
        <v>181</v>
      </c>
      <c r="AU961" s="18" t="s">
        <v>179</v>
      </c>
    </row>
    <row r="962" spans="1:65" s="2" customFormat="1" ht="24" customHeight="1" x14ac:dyDescent="0.2">
      <c r="A962" s="33"/>
      <c r="B962" s="162"/>
      <c r="C962" s="163" t="s">
        <v>1105</v>
      </c>
      <c r="D962" s="264" t="s">
        <v>1061</v>
      </c>
      <c r="E962" s="265"/>
      <c r="F962" s="266"/>
      <c r="G962" s="164" t="s">
        <v>643</v>
      </c>
      <c r="H962" s="165">
        <v>14</v>
      </c>
      <c r="I962" s="166"/>
      <c r="J962" s="165">
        <f>ROUND(I962*H962,3)</f>
        <v>0</v>
      </c>
      <c r="K962" s="167"/>
      <c r="L962" s="34"/>
      <c r="M962" s="168" t="s">
        <v>1</v>
      </c>
      <c r="N962" s="169" t="s">
        <v>43</v>
      </c>
      <c r="O962" s="59"/>
      <c r="P962" s="170">
        <f>O962*H962</f>
        <v>0</v>
      </c>
      <c r="Q962" s="170">
        <v>1.4999999999999999E-4</v>
      </c>
      <c r="R962" s="170">
        <f>Q962*H962</f>
        <v>2.0999999999999999E-3</v>
      </c>
      <c r="S962" s="170">
        <v>0</v>
      </c>
      <c r="T962" s="171">
        <f>S962*H962</f>
        <v>0</v>
      </c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R962" s="172" t="s">
        <v>283</v>
      </c>
      <c r="AT962" s="172" t="s">
        <v>175</v>
      </c>
      <c r="AU962" s="172" t="s">
        <v>179</v>
      </c>
      <c r="AY962" s="18" t="s">
        <v>173</v>
      </c>
      <c r="BE962" s="173">
        <f>IF(N962="základná",J962,0)</f>
        <v>0</v>
      </c>
      <c r="BF962" s="173">
        <f>IF(N962="znížená",J962,0)</f>
        <v>0</v>
      </c>
      <c r="BG962" s="173">
        <f>IF(N962="zákl. prenesená",J962,0)</f>
        <v>0</v>
      </c>
      <c r="BH962" s="173">
        <f>IF(N962="zníž. prenesená",J962,0)</f>
        <v>0</v>
      </c>
      <c r="BI962" s="173">
        <f>IF(N962="nulová",J962,0)</f>
        <v>0</v>
      </c>
      <c r="BJ962" s="18" t="s">
        <v>179</v>
      </c>
      <c r="BK962" s="174">
        <f>ROUND(I962*H962,3)</f>
        <v>0</v>
      </c>
      <c r="BL962" s="18" t="s">
        <v>283</v>
      </c>
      <c r="BM962" s="172" t="s">
        <v>2248</v>
      </c>
    </row>
    <row r="963" spans="1:65" s="2" customFormat="1" ht="19.5" x14ac:dyDescent="0.2">
      <c r="A963" s="33"/>
      <c r="B963" s="34"/>
      <c r="C963" s="33"/>
      <c r="D963" s="175" t="s">
        <v>181</v>
      </c>
      <c r="E963" s="33"/>
      <c r="F963" s="176" t="s">
        <v>1063</v>
      </c>
      <c r="G963" s="33"/>
      <c r="H963" s="33"/>
      <c r="I963" s="97"/>
      <c r="J963" s="33"/>
      <c r="K963" s="33"/>
      <c r="L963" s="34"/>
      <c r="M963" s="177"/>
      <c r="N963" s="178"/>
      <c r="O963" s="59"/>
      <c r="P963" s="59"/>
      <c r="Q963" s="59"/>
      <c r="R963" s="59"/>
      <c r="S963" s="59"/>
      <c r="T963" s="60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T963" s="18" t="s">
        <v>181</v>
      </c>
      <c r="AU963" s="18" t="s">
        <v>179</v>
      </c>
    </row>
    <row r="964" spans="1:65" s="13" customFormat="1" x14ac:dyDescent="0.2">
      <c r="B964" s="179"/>
      <c r="D964" s="175" t="s">
        <v>183</v>
      </c>
      <c r="E964" s="180" t="s">
        <v>1</v>
      </c>
      <c r="F964" s="181" t="s">
        <v>1066</v>
      </c>
      <c r="H964" s="182">
        <v>2.75</v>
      </c>
      <c r="I964" s="183"/>
      <c r="L964" s="179"/>
      <c r="M964" s="184"/>
      <c r="N964" s="185"/>
      <c r="O964" s="185"/>
      <c r="P964" s="185"/>
      <c r="Q964" s="185"/>
      <c r="R964" s="185"/>
      <c r="S964" s="185"/>
      <c r="T964" s="186"/>
      <c r="AT964" s="180" t="s">
        <v>183</v>
      </c>
      <c r="AU964" s="180" t="s">
        <v>179</v>
      </c>
      <c r="AV964" s="13" t="s">
        <v>179</v>
      </c>
      <c r="AW964" s="13" t="s">
        <v>32</v>
      </c>
      <c r="AX964" s="13" t="s">
        <v>77</v>
      </c>
      <c r="AY964" s="180" t="s">
        <v>173</v>
      </c>
    </row>
    <row r="965" spans="1:65" s="13" customFormat="1" x14ac:dyDescent="0.2">
      <c r="B965" s="179"/>
      <c r="D965" s="175" t="s">
        <v>183</v>
      </c>
      <c r="E965" s="180" t="s">
        <v>1</v>
      </c>
      <c r="F965" s="181" t="s">
        <v>2249</v>
      </c>
      <c r="H965" s="182">
        <v>2.75</v>
      </c>
      <c r="I965" s="183"/>
      <c r="L965" s="179"/>
      <c r="M965" s="184"/>
      <c r="N965" s="185"/>
      <c r="O965" s="185"/>
      <c r="P965" s="185"/>
      <c r="Q965" s="185"/>
      <c r="R965" s="185"/>
      <c r="S965" s="185"/>
      <c r="T965" s="186"/>
      <c r="AT965" s="180" t="s">
        <v>183</v>
      </c>
      <c r="AU965" s="180" t="s">
        <v>179</v>
      </c>
      <c r="AV965" s="13" t="s">
        <v>179</v>
      </c>
      <c r="AW965" s="13" t="s">
        <v>32</v>
      </c>
      <c r="AX965" s="13" t="s">
        <v>77</v>
      </c>
      <c r="AY965" s="180" t="s">
        <v>173</v>
      </c>
    </row>
    <row r="966" spans="1:65" s="13" customFormat="1" x14ac:dyDescent="0.2">
      <c r="B966" s="179"/>
      <c r="D966" s="175" t="s">
        <v>183</v>
      </c>
      <c r="E966" s="180" t="s">
        <v>1</v>
      </c>
      <c r="F966" s="181" t="s">
        <v>2250</v>
      </c>
      <c r="H966" s="182">
        <v>8.5</v>
      </c>
      <c r="I966" s="183"/>
      <c r="L966" s="179"/>
      <c r="M966" s="184"/>
      <c r="N966" s="185"/>
      <c r="O966" s="185"/>
      <c r="P966" s="185"/>
      <c r="Q966" s="185"/>
      <c r="R966" s="185"/>
      <c r="S966" s="185"/>
      <c r="T966" s="186"/>
      <c r="AT966" s="180" t="s">
        <v>183</v>
      </c>
      <c r="AU966" s="180" t="s">
        <v>179</v>
      </c>
      <c r="AV966" s="13" t="s">
        <v>179</v>
      </c>
      <c r="AW966" s="13" t="s">
        <v>32</v>
      </c>
      <c r="AX966" s="13" t="s">
        <v>77</v>
      </c>
      <c r="AY966" s="180" t="s">
        <v>173</v>
      </c>
    </row>
    <row r="967" spans="1:65" s="16" customFormat="1" x14ac:dyDescent="0.2">
      <c r="B967" s="202"/>
      <c r="D967" s="175" t="s">
        <v>183</v>
      </c>
      <c r="E967" s="203" t="s">
        <v>1</v>
      </c>
      <c r="F967" s="204" t="s">
        <v>197</v>
      </c>
      <c r="H967" s="205">
        <v>14</v>
      </c>
      <c r="I967" s="206"/>
      <c r="L967" s="202"/>
      <c r="M967" s="207"/>
      <c r="N967" s="208"/>
      <c r="O967" s="208"/>
      <c r="P967" s="208"/>
      <c r="Q967" s="208"/>
      <c r="R967" s="208"/>
      <c r="S967" s="208"/>
      <c r="T967" s="209"/>
      <c r="AT967" s="203" t="s">
        <v>183</v>
      </c>
      <c r="AU967" s="203" t="s">
        <v>179</v>
      </c>
      <c r="AV967" s="16" t="s">
        <v>178</v>
      </c>
      <c r="AW967" s="16" t="s">
        <v>32</v>
      </c>
      <c r="AX967" s="16" t="s">
        <v>85</v>
      </c>
      <c r="AY967" s="203" t="s">
        <v>173</v>
      </c>
    </row>
    <row r="968" spans="1:65" s="2" customFormat="1" ht="24" customHeight="1" x14ac:dyDescent="0.2">
      <c r="A968" s="33"/>
      <c r="B968" s="162"/>
      <c r="C968" s="210" t="s">
        <v>1108</v>
      </c>
      <c r="D968" s="267" t="s">
        <v>1070</v>
      </c>
      <c r="E968" s="268"/>
      <c r="F968" s="269"/>
      <c r="G968" s="211" t="s">
        <v>643</v>
      </c>
      <c r="H968" s="212">
        <v>14</v>
      </c>
      <c r="I968" s="213"/>
      <c r="J968" s="212">
        <f>ROUND(I968*H968,3)</f>
        <v>0</v>
      </c>
      <c r="K968" s="214"/>
      <c r="L968" s="215"/>
      <c r="M968" s="216" t="s">
        <v>1</v>
      </c>
      <c r="N968" s="217" t="s">
        <v>43</v>
      </c>
      <c r="O968" s="59"/>
      <c r="P968" s="170">
        <f>O968*H968</f>
        <v>0</v>
      </c>
      <c r="Q968" s="170">
        <v>0</v>
      </c>
      <c r="R968" s="170">
        <f>Q968*H968</f>
        <v>0</v>
      </c>
      <c r="S968" s="170">
        <v>0</v>
      </c>
      <c r="T968" s="171">
        <f>S968*H968</f>
        <v>0</v>
      </c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R968" s="172" t="s">
        <v>368</v>
      </c>
      <c r="AT968" s="172" t="s">
        <v>335</v>
      </c>
      <c r="AU968" s="172" t="s">
        <v>179</v>
      </c>
      <c r="AY968" s="18" t="s">
        <v>173</v>
      </c>
      <c r="BE968" s="173">
        <f>IF(N968="základná",J968,0)</f>
        <v>0</v>
      </c>
      <c r="BF968" s="173">
        <f>IF(N968="znížená",J968,0)</f>
        <v>0</v>
      </c>
      <c r="BG968" s="173">
        <f>IF(N968="zákl. prenesená",J968,0)</f>
        <v>0</v>
      </c>
      <c r="BH968" s="173">
        <f>IF(N968="zníž. prenesená",J968,0)</f>
        <v>0</v>
      </c>
      <c r="BI968" s="173">
        <f>IF(N968="nulová",J968,0)</f>
        <v>0</v>
      </c>
      <c r="BJ968" s="18" t="s">
        <v>179</v>
      </c>
      <c r="BK968" s="174">
        <f>ROUND(I968*H968,3)</f>
        <v>0</v>
      </c>
      <c r="BL968" s="18" t="s">
        <v>283</v>
      </c>
      <c r="BM968" s="172" t="s">
        <v>2251</v>
      </c>
    </row>
    <row r="969" spans="1:65" s="2" customFormat="1" x14ac:dyDescent="0.2">
      <c r="A969" s="33"/>
      <c r="B969" s="34"/>
      <c r="C969" s="33"/>
      <c r="D969" s="175" t="s">
        <v>181</v>
      </c>
      <c r="E969" s="33"/>
      <c r="F969" s="176" t="s">
        <v>1072</v>
      </c>
      <c r="G969" s="33"/>
      <c r="H969" s="33"/>
      <c r="I969" s="97"/>
      <c r="J969" s="33"/>
      <c r="K969" s="33"/>
      <c r="L969" s="34"/>
      <c r="M969" s="177"/>
      <c r="N969" s="178"/>
      <c r="O969" s="59"/>
      <c r="P969" s="59"/>
      <c r="Q969" s="59"/>
      <c r="R969" s="59"/>
      <c r="S969" s="59"/>
      <c r="T969" s="60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T969" s="18" t="s">
        <v>181</v>
      </c>
      <c r="AU969" s="18" t="s">
        <v>179</v>
      </c>
    </row>
    <row r="970" spans="1:65" s="2" customFormat="1" ht="24" customHeight="1" x14ac:dyDescent="0.2">
      <c r="A970" s="33"/>
      <c r="B970" s="162"/>
      <c r="C970" s="163" t="s">
        <v>1113</v>
      </c>
      <c r="D970" s="264" t="s">
        <v>1074</v>
      </c>
      <c r="E970" s="265"/>
      <c r="F970" s="266"/>
      <c r="G970" s="164" t="s">
        <v>780</v>
      </c>
      <c r="H970" s="166"/>
      <c r="I970" s="166"/>
      <c r="J970" s="165">
        <f>ROUND(I970*H970,3)</f>
        <v>0</v>
      </c>
      <c r="K970" s="167"/>
      <c r="L970" s="34"/>
      <c r="M970" s="168" t="s">
        <v>1</v>
      </c>
      <c r="N970" s="169" t="s">
        <v>43</v>
      </c>
      <c r="O970" s="59"/>
      <c r="P970" s="170">
        <f>O970*H970</f>
        <v>0</v>
      </c>
      <c r="Q970" s="170">
        <v>0</v>
      </c>
      <c r="R970" s="170">
        <f>Q970*H970</f>
        <v>0</v>
      </c>
      <c r="S970" s="170">
        <v>0</v>
      </c>
      <c r="T970" s="171">
        <f>S970*H970</f>
        <v>0</v>
      </c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R970" s="172" t="s">
        <v>283</v>
      </c>
      <c r="AT970" s="172" t="s">
        <v>175</v>
      </c>
      <c r="AU970" s="172" t="s">
        <v>179</v>
      </c>
      <c r="AY970" s="18" t="s">
        <v>173</v>
      </c>
      <c r="BE970" s="173">
        <f>IF(N970="základná",J970,0)</f>
        <v>0</v>
      </c>
      <c r="BF970" s="173">
        <f>IF(N970="znížená",J970,0)</f>
        <v>0</v>
      </c>
      <c r="BG970" s="173">
        <f>IF(N970="zákl. prenesená",J970,0)</f>
        <v>0</v>
      </c>
      <c r="BH970" s="173">
        <f>IF(N970="zníž. prenesená",J970,0)</f>
        <v>0</v>
      </c>
      <c r="BI970" s="173">
        <f>IF(N970="nulová",J970,0)</f>
        <v>0</v>
      </c>
      <c r="BJ970" s="18" t="s">
        <v>179</v>
      </c>
      <c r="BK970" s="174">
        <f>ROUND(I970*H970,3)</f>
        <v>0</v>
      </c>
      <c r="BL970" s="18" t="s">
        <v>283</v>
      </c>
      <c r="BM970" s="172" t="s">
        <v>2252</v>
      </c>
    </row>
    <row r="971" spans="1:65" s="2" customFormat="1" x14ac:dyDescent="0.2">
      <c r="A971" s="33"/>
      <c r="B971" s="34"/>
      <c r="C971" s="33"/>
      <c r="D971" s="175" t="s">
        <v>181</v>
      </c>
      <c r="E971" s="33"/>
      <c r="F971" s="176" t="s">
        <v>1076</v>
      </c>
      <c r="G971" s="33"/>
      <c r="H971" s="33"/>
      <c r="I971" s="97"/>
      <c r="J971" s="33"/>
      <c r="K971" s="33"/>
      <c r="L971" s="34"/>
      <c r="M971" s="177"/>
      <c r="N971" s="178"/>
      <c r="O971" s="59"/>
      <c r="P971" s="59"/>
      <c r="Q971" s="59"/>
      <c r="R971" s="59"/>
      <c r="S971" s="59"/>
      <c r="T971" s="60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T971" s="18" t="s">
        <v>181</v>
      </c>
      <c r="AU971" s="18" t="s">
        <v>179</v>
      </c>
    </row>
    <row r="972" spans="1:65" s="12" customFormat="1" ht="22.9" customHeight="1" x14ac:dyDescent="0.2">
      <c r="B972" s="149"/>
      <c r="D972" s="150" t="s">
        <v>76</v>
      </c>
      <c r="E972" s="160" t="s">
        <v>1077</v>
      </c>
      <c r="F972" s="160" t="s">
        <v>1078</v>
      </c>
      <c r="I972" s="152"/>
      <c r="J972" s="161">
        <f>BK972</f>
        <v>0</v>
      </c>
      <c r="L972" s="149"/>
      <c r="M972" s="154"/>
      <c r="N972" s="155"/>
      <c r="O972" s="155"/>
      <c r="P972" s="156">
        <f>SUM(P973:P1049)</f>
        <v>0</v>
      </c>
      <c r="Q972" s="155"/>
      <c r="R972" s="156">
        <f>SUM(R973:R1049)</f>
        <v>0.22750000000000004</v>
      </c>
      <c r="S972" s="155"/>
      <c r="T972" s="157">
        <f>SUM(T973:T1049)</f>
        <v>0</v>
      </c>
      <c r="AR972" s="150" t="s">
        <v>179</v>
      </c>
      <c r="AT972" s="158" t="s">
        <v>76</v>
      </c>
      <c r="AU972" s="158" t="s">
        <v>85</v>
      </c>
      <c r="AY972" s="150" t="s">
        <v>173</v>
      </c>
      <c r="BK972" s="159">
        <f>SUM(BK973:BK1049)</f>
        <v>0</v>
      </c>
    </row>
    <row r="973" spans="1:65" s="2" customFormat="1" ht="36" customHeight="1" x14ac:dyDescent="0.2">
      <c r="A973" s="33"/>
      <c r="B973" s="162"/>
      <c r="C973" s="163" t="s">
        <v>1125</v>
      </c>
      <c r="D973" s="264" t="s">
        <v>1080</v>
      </c>
      <c r="E973" s="265"/>
      <c r="F973" s="266"/>
      <c r="G973" s="164" t="s">
        <v>370</v>
      </c>
      <c r="H973" s="165">
        <v>7</v>
      </c>
      <c r="I973" s="166"/>
      <c r="J973" s="165">
        <f>ROUND(I973*H973,3)</f>
        <v>0</v>
      </c>
      <c r="K973" s="167"/>
      <c r="L973" s="34"/>
      <c r="M973" s="168" t="s">
        <v>1</v>
      </c>
      <c r="N973" s="169" t="s">
        <v>43</v>
      </c>
      <c r="O973" s="59"/>
      <c r="P973" s="170">
        <f>O973*H973</f>
        <v>0</v>
      </c>
      <c r="Q973" s="170">
        <v>0</v>
      </c>
      <c r="R973" s="170">
        <f>Q973*H973</f>
        <v>0</v>
      </c>
      <c r="S973" s="170">
        <v>0</v>
      </c>
      <c r="T973" s="171">
        <f>S973*H973</f>
        <v>0</v>
      </c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R973" s="172" t="s">
        <v>283</v>
      </c>
      <c r="AT973" s="172" t="s">
        <v>175</v>
      </c>
      <c r="AU973" s="172" t="s">
        <v>179</v>
      </c>
      <c r="AY973" s="18" t="s">
        <v>173</v>
      </c>
      <c r="BE973" s="173">
        <f>IF(N973="základná",J973,0)</f>
        <v>0</v>
      </c>
      <c r="BF973" s="173">
        <f>IF(N973="znížená",J973,0)</f>
        <v>0</v>
      </c>
      <c r="BG973" s="173">
        <f>IF(N973="zákl. prenesená",J973,0)</f>
        <v>0</v>
      </c>
      <c r="BH973" s="173">
        <f>IF(N973="zníž. prenesená",J973,0)</f>
        <v>0</v>
      </c>
      <c r="BI973" s="173">
        <f>IF(N973="nulová",J973,0)</f>
        <v>0</v>
      </c>
      <c r="BJ973" s="18" t="s">
        <v>179</v>
      </c>
      <c r="BK973" s="174">
        <f>ROUND(I973*H973,3)</f>
        <v>0</v>
      </c>
      <c r="BL973" s="18" t="s">
        <v>283</v>
      </c>
      <c r="BM973" s="172" t="s">
        <v>2253</v>
      </c>
    </row>
    <row r="974" spans="1:65" s="2" customFormat="1" ht="19.5" x14ac:dyDescent="0.2">
      <c r="A974" s="33"/>
      <c r="B974" s="34"/>
      <c r="C974" s="33"/>
      <c r="D974" s="175" t="s">
        <v>181</v>
      </c>
      <c r="E974" s="33"/>
      <c r="F974" s="176" t="s">
        <v>1082</v>
      </c>
      <c r="G974" s="33"/>
      <c r="H974" s="33"/>
      <c r="I974" s="97"/>
      <c r="J974" s="33"/>
      <c r="K974" s="33"/>
      <c r="L974" s="34"/>
      <c r="M974" s="177"/>
      <c r="N974" s="178"/>
      <c r="O974" s="59"/>
      <c r="P974" s="59"/>
      <c r="Q974" s="59"/>
      <c r="R974" s="59"/>
      <c r="S974" s="59"/>
      <c r="T974" s="60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T974" s="18" t="s">
        <v>181</v>
      </c>
      <c r="AU974" s="18" t="s">
        <v>179</v>
      </c>
    </row>
    <row r="975" spans="1:65" s="13" customFormat="1" x14ac:dyDescent="0.2">
      <c r="B975" s="179"/>
      <c r="D975" s="175" t="s">
        <v>183</v>
      </c>
      <c r="E975" s="180" t="s">
        <v>1</v>
      </c>
      <c r="F975" s="181" t="s">
        <v>2254</v>
      </c>
      <c r="H975" s="182">
        <v>7</v>
      </c>
      <c r="I975" s="183"/>
      <c r="L975" s="179"/>
      <c r="M975" s="184"/>
      <c r="N975" s="185"/>
      <c r="O975" s="185"/>
      <c r="P975" s="185"/>
      <c r="Q975" s="185"/>
      <c r="R975" s="185"/>
      <c r="S975" s="185"/>
      <c r="T975" s="186"/>
      <c r="AT975" s="180" t="s">
        <v>183</v>
      </c>
      <c r="AU975" s="180" t="s">
        <v>179</v>
      </c>
      <c r="AV975" s="13" t="s">
        <v>179</v>
      </c>
      <c r="AW975" s="13" t="s">
        <v>32</v>
      </c>
      <c r="AX975" s="13" t="s">
        <v>77</v>
      </c>
      <c r="AY975" s="180" t="s">
        <v>173</v>
      </c>
    </row>
    <row r="976" spans="1:65" s="16" customFormat="1" x14ac:dyDescent="0.2">
      <c r="B976" s="202"/>
      <c r="D976" s="175" t="s">
        <v>183</v>
      </c>
      <c r="E976" s="203" t="s">
        <v>1</v>
      </c>
      <c r="F976" s="204" t="s">
        <v>197</v>
      </c>
      <c r="H976" s="205">
        <v>7</v>
      </c>
      <c r="I976" s="206"/>
      <c r="L976" s="202"/>
      <c r="M976" s="207"/>
      <c r="N976" s="208"/>
      <c r="O976" s="208"/>
      <c r="P976" s="208"/>
      <c r="Q976" s="208"/>
      <c r="R976" s="208"/>
      <c r="S976" s="208"/>
      <c r="T976" s="209"/>
      <c r="AT976" s="203" t="s">
        <v>183</v>
      </c>
      <c r="AU976" s="203" t="s">
        <v>179</v>
      </c>
      <c r="AV976" s="16" t="s">
        <v>178</v>
      </c>
      <c r="AW976" s="16" t="s">
        <v>32</v>
      </c>
      <c r="AX976" s="16" t="s">
        <v>85</v>
      </c>
      <c r="AY976" s="203" t="s">
        <v>173</v>
      </c>
    </row>
    <row r="977" spans="1:65" s="2" customFormat="1" ht="24" customHeight="1" x14ac:dyDescent="0.2">
      <c r="A977" s="33"/>
      <c r="B977" s="162"/>
      <c r="C977" s="163" t="s">
        <v>1128</v>
      </c>
      <c r="D977" s="264" t="s">
        <v>1085</v>
      </c>
      <c r="E977" s="265"/>
      <c r="F977" s="266"/>
      <c r="G977" s="164" t="s">
        <v>370</v>
      </c>
      <c r="H977" s="165">
        <v>3</v>
      </c>
      <c r="I977" s="166"/>
      <c r="J977" s="165">
        <f>ROUND(I977*H977,3)</f>
        <v>0</v>
      </c>
      <c r="K977" s="167"/>
      <c r="L977" s="34"/>
      <c r="M977" s="168" t="s">
        <v>1</v>
      </c>
      <c r="N977" s="169" t="s">
        <v>43</v>
      </c>
      <c r="O977" s="59"/>
      <c r="P977" s="170">
        <f>O977*H977</f>
        <v>0</v>
      </c>
      <c r="Q977" s="170">
        <v>0</v>
      </c>
      <c r="R977" s="170">
        <f>Q977*H977</f>
        <v>0</v>
      </c>
      <c r="S977" s="170">
        <v>0</v>
      </c>
      <c r="T977" s="171">
        <f>S977*H977</f>
        <v>0</v>
      </c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R977" s="172" t="s">
        <v>283</v>
      </c>
      <c r="AT977" s="172" t="s">
        <v>175</v>
      </c>
      <c r="AU977" s="172" t="s">
        <v>179</v>
      </c>
      <c r="AY977" s="18" t="s">
        <v>173</v>
      </c>
      <c r="BE977" s="173">
        <f>IF(N977="základná",J977,0)</f>
        <v>0</v>
      </c>
      <c r="BF977" s="173">
        <f>IF(N977="znížená",J977,0)</f>
        <v>0</v>
      </c>
      <c r="BG977" s="173">
        <f>IF(N977="zákl. prenesená",J977,0)</f>
        <v>0</v>
      </c>
      <c r="BH977" s="173">
        <f>IF(N977="zníž. prenesená",J977,0)</f>
        <v>0</v>
      </c>
      <c r="BI977" s="173">
        <f>IF(N977="nulová",J977,0)</f>
        <v>0</v>
      </c>
      <c r="BJ977" s="18" t="s">
        <v>179</v>
      </c>
      <c r="BK977" s="174">
        <f>ROUND(I977*H977,3)</f>
        <v>0</v>
      </c>
      <c r="BL977" s="18" t="s">
        <v>283</v>
      </c>
      <c r="BM977" s="172" t="s">
        <v>2255</v>
      </c>
    </row>
    <row r="978" spans="1:65" s="2" customFormat="1" ht="19.5" x14ac:dyDescent="0.2">
      <c r="A978" s="33"/>
      <c r="B978" s="34"/>
      <c r="C978" s="33"/>
      <c r="D978" s="175" t="s">
        <v>181</v>
      </c>
      <c r="E978" s="33"/>
      <c r="F978" s="176" t="s">
        <v>1087</v>
      </c>
      <c r="G978" s="33"/>
      <c r="H978" s="33"/>
      <c r="I978" s="97"/>
      <c r="J978" s="33"/>
      <c r="K978" s="33"/>
      <c r="L978" s="34"/>
      <c r="M978" s="177"/>
      <c r="N978" s="178"/>
      <c r="O978" s="59"/>
      <c r="P978" s="59"/>
      <c r="Q978" s="59"/>
      <c r="R978" s="59"/>
      <c r="S978" s="59"/>
      <c r="T978" s="60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T978" s="18" t="s">
        <v>181</v>
      </c>
      <c r="AU978" s="18" t="s">
        <v>179</v>
      </c>
    </row>
    <row r="979" spans="1:65" s="13" customFormat="1" x14ac:dyDescent="0.2">
      <c r="B979" s="179"/>
      <c r="D979" s="175" t="s">
        <v>183</v>
      </c>
      <c r="E979" s="180" t="s">
        <v>1</v>
      </c>
      <c r="F979" s="181" t="s">
        <v>2256</v>
      </c>
      <c r="H979" s="182">
        <v>3</v>
      </c>
      <c r="I979" s="183"/>
      <c r="L979" s="179"/>
      <c r="M979" s="184"/>
      <c r="N979" s="185"/>
      <c r="O979" s="185"/>
      <c r="P979" s="185"/>
      <c r="Q979" s="185"/>
      <c r="R979" s="185"/>
      <c r="S979" s="185"/>
      <c r="T979" s="186"/>
      <c r="AT979" s="180" t="s">
        <v>183</v>
      </c>
      <c r="AU979" s="180" t="s">
        <v>179</v>
      </c>
      <c r="AV979" s="13" t="s">
        <v>179</v>
      </c>
      <c r="AW979" s="13" t="s">
        <v>32</v>
      </c>
      <c r="AX979" s="13" t="s">
        <v>77</v>
      </c>
      <c r="AY979" s="180" t="s">
        <v>173</v>
      </c>
    </row>
    <row r="980" spans="1:65" s="16" customFormat="1" x14ac:dyDescent="0.2">
      <c r="B980" s="202"/>
      <c r="D980" s="175" t="s">
        <v>183</v>
      </c>
      <c r="E980" s="203" t="s">
        <v>1</v>
      </c>
      <c r="F980" s="204" t="s">
        <v>197</v>
      </c>
      <c r="H980" s="205">
        <v>3</v>
      </c>
      <c r="I980" s="206"/>
      <c r="L980" s="202"/>
      <c r="M980" s="207"/>
      <c r="N980" s="208"/>
      <c r="O980" s="208"/>
      <c r="P980" s="208"/>
      <c r="Q980" s="208"/>
      <c r="R980" s="208"/>
      <c r="S980" s="208"/>
      <c r="T980" s="209"/>
      <c r="AT980" s="203" t="s">
        <v>183</v>
      </c>
      <c r="AU980" s="203" t="s">
        <v>179</v>
      </c>
      <c r="AV980" s="16" t="s">
        <v>178</v>
      </c>
      <c r="AW980" s="16" t="s">
        <v>32</v>
      </c>
      <c r="AX980" s="16" t="s">
        <v>85</v>
      </c>
      <c r="AY980" s="203" t="s">
        <v>173</v>
      </c>
    </row>
    <row r="981" spans="1:65" s="2" customFormat="1" ht="36" customHeight="1" x14ac:dyDescent="0.2">
      <c r="A981" s="33"/>
      <c r="B981" s="162"/>
      <c r="C981" s="210" t="s">
        <v>1133</v>
      </c>
      <c r="D981" s="267" t="s">
        <v>1090</v>
      </c>
      <c r="E981" s="268"/>
      <c r="F981" s="269"/>
      <c r="G981" s="211" t="s">
        <v>370</v>
      </c>
      <c r="H981" s="212">
        <v>3</v>
      </c>
      <c r="I981" s="213"/>
      <c r="J981" s="212">
        <f>ROUND(I981*H981,3)</f>
        <v>0</v>
      </c>
      <c r="K981" s="214"/>
      <c r="L981" s="215"/>
      <c r="M981" s="216" t="s">
        <v>1</v>
      </c>
      <c r="N981" s="217" t="s">
        <v>43</v>
      </c>
      <c r="O981" s="59"/>
      <c r="P981" s="170">
        <f>O981*H981</f>
        <v>0</v>
      </c>
      <c r="Q981" s="170">
        <v>2.5000000000000001E-2</v>
      </c>
      <c r="R981" s="170">
        <f>Q981*H981</f>
        <v>7.5000000000000011E-2</v>
      </c>
      <c r="S981" s="170">
        <v>0</v>
      </c>
      <c r="T981" s="171">
        <f>S981*H981</f>
        <v>0</v>
      </c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R981" s="172" t="s">
        <v>368</v>
      </c>
      <c r="AT981" s="172" t="s">
        <v>335</v>
      </c>
      <c r="AU981" s="172" t="s">
        <v>179</v>
      </c>
      <c r="AY981" s="18" t="s">
        <v>173</v>
      </c>
      <c r="BE981" s="173">
        <f>IF(N981="základná",J981,0)</f>
        <v>0</v>
      </c>
      <c r="BF981" s="173">
        <f>IF(N981="znížená",J981,0)</f>
        <v>0</v>
      </c>
      <c r="BG981" s="173">
        <f>IF(N981="zákl. prenesená",J981,0)</f>
        <v>0</v>
      </c>
      <c r="BH981" s="173">
        <f>IF(N981="zníž. prenesená",J981,0)</f>
        <v>0</v>
      </c>
      <c r="BI981" s="173">
        <f>IF(N981="nulová",J981,0)</f>
        <v>0</v>
      </c>
      <c r="BJ981" s="18" t="s">
        <v>179</v>
      </c>
      <c r="BK981" s="174">
        <f>ROUND(I981*H981,3)</f>
        <v>0</v>
      </c>
      <c r="BL981" s="18" t="s">
        <v>283</v>
      </c>
      <c r="BM981" s="172" t="s">
        <v>2257</v>
      </c>
    </row>
    <row r="982" spans="1:65" s="2" customFormat="1" ht="29.25" x14ac:dyDescent="0.2">
      <c r="A982" s="33"/>
      <c r="B982" s="34"/>
      <c r="C982" s="33"/>
      <c r="D982" s="175" t="s">
        <v>181</v>
      </c>
      <c r="E982" s="33"/>
      <c r="F982" s="176" t="s">
        <v>3216</v>
      </c>
      <c r="G982" s="33"/>
      <c r="H982" s="33"/>
      <c r="I982" s="97"/>
      <c r="J982" s="33"/>
      <c r="K982" s="33"/>
      <c r="L982" s="34"/>
      <c r="M982" s="177"/>
      <c r="N982" s="178"/>
      <c r="O982" s="59"/>
      <c r="P982" s="59"/>
      <c r="Q982" s="59"/>
      <c r="R982" s="59"/>
      <c r="S982" s="59"/>
      <c r="T982" s="60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T982" s="18" t="s">
        <v>181</v>
      </c>
      <c r="AU982" s="18" t="s">
        <v>179</v>
      </c>
    </row>
    <row r="983" spans="1:65" s="2" customFormat="1" ht="48" customHeight="1" x14ac:dyDescent="0.2">
      <c r="A983" s="33"/>
      <c r="B983" s="162"/>
      <c r="C983" s="210" t="s">
        <v>1138</v>
      </c>
      <c r="D983" s="267" t="s">
        <v>1093</v>
      </c>
      <c r="E983" s="268"/>
      <c r="F983" s="269"/>
      <c r="G983" s="211" t="s">
        <v>370</v>
      </c>
      <c r="H983" s="212">
        <v>1</v>
      </c>
      <c r="I983" s="213"/>
      <c r="J983" s="212">
        <f>ROUND(I983*H983,3)</f>
        <v>0</v>
      </c>
      <c r="K983" s="214"/>
      <c r="L983" s="215"/>
      <c r="M983" s="216" t="s">
        <v>1</v>
      </c>
      <c r="N983" s="217" t="s">
        <v>43</v>
      </c>
      <c r="O983" s="59"/>
      <c r="P983" s="170">
        <f>O983*H983</f>
        <v>0</v>
      </c>
      <c r="Q983" s="170">
        <v>2.5000000000000001E-2</v>
      </c>
      <c r="R983" s="170">
        <f>Q983*H983</f>
        <v>2.5000000000000001E-2</v>
      </c>
      <c r="S983" s="170">
        <v>0</v>
      </c>
      <c r="T983" s="171">
        <f>S983*H983</f>
        <v>0</v>
      </c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R983" s="172" t="s">
        <v>368</v>
      </c>
      <c r="AT983" s="172" t="s">
        <v>335</v>
      </c>
      <c r="AU983" s="172" t="s">
        <v>179</v>
      </c>
      <c r="AY983" s="18" t="s">
        <v>173</v>
      </c>
      <c r="BE983" s="173">
        <f>IF(N983="základná",J983,0)</f>
        <v>0</v>
      </c>
      <c r="BF983" s="173">
        <f>IF(N983="znížená",J983,0)</f>
        <v>0</v>
      </c>
      <c r="BG983" s="173">
        <f>IF(N983="zákl. prenesená",J983,0)</f>
        <v>0</v>
      </c>
      <c r="BH983" s="173">
        <f>IF(N983="zníž. prenesená",J983,0)</f>
        <v>0</v>
      </c>
      <c r="BI983" s="173">
        <f>IF(N983="nulová",J983,0)</f>
        <v>0</v>
      </c>
      <c r="BJ983" s="18" t="s">
        <v>179</v>
      </c>
      <c r="BK983" s="174">
        <f>ROUND(I983*H983,3)</f>
        <v>0</v>
      </c>
      <c r="BL983" s="18" t="s">
        <v>283</v>
      </c>
      <c r="BM983" s="172" t="s">
        <v>2258</v>
      </c>
    </row>
    <row r="984" spans="1:65" s="2" customFormat="1" ht="29.25" x14ac:dyDescent="0.2">
      <c r="A984" s="33"/>
      <c r="B984" s="34"/>
      <c r="C984" s="33"/>
      <c r="D984" s="175" t="s">
        <v>181</v>
      </c>
      <c r="E984" s="33"/>
      <c r="F984" s="176" t="s">
        <v>3216</v>
      </c>
      <c r="G984" s="33"/>
      <c r="H984" s="33"/>
      <c r="I984" s="97"/>
      <c r="J984" s="33"/>
      <c r="K984" s="33"/>
      <c r="L984" s="34"/>
      <c r="M984" s="177"/>
      <c r="N984" s="178"/>
      <c r="O984" s="59"/>
      <c r="P984" s="59"/>
      <c r="Q984" s="59"/>
      <c r="R984" s="59"/>
      <c r="S984" s="59"/>
      <c r="T984" s="60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T984" s="18" t="s">
        <v>181</v>
      </c>
      <c r="AU984" s="18" t="s">
        <v>179</v>
      </c>
    </row>
    <row r="985" spans="1:65" s="2" customFormat="1" ht="36" customHeight="1" x14ac:dyDescent="0.2">
      <c r="A985" s="33"/>
      <c r="B985" s="162"/>
      <c r="C985" s="210" t="s">
        <v>1143</v>
      </c>
      <c r="D985" s="267" t="s">
        <v>1096</v>
      </c>
      <c r="E985" s="268"/>
      <c r="F985" s="269"/>
      <c r="G985" s="211" t="s">
        <v>370</v>
      </c>
      <c r="H985" s="212">
        <v>2</v>
      </c>
      <c r="I985" s="213"/>
      <c r="J985" s="212">
        <f>ROUND(I985*H985,3)</f>
        <v>0</v>
      </c>
      <c r="K985" s="214"/>
      <c r="L985" s="215"/>
      <c r="M985" s="216" t="s">
        <v>1</v>
      </c>
      <c r="N985" s="217" t="s">
        <v>43</v>
      </c>
      <c r="O985" s="59"/>
      <c r="P985" s="170">
        <f>O985*H985</f>
        <v>0</v>
      </c>
      <c r="Q985" s="170">
        <v>2.5000000000000001E-2</v>
      </c>
      <c r="R985" s="170">
        <f>Q985*H985</f>
        <v>0.05</v>
      </c>
      <c r="S985" s="170">
        <v>0</v>
      </c>
      <c r="T985" s="171">
        <f>S985*H985</f>
        <v>0</v>
      </c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R985" s="172" t="s">
        <v>368</v>
      </c>
      <c r="AT985" s="172" t="s">
        <v>335</v>
      </c>
      <c r="AU985" s="172" t="s">
        <v>179</v>
      </c>
      <c r="AY985" s="18" t="s">
        <v>173</v>
      </c>
      <c r="BE985" s="173">
        <f>IF(N985="základná",J985,0)</f>
        <v>0</v>
      </c>
      <c r="BF985" s="173">
        <f>IF(N985="znížená",J985,0)</f>
        <v>0</v>
      </c>
      <c r="BG985" s="173">
        <f>IF(N985="zákl. prenesená",J985,0)</f>
        <v>0</v>
      </c>
      <c r="BH985" s="173">
        <f>IF(N985="zníž. prenesená",J985,0)</f>
        <v>0</v>
      </c>
      <c r="BI985" s="173">
        <f>IF(N985="nulová",J985,0)</f>
        <v>0</v>
      </c>
      <c r="BJ985" s="18" t="s">
        <v>179</v>
      </c>
      <c r="BK985" s="174">
        <f>ROUND(I985*H985,3)</f>
        <v>0</v>
      </c>
      <c r="BL985" s="18" t="s">
        <v>283</v>
      </c>
      <c r="BM985" s="172" t="s">
        <v>2259</v>
      </c>
    </row>
    <row r="986" spans="1:65" s="2" customFormat="1" ht="29.25" x14ac:dyDescent="0.2">
      <c r="A986" s="33"/>
      <c r="B986" s="34"/>
      <c r="C986" s="33"/>
      <c r="D986" s="175" t="s">
        <v>181</v>
      </c>
      <c r="E986" s="33"/>
      <c r="F986" s="176" t="s">
        <v>3216</v>
      </c>
      <c r="G986" s="33"/>
      <c r="H986" s="33"/>
      <c r="I986" s="97"/>
      <c r="J986" s="33"/>
      <c r="K986" s="33"/>
      <c r="L986" s="34"/>
      <c r="M986" s="177"/>
      <c r="N986" s="178"/>
      <c r="O986" s="59"/>
      <c r="P986" s="59"/>
      <c r="Q986" s="59"/>
      <c r="R986" s="59"/>
      <c r="S986" s="59"/>
      <c r="T986" s="60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T986" s="18" t="s">
        <v>181</v>
      </c>
      <c r="AU986" s="18" t="s">
        <v>179</v>
      </c>
    </row>
    <row r="987" spans="1:65" s="2" customFormat="1" ht="48" customHeight="1" x14ac:dyDescent="0.2">
      <c r="A987" s="33"/>
      <c r="B987" s="162"/>
      <c r="C987" s="210" t="s">
        <v>1148</v>
      </c>
      <c r="D987" s="267" t="s">
        <v>1099</v>
      </c>
      <c r="E987" s="268"/>
      <c r="F987" s="269"/>
      <c r="G987" s="211" t="s">
        <v>370</v>
      </c>
      <c r="H987" s="212">
        <v>1</v>
      </c>
      <c r="I987" s="213"/>
      <c r="J987" s="212">
        <f>ROUND(I987*H987,3)</f>
        <v>0</v>
      </c>
      <c r="K987" s="214"/>
      <c r="L987" s="215"/>
      <c r="M987" s="216" t="s">
        <v>1</v>
      </c>
      <c r="N987" s="217" t="s">
        <v>43</v>
      </c>
      <c r="O987" s="59"/>
      <c r="P987" s="170">
        <f>O987*H987</f>
        <v>0</v>
      </c>
      <c r="Q987" s="170">
        <v>2.5000000000000001E-2</v>
      </c>
      <c r="R987" s="170">
        <f>Q987*H987</f>
        <v>2.5000000000000001E-2</v>
      </c>
      <c r="S987" s="170">
        <v>0</v>
      </c>
      <c r="T987" s="171">
        <f>S987*H987</f>
        <v>0</v>
      </c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R987" s="172" t="s">
        <v>368</v>
      </c>
      <c r="AT987" s="172" t="s">
        <v>335</v>
      </c>
      <c r="AU987" s="172" t="s">
        <v>179</v>
      </c>
      <c r="AY987" s="18" t="s">
        <v>173</v>
      </c>
      <c r="BE987" s="173">
        <f>IF(N987="základná",J987,0)</f>
        <v>0</v>
      </c>
      <c r="BF987" s="173">
        <f>IF(N987="znížená",J987,0)</f>
        <v>0</v>
      </c>
      <c r="BG987" s="173">
        <f>IF(N987="zákl. prenesená",J987,0)</f>
        <v>0</v>
      </c>
      <c r="BH987" s="173">
        <f>IF(N987="zníž. prenesená",J987,0)</f>
        <v>0</v>
      </c>
      <c r="BI987" s="173">
        <f>IF(N987="nulová",J987,0)</f>
        <v>0</v>
      </c>
      <c r="BJ987" s="18" t="s">
        <v>179</v>
      </c>
      <c r="BK987" s="174">
        <f>ROUND(I987*H987,3)</f>
        <v>0</v>
      </c>
      <c r="BL987" s="18" t="s">
        <v>283</v>
      </c>
      <c r="BM987" s="172" t="s">
        <v>2260</v>
      </c>
    </row>
    <row r="988" spans="1:65" s="2" customFormat="1" ht="29.25" x14ac:dyDescent="0.2">
      <c r="A988" s="33"/>
      <c r="B988" s="34"/>
      <c r="C988" s="33"/>
      <c r="D988" s="175" t="s">
        <v>181</v>
      </c>
      <c r="E988" s="33"/>
      <c r="F988" s="176" t="s">
        <v>3216</v>
      </c>
      <c r="G988" s="33"/>
      <c r="H988" s="33"/>
      <c r="I988" s="97"/>
      <c r="J988" s="33"/>
      <c r="K988" s="33"/>
      <c r="L988" s="34"/>
      <c r="M988" s="177"/>
      <c r="N988" s="178"/>
      <c r="O988" s="59"/>
      <c r="P988" s="59"/>
      <c r="Q988" s="59"/>
      <c r="R988" s="59"/>
      <c r="S988" s="59"/>
      <c r="T988" s="60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T988" s="18" t="s">
        <v>181</v>
      </c>
      <c r="AU988" s="18" t="s">
        <v>179</v>
      </c>
    </row>
    <row r="989" spans="1:65" s="2" customFormat="1" ht="36" customHeight="1" x14ac:dyDescent="0.2">
      <c r="A989" s="33"/>
      <c r="B989" s="162"/>
      <c r="C989" s="210" t="s">
        <v>1151</v>
      </c>
      <c r="D989" s="267" t="s">
        <v>2261</v>
      </c>
      <c r="E989" s="268"/>
      <c r="F989" s="269"/>
      <c r="G989" s="211" t="s">
        <v>370</v>
      </c>
      <c r="H989" s="212">
        <v>1</v>
      </c>
      <c r="I989" s="213"/>
      <c r="J989" s="212">
        <f>ROUND(I989*H989,3)</f>
        <v>0</v>
      </c>
      <c r="K989" s="214"/>
      <c r="L989" s="215"/>
      <c r="M989" s="216" t="s">
        <v>1</v>
      </c>
      <c r="N989" s="217" t="s">
        <v>43</v>
      </c>
      <c r="O989" s="59"/>
      <c r="P989" s="170">
        <f>O989*H989</f>
        <v>0</v>
      </c>
      <c r="Q989" s="170">
        <v>1.7500000000000002E-2</v>
      </c>
      <c r="R989" s="170">
        <f>Q989*H989</f>
        <v>1.7500000000000002E-2</v>
      </c>
      <c r="S989" s="170">
        <v>0</v>
      </c>
      <c r="T989" s="171">
        <f>S989*H989</f>
        <v>0</v>
      </c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R989" s="172" t="s">
        <v>368</v>
      </c>
      <c r="AT989" s="172" t="s">
        <v>335</v>
      </c>
      <c r="AU989" s="172" t="s">
        <v>179</v>
      </c>
      <c r="AY989" s="18" t="s">
        <v>173</v>
      </c>
      <c r="BE989" s="173">
        <f>IF(N989="základná",J989,0)</f>
        <v>0</v>
      </c>
      <c r="BF989" s="173">
        <f>IF(N989="znížená",J989,0)</f>
        <v>0</v>
      </c>
      <c r="BG989" s="173">
        <f>IF(N989="zákl. prenesená",J989,0)</f>
        <v>0</v>
      </c>
      <c r="BH989" s="173">
        <f>IF(N989="zníž. prenesená",J989,0)</f>
        <v>0</v>
      </c>
      <c r="BI989" s="173">
        <f>IF(N989="nulová",J989,0)</f>
        <v>0</v>
      </c>
      <c r="BJ989" s="18" t="s">
        <v>179</v>
      </c>
      <c r="BK989" s="174">
        <f>ROUND(I989*H989,3)</f>
        <v>0</v>
      </c>
      <c r="BL989" s="18" t="s">
        <v>283</v>
      </c>
      <c r="BM989" s="172" t="s">
        <v>2262</v>
      </c>
    </row>
    <row r="990" spans="1:65" s="2" customFormat="1" ht="19.5" x14ac:dyDescent="0.2">
      <c r="A990" s="33"/>
      <c r="B990" s="34"/>
      <c r="C990" s="33"/>
      <c r="D990" s="175" t="s">
        <v>181</v>
      </c>
      <c r="E990" s="33"/>
      <c r="F990" s="176" t="s">
        <v>1104</v>
      </c>
      <c r="G990" s="33"/>
      <c r="H990" s="33"/>
      <c r="I990" s="97"/>
      <c r="J990" s="33"/>
      <c r="K990" s="33"/>
      <c r="L990" s="34"/>
      <c r="M990" s="177"/>
      <c r="N990" s="178"/>
      <c r="O990" s="59"/>
      <c r="P990" s="59"/>
      <c r="Q990" s="59"/>
      <c r="R990" s="59"/>
      <c r="S990" s="59"/>
      <c r="T990" s="60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T990" s="18" t="s">
        <v>181</v>
      </c>
      <c r="AU990" s="18" t="s">
        <v>179</v>
      </c>
    </row>
    <row r="991" spans="1:65" s="2" customFormat="1" ht="36" customHeight="1" x14ac:dyDescent="0.2">
      <c r="A991" s="33"/>
      <c r="B991" s="162"/>
      <c r="C991" s="210" t="s">
        <v>1160</v>
      </c>
      <c r="D991" s="267" t="s">
        <v>2263</v>
      </c>
      <c r="E991" s="268"/>
      <c r="F991" s="269"/>
      <c r="G991" s="211" t="s">
        <v>370</v>
      </c>
      <c r="H991" s="212">
        <v>1</v>
      </c>
      <c r="I991" s="213"/>
      <c r="J991" s="212">
        <f>ROUND(I991*H991,3)</f>
        <v>0</v>
      </c>
      <c r="K991" s="214"/>
      <c r="L991" s="215"/>
      <c r="M991" s="216" t="s">
        <v>1</v>
      </c>
      <c r="N991" s="217" t="s">
        <v>43</v>
      </c>
      <c r="O991" s="59"/>
      <c r="P991" s="170">
        <f>O991*H991</f>
        <v>0</v>
      </c>
      <c r="Q991" s="170">
        <v>1.7500000000000002E-2</v>
      </c>
      <c r="R991" s="170">
        <f>Q991*H991</f>
        <v>1.7500000000000002E-2</v>
      </c>
      <c r="S991" s="170">
        <v>0</v>
      </c>
      <c r="T991" s="171">
        <f>S991*H991</f>
        <v>0</v>
      </c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R991" s="172" t="s">
        <v>368</v>
      </c>
      <c r="AT991" s="172" t="s">
        <v>335</v>
      </c>
      <c r="AU991" s="172" t="s">
        <v>179</v>
      </c>
      <c r="AY991" s="18" t="s">
        <v>173</v>
      </c>
      <c r="BE991" s="173">
        <f>IF(N991="základná",J991,0)</f>
        <v>0</v>
      </c>
      <c r="BF991" s="173">
        <f>IF(N991="znížená",J991,0)</f>
        <v>0</v>
      </c>
      <c r="BG991" s="173">
        <f>IF(N991="zákl. prenesená",J991,0)</f>
        <v>0</v>
      </c>
      <c r="BH991" s="173">
        <f>IF(N991="zníž. prenesená",J991,0)</f>
        <v>0</v>
      </c>
      <c r="BI991" s="173">
        <f>IF(N991="nulová",J991,0)</f>
        <v>0</v>
      </c>
      <c r="BJ991" s="18" t="s">
        <v>179</v>
      </c>
      <c r="BK991" s="174">
        <f>ROUND(I991*H991,3)</f>
        <v>0</v>
      </c>
      <c r="BL991" s="18" t="s">
        <v>283</v>
      </c>
      <c r="BM991" s="172" t="s">
        <v>2264</v>
      </c>
    </row>
    <row r="992" spans="1:65" s="2" customFormat="1" ht="19.5" x14ac:dyDescent="0.2">
      <c r="A992" s="33"/>
      <c r="B992" s="34"/>
      <c r="C992" s="33"/>
      <c r="D992" s="175" t="s">
        <v>181</v>
      </c>
      <c r="E992" s="33"/>
      <c r="F992" s="176" t="s">
        <v>1104</v>
      </c>
      <c r="G992" s="33"/>
      <c r="H992" s="33"/>
      <c r="I992" s="97"/>
      <c r="J992" s="33"/>
      <c r="K992" s="33"/>
      <c r="L992" s="34"/>
      <c r="M992" s="177"/>
      <c r="N992" s="178"/>
      <c r="O992" s="59"/>
      <c r="P992" s="59"/>
      <c r="Q992" s="59"/>
      <c r="R992" s="59"/>
      <c r="S992" s="59"/>
      <c r="T992" s="60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T992" s="18" t="s">
        <v>181</v>
      </c>
      <c r="AU992" s="18" t="s">
        <v>179</v>
      </c>
    </row>
    <row r="993" spans="1:65" s="2" customFormat="1" ht="36" customHeight="1" x14ac:dyDescent="0.2">
      <c r="A993" s="33"/>
      <c r="B993" s="162"/>
      <c r="C993" s="210" t="s">
        <v>1163</v>
      </c>
      <c r="D993" s="267" t="s">
        <v>2265</v>
      </c>
      <c r="E993" s="268"/>
      <c r="F993" s="269"/>
      <c r="G993" s="211" t="s">
        <v>370</v>
      </c>
      <c r="H993" s="212">
        <v>1</v>
      </c>
      <c r="I993" s="213"/>
      <c r="J993" s="212">
        <f>ROUND(I993*H993,3)</f>
        <v>0</v>
      </c>
      <c r="K993" s="214"/>
      <c r="L993" s="215"/>
      <c r="M993" s="216" t="s">
        <v>1</v>
      </c>
      <c r="N993" s="217" t="s">
        <v>43</v>
      </c>
      <c r="O993" s="59"/>
      <c r="P993" s="170">
        <f>O993*H993</f>
        <v>0</v>
      </c>
      <c r="Q993" s="170">
        <v>1.7500000000000002E-2</v>
      </c>
      <c r="R993" s="170">
        <f>Q993*H993</f>
        <v>1.7500000000000002E-2</v>
      </c>
      <c r="S993" s="170">
        <v>0</v>
      </c>
      <c r="T993" s="171">
        <f>S993*H993</f>
        <v>0</v>
      </c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R993" s="172" t="s">
        <v>368</v>
      </c>
      <c r="AT993" s="172" t="s">
        <v>335</v>
      </c>
      <c r="AU993" s="172" t="s">
        <v>179</v>
      </c>
      <c r="AY993" s="18" t="s">
        <v>173</v>
      </c>
      <c r="BE993" s="173">
        <f>IF(N993="základná",J993,0)</f>
        <v>0</v>
      </c>
      <c r="BF993" s="173">
        <f>IF(N993="znížená",J993,0)</f>
        <v>0</v>
      </c>
      <c r="BG993" s="173">
        <f>IF(N993="zákl. prenesená",J993,0)</f>
        <v>0</v>
      </c>
      <c r="BH993" s="173">
        <f>IF(N993="zníž. prenesená",J993,0)</f>
        <v>0</v>
      </c>
      <c r="BI993" s="173">
        <f>IF(N993="nulová",J993,0)</f>
        <v>0</v>
      </c>
      <c r="BJ993" s="18" t="s">
        <v>179</v>
      </c>
      <c r="BK993" s="174">
        <f>ROUND(I993*H993,3)</f>
        <v>0</v>
      </c>
      <c r="BL993" s="18" t="s">
        <v>283</v>
      </c>
      <c r="BM993" s="172" t="s">
        <v>2266</v>
      </c>
    </row>
    <row r="994" spans="1:65" s="2" customFormat="1" ht="19.5" x14ac:dyDescent="0.2">
      <c r="A994" s="33"/>
      <c r="B994" s="34"/>
      <c r="C994" s="33"/>
      <c r="D994" s="175" t="s">
        <v>181</v>
      </c>
      <c r="E994" s="33"/>
      <c r="F994" s="176" t="s">
        <v>1104</v>
      </c>
      <c r="G994" s="33"/>
      <c r="H994" s="33"/>
      <c r="I994" s="97"/>
      <c r="J994" s="33"/>
      <c r="K994" s="33"/>
      <c r="L994" s="34"/>
      <c r="M994" s="177"/>
      <c r="N994" s="178"/>
      <c r="O994" s="59"/>
      <c r="P994" s="59"/>
      <c r="Q994" s="59"/>
      <c r="R994" s="59"/>
      <c r="S994" s="59"/>
      <c r="T994" s="60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T994" s="18" t="s">
        <v>181</v>
      </c>
      <c r="AU994" s="18" t="s">
        <v>179</v>
      </c>
    </row>
    <row r="995" spans="1:65" s="2" customFormat="1" ht="16.5" customHeight="1" x14ac:dyDescent="0.2">
      <c r="A995" s="33"/>
      <c r="B995" s="162"/>
      <c r="C995" s="163" t="s">
        <v>1172</v>
      </c>
      <c r="D995" s="264" t="s">
        <v>1109</v>
      </c>
      <c r="E995" s="265"/>
      <c r="F995" s="266"/>
      <c r="G995" s="164" t="s">
        <v>177</v>
      </c>
      <c r="H995" s="165">
        <v>2</v>
      </c>
      <c r="I995" s="166"/>
      <c r="J995" s="165">
        <f>ROUND(I995*H995,3)</f>
        <v>0</v>
      </c>
      <c r="K995" s="167"/>
      <c r="L995" s="34"/>
      <c r="M995" s="168" t="s">
        <v>1</v>
      </c>
      <c r="N995" s="169" t="s">
        <v>43</v>
      </c>
      <c r="O995" s="59"/>
      <c r="P995" s="170">
        <f>O995*H995</f>
        <v>0</v>
      </c>
      <c r="Q995" s="170">
        <v>0</v>
      </c>
      <c r="R995" s="170">
        <f>Q995*H995</f>
        <v>0</v>
      </c>
      <c r="S995" s="170">
        <v>0</v>
      </c>
      <c r="T995" s="171">
        <f>S995*H995</f>
        <v>0</v>
      </c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R995" s="172" t="s">
        <v>283</v>
      </c>
      <c r="AT995" s="172" t="s">
        <v>175</v>
      </c>
      <c r="AU995" s="172" t="s">
        <v>179</v>
      </c>
      <c r="AY995" s="18" t="s">
        <v>173</v>
      </c>
      <c r="BE995" s="173">
        <f>IF(N995="základná",J995,0)</f>
        <v>0</v>
      </c>
      <c r="BF995" s="173">
        <f>IF(N995="znížená",J995,0)</f>
        <v>0</v>
      </c>
      <c r="BG995" s="173">
        <f>IF(N995="zákl. prenesená",J995,0)</f>
        <v>0</v>
      </c>
      <c r="BH995" s="173">
        <f>IF(N995="zníž. prenesená",J995,0)</f>
        <v>0</v>
      </c>
      <c r="BI995" s="173">
        <f>IF(N995="nulová",J995,0)</f>
        <v>0</v>
      </c>
      <c r="BJ995" s="18" t="s">
        <v>179</v>
      </c>
      <c r="BK995" s="174">
        <f>ROUND(I995*H995,3)</f>
        <v>0</v>
      </c>
      <c r="BL995" s="18" t="s">
        <v>283</v>
      </c>
      <c r="BM995" s="172" t="s">
        <v>2267</v>
      </c>
    </row>
    <row r="996" spans="1:65" s="2" customFormat="1" ht="19.5" x14ac:dyDescent="0.2">
      <c r="A996" s="33"/>
      <c r="B996" s="34"/>
      <c r="C996" s="33"/>
      <c r="D996" s="175" t="s">
        <v>181</v>
      </c>
      <c r="E996" s="33"/>
      <c r="F996" s="176" t="s">
        <v>1111</v>
      </c>
      <c r="G996" s="33"/>
      <c r="H996" s="33"/>
      <c r="I996" s="97"/>
      <c r="J996" s="33"/>
      <c r="K996" s="33"/>
      <c r="L996" s="34"/>
      <c r="M996" s="177"/>
      <c r="N996" s="178"/>
      <c r="O996" s="59"/>
      <c r="P996" s="59"/>
      <c r="Q996" s="59"/>
      <c r="R996" s="59"/>
      <c r="S996" s="59"/>
      <c r="T996" s="60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T996" s="18" t="s">
        <v>181</v>
      </c>
      <c r="AU996" s="18" t="s">
        <v>179</v>
      </c>
    </row>
    <row r="997" spans="1:65" s="13" customFormat="1" x14ac:dyDescent="0.2">
      <c r="B997" s="179"/>
      <c r="D997" s="175" t="s">
        <v>183</v>
      </c>
      <c r="E997" s="180" t="s">
        <v>1</v>
      </c>
      <c r="F997" s="181" t="s">
        <v>1112</v>
      </c>
      <c r="H997" s="182">
        <v>2</v>
      </c>
      <c r="I997" s="183"/>
      <c r="L997" s="179"/>
      <c r="M997" s="184"/>
      <c r="N997" s="185"/>
      <c r="O997" s="185"/>
      <c r="P997" s="185"/>
      <c r="Q997" s="185"/>
      <c r="R997" s="185"/>
      <c r="S997" s="185"/>
      <c r="T997" s="186"/>
      <c r="AT997" s="180" t="s">
        <v>183</v>
      </c>
      <c r="AU997" s="180" t="s">
        <v>179</v>
      </c>
      <c r="AV997" s="13" t="s">
        <v>179</v>
      </c>
      <c r="AW997" s="13" t="s">
        <v>32</v>
      </c>
      <c r="AX997" s="13" t="s">
        <v>85</v>
      </c>
      <c r="AY997" s="180" t="s">
        <v>173</v>
      </c>
    </row>
    <row r="998" spans="1:65" s="2" customFormat="1" ht="24" customHeight="1" x14ac:dyDescent="0.2">
      <c r="A998" s="33"/>
      <c r="B998" s="162"/>
      <c r="C998" s="210" t="s">
        <v>1175</v>
      </c>
      <c r="D998" s="267" t="s">
        <v>1114</v>
      </c>
      <c r="E998" s="268"/>
      <c r="F998" s="269"/>
      <c r="G998" s="211" t="s">
        <v>177</v>
      </c>
      <c r="H998" s="212">
        <v>2</v>
      </c>
      <c r="I998" s="213"/>
      <c r="J998" s="212">
        <f>ROUND(I998*H998,3)</f>
        <v>0</v>
      </c>
      <c r="K998" s="214"/>
      <c r="L998" s="215"/>
      <c r="M998" s="216" t="s">
        <v>1</v>
      </c>
      <c r="N998" s="217" t="s">
        <v>43</v>
      </c>
      <c r="O998" s="59"/>
      <c r="P998" s="170">
        <f>O998*H998</f>
        <v>0</v>
      </c>
      <c r="Q998" s="170">
        <v>0</v>
      </c>
      <c r="R998" s="170">
        <f>Q998*H998</f>
        <v>0</v>
      </c>
      <c r="S998" s="170">
        <v>0</v>
      </c>
      <c r="T998" s="171">
        <f>S998*H998</f>
        <v>0</v>
      </c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R998" s="172" t="s">
        <v>368</v>
      </c>
      <c r="AT998" s="172" t="s">
        <v>335</v>
      </c>
      <c r="AU998" s="172" t="s">
        <v>179</v>
      </c>
      <c r="AY998" s="18" t="s">
        <v>173</v>
      </c>
      <c r="BE998" s="173">
        <f>IF(N998="základná",J998,0)</f>
        <v>0</v>
      </c>
      <c r="BF998" s="173">
        <f>IF(N998="znížená",J998,0)</f>
        <v>0</v>
      </c>
      <c r="BG998" s="173">
        <f>IF(N998="zákl. prenesená",J998,0)</f>
        <v>0</v>
      </c>
      <c r="BH998" s="173">
        <f>IF(N998="zníž. prenesená",J998,0)</f>
        <v>0</v>
      </c>
      <c r="BI998" s="173">
        <f>IF(N998="nulová",J998,0)</f>
        <v>0</v>
      </c>
      <c r="BJ998" s="18" t="s">
        <v>179</v>
      </c>
      <c r="BK998" s="174">
        <f>ROUND(I998*H998,3)</f>
        <v>0</v>
      </c>
      <c r="BL998" s="18" t="s">
        <v>283</v>
      </c>
      <c r="BM998" s="172" t="s">
        <v>2268</v>
      </c>
    </row>
    <row r="999" spans="1:65" s="2" customFormat="1" ht="19.5" x14ac:dyDescent="0.2">
      <c r="A999" s="33"/>
      <c r="B999" s="34"/>
      <c r="C999" s="33"/>
      <c r="D999" s="175" t="s">
        <v>181</v>
      </c>
      <c r="E999" s="33"/>
      <c r="F999" s="176" t="s">
        <v>1116</v>
      </c>
      <c r="G999" s="33"/>
      <c r="H999" s="33"/>
      <c r="I999" s="97"/>
      <c r="J999" s="33"/>
      <c r="K999" s="33"/>
      <c r="L999" s="34"/>
      <c r="M999" s="177"/>
      <c r="N999" s="178"/>
      <c r="O999" s="59"/>
      <c r="P999" s="59"/>
      <c r="Q999" s="59"/>
      <c r="R999" s="59"/>
      <c r="S999" s="59"/>
      <c r="T999" s="60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T999" s="18" t="s">
        <v>181</v>
      </c>
      <c r="AU999" s="18" t="s">
        <v>179</v>
      </c>
    </row>
    <row r="1000" spans="1:65" s="14" customFormat="1" x14ac:dyDescent="0.2">
      <c r="B1000" s="187"/>
      <c r="D1000" s="175" t="s">
        <v>183</v>
      </c>
      <c r="E1000" s="188" t="s">
        <v>1</v>
      </c>
      <c r="F1000" s="189" t="s">
        <v>1117</v>
      </c>
      <c r="H1000" s="188" t="s">
        <v>1</v>
      </c>
      <c r="I1000" s="190"/>
      <c r="L1000" s="187"/>
      <c r="M1000" s="191"/>
      <c r="N1000" s="192"/>
      <c r="O1000" s="192"/>
      <c r="P1000" s="192"/>
      <c r="Q1000" s="192"/>
      <c r="R1000" s="192"/>
      <c r="S1000" s="192"/>
      <c r="T1000" s="193"/>
      <c r="AT1000" s="188" t="s">
        <v>183</v>
      </c>
      <c r="AU1000" s="188" t="s">
        <v>179</v>
      </c>
      <c r="AV1000" s="14" t="s">
        <v>85</v>
      </c>
      <c r="AW1000" s="14" t="s">
        <v>32</v>
      </c>
      <c r="AX1000" s="14" t="s">
        <v>77</v>
      </c>
      <c r="AY1000" s="188" t="s">
        <v>173</v>
      </c>
    </row>
    <row r="1001" spans="1:65" s="14" customFormat="1" x14ac:dyDescent="0.2">
      <c r="B1001" s="187"/>
      <c r="D1001" s="175" t="s">
        <v>183</v>
      </c>
      <c r="E1001" s="188" t="s">
        <v>1</v>
      </c>
      <c r="F1001" s="189" t="s">
        <v>1118</v>
      </c>
      <c r="H1001" s="188" t="s">
        <v>1</v>
      </c>
      <c r="I1001" s="190"/>
      <c r="L1001" s="187"/>
      <c r="M1001" s="191"/>
      <c r="N1001" s="192"/>
      <c r="O1001" s="192"/>
      <c r="P1001" s="192"/>
      <c r="Q1001" s="192"/>
      <c r="R1001" s="192"/>
      <c r="S1001" s="192"/>
      <c r="T1001" s="193"/>
      <c r="AT1001" s="188" t="s">
        <v>183</v>
      </c>
      <c r="AU1001" s="188" t="s">
        <v>179</v>
      </c>
      <c r="AV1001" s="14" t="s">
        <v>85</v>
      </c>
      <c r="AW1001" s="14" t="s">
        <v>32</v>
      </c>
      <c r="AX1001" s="14" t="s">
        <v>77</v>
      </c>
      <c r="AY1001" s="188" t="s">
        <v>173</v>
      </c>
    </row>
    <row r="1002" spans="1:65" s="14" customFormat="1" ht="22.5" x14ac:dyDescent="0.2">
      <c r="B1002" s="187"/>
      <c r="D1002" s="175" t="s">
        <v>183</v>
      </c>
      <c r="E1002" s="188" t="s">
        <v>1</v>
      </c>
      <c r="F1002" s="189" t="s">
        <v>1119</v>
      </c>
      <c r="H1002" s="188" t="s">
        <v>1</v>
      </c>
      <c r="I1002" s="190"/>
      <c r="L1002" s="187"/>
      <c r="M1002" s="191"/>
      <c r="N1002" s="192"/>
      <c r="O1002" s="192"/>
      <c r="P1002" s="192"/>
      <c r="Q1002" s="192"/>
      <c r="R1002" s="192"/>
      <c r="S1002" s="192"/>
      <c r="T1002" s="193"/>
      <c r="AT1002" s="188" t="s">
        <v>183</v>
      </c>
      <c r="AU1002" s="188" t="s">
        <v>179</v>
      </c>
      <c r="AV1002" s="14" t="s">
        <v>85</v>
      </c>
      <c r="AW1002" s="14" t="s">
        <v>32</v>
      </c>
      <c r="AX1002" s="14" t="s">
        <v>77</v>
      </c>
      <c r="AY1002" s="188" t="s">
        <v>173</v>
      </c>
    </row>
    <row r="1003" spans="1:65" s="14" customFormat="1" x14ac:dyDescent="0.2">
      <c r="B1003" s="187"/>
      <c r="D1003" s="175" t="s">
        <v>183</v>
      </c>
      <c r="E1003" s="188" t="s">
        <v>1</v>
      </c>
      <c r="F1003" s="189" t="s">
        <v>1120</v>
      </c>
      <c r="H1003" s="188" t="s">
        <v>1</v>
      </c>
      <c r="I1003" s="190"/>
      <c r="L1003" s="187"/>
      <c r="M1003" s="191"/>
      <c r="N1003" s="192"/>
      <c r="O1003" s="192"/>
      <c r="P1003" s="192"/>
      <c r="Q1003" s="192"/>
      <c r="R1003" s="192"/>
      <c r="S1003" s="192"/>
      <c r="T1003" s="193"/>
      <c r="AT1003" s="188" t="s">
        <v>183</v>
      </c>
      <c r="AU1003" s="188" t="s">
        <v>179</v>
      </c>
      <c r="AV1003" s="14" t="s">
        <v>85</v>
      </c>
      <c r="AW1003" s="14" t="s">
        <v>32</v>
      </c>
      <c r="AX1003" s="14" t="s">
        <v>77</v>
      </c>
      <c r="AY1003" s="188" t="s">
        <v>173</v>
      </c>
    </row>
    <row r="1004" spans="1:65" s="14" customFormat="1" x14ac:dyDescent="0.2">
      <c r="B1004" s="187"/>
      <c r="D1004" s="175" t="s">
        <v>183</v>
      </c>
      <c r="E1004" s="188" t="s">
        <v>1</v>
      </c>
      <c r="F1004" s="189" t="s">
        <v>1121</v>
      </c>
      <c r="H1004" s="188" t="s">
        <v>1</v>
      </c>
      <c r="I1004" s="190"/>
      <c r="L1004" s="187"/>
      <c r="M1004" s="191"/>
      <c r="N1004" s="192"/>
      <c r="O1004" s="192"/>
      <c r="P1004" s="192"/>
      <c r="Q1004" s="192"/>
      <c r="R1004" s="192"/>
      <c r="S1004" s="192"/>
      <c r="T1004" s="193"/>
      <c r="AT1004" s="188" t="s">
        <v>183</v>
      </c>
      <c r="AU1004" s="188" t="s">
        <v>179</v>
      </c>
      <c r="AV1004" s="14" t="s">
        <v>85</v>
      </c>
      <c r="AW1004" s="14" t="s">
        <v>32</v>
      </c>
      <c r="AX1004" s="14" t="s">
        <v>77</v>
      </c>
      <c r="AY1004" s="188" t="s">
        <v>173</v>
      </c>
    </row>
    <row r="1005" spans="1:65" s="14" customFormat="1" x14ac:dyDescent="0.2">
      <c r="B1005" s="187"/>
      <c r="D1005" s="175" t="s">
        <v>183</v>
      </c>
      <c r="E1005" s="188" t="s">
        <v>1</v>
      </c>
      <c r="F1005" s="189" t="s">
        <v>1122</v>
      </c>
      <c r="H1005" s="188" t="s">
        <v>1</v>
      </c>
      <c r="I1005" s="190"/>
      <c r="L1005" s="187"/>
      <c r="M1005" s="191"/>
      <c r="N1005" s="192"/>
      <c r="O1005" s="192"/>
      <c r="P1005" s="192"/>
      <c r="Q1005" s="192"/>
      <c r="R1005" s="192"/>
      <c r="S1005" s="192"/>
      <c r="T1005" s="193"/>
      <c r="AT1005" s="188" t="s">
        <v>183</v>
      </c>
      <c r="AU1005" s="188" t="s">
        <v>179</v>
      </c>
      <c r="AV1005" s="14" t="s">
        <v>85</v>
      </c>
      <c r="AW1005" s="14" t="s">
        <v>32</v>
      </c>
      <c r="AX1005" s="14" t="s">
        <v>77</v>
      </c>
      <c r="AY1005" s="188" t="s">
        <v>173</v>
      </c>
    </row>
    <row r="1006" spans="1:65" s="14" customFormat="1" x14ac:dyDescent="0.2">
      <c r="B1006" s="187"/>
      <c r="D1006" s="175" t="s">
        <v>183</v>
      </c>
      <c r="E1006" s="188" t="s">
        <v>1</v>
      </c>
      <c r="F1006" s="189" t="s">
        <v>1123</v>
      </c>
      <c r="H1006" s="188" t="s">
        <v>1</v>
      </c>
      <c r="I1006" s="190"/>
      <c r="L1006" s="187"/>
      <c r="M1006" s="191"/>
      <c r="N1006" s="192"/>
      <c r="O1006" s="192"/>
      <c r="P1006" s="192"/>
      <c r="Q1006" s="192"/>
      <c r="R1006" s="192"/>
      <c r="S1006" s="192"/>
      <c r="T1006" s="193"/>
      <c r="AT1006" s="188" t="s">
        <v>183</v>
      </c>
      <c r="AU1006" s="188" t="s">
        <v>179</v>
      </c>
      <c r="AV1006" s="14" t="s">
        <v>85</v>
      </c>
      <c r="AW1006" s="14" t="s">
        <v>32</v>
      </c>
      <c r="AX1006" s="14" t="s">
        <v>77</v>
      </c>
      <c r="AY1006" s="188" t="s">
        <v>173</v>
      </c>
    </row>
    <row r="1007" spans="1:65" s="14" customFormat="1" x14ac:dyDescent="0.2">
      <c r="B1007" s="187"/>
      <c r="D1007" s="175" t="s">
        <v>183</v>
      </c>
      <c r="E1007" s="188" t="s">
        <v>1</v>
      </c>
      <c r="F1007" s="189" t="s">
        <v>1124</v>
      </c>
      <c r="H1007" s="188" t="s">
        <v>1</v>
      </c>
      <c r="I1007" s="190"/>
      <c r="L1007" s="187"/>
      <c r="M1007" s="191"/>
      <c r="N1007" s="192"/>
      <c r="O1007" s="192"/>
      <c r="P1007" s="192"/>
      <c r="Q1007" s="192"/>
      <c r="R1007" s="192"/>
      <c r="S1007" s="192"/>
      <c r="T1007" s="193"/>
      <c r="AT1007" s="188" t="s">
        <v>183</v>
      </c>
      <c r="AU1007" s="188" t="s">
        <v>179</v>
      </c>
      <c r="AV1007" s="14" t="s">
        <v>85</v>
      </c>
      <c r="AW1007" s="14" t="s">
        <v>32</v>
      </c>
      <c r="AX1007" s="14" t="s">
        <v>77</v>
      </c>
      <c r="AY1007" s="188" t="s">
        <v>173</v>
      </c>
    </row>
    <row r="1008" spans="1:65" s="13" customFormat="1" x14ac:dyDescent="0.2">
      <c r="B1008" s="179"/>
      <c r="D1008" s="175" t="s">
        <v>183</v>
      </c>
      <c r="E1008" s="180" t="s">
        <v>1</v>
      </c>
      <c r="F1008" s="181" t="s">
        <v>179</v>
      </c>
      <c r="H1008" s="182">
        <v>2</v>
      </c>
      <c r="I1008" s="183"/>
      <c r="L1008" s="179"/>
      <c r="M1008" s="184"/>
      <c r="N1008" s="185"/>
      <c r="O1008" s="185"/>
      <c r="P1008" s="185"/>
      <c r="Q1008" s="185"/>
      <c r="R1008" s="185"/>
      <c r="S1008" s="185"/>
      <c r="T1008" s="186"/>
      <c r="AT1008" s="180" t="s">
        <v>183</v>
      </c>
      <c r="AU1008" s="180" t="s">
        <v>179</v>
      </c>
      <c r="AV1008" s="13" t="s">
        <v>179</v>
      </c>
      <c r="AW1008" s="13" t="s">
        <v>32</v>
      </c>
      <c r="AX1008" s="13" t="s">
        <v>85</v>
      </c>
      <c r="AY1008" s="180" t="s">
        <v>173</v>
      </c>
    </row>
    <row r="1009" spans="1:65" s="2" customFormat="1" ht="36" customHeight="1" x14ac:dyDescent="0.2">
      <c r="A1009" s="33"/>
      <c r="B1009" s="162"/>
      <c r="C1009" s="210" t="s">
        <v>1183</v>
      </c>
      <c r="D1009" s="267" t="s">
        <v>1126</v>
      </c>
      <c r="E1009" s="268"/>
      <c r="F1009" s="269"/>
      <c r="G1009" s="211" t="s">
        <v>177</v>
      </c>
      <c r="H1009" s="212">
        <v>2</v>
      </c>
      <c r="I1009" s="213"/>
      <c r="J1009" s="212">
        <f>ROUND(I1009*H1009,3)</f>
        <v>0</v>
      </c>
      <c r="K1009" s="214"/>
      <c r="L1009" s="215"/>
      <c r="M1009" s="216" t="s">
        <v>1</v>
      </c>
      <c r="N1009" s="217" t="s">
        <v>43</v>
      </c>
      <c r="O1009" s="59"/>
      <c r="P1009" s="170">
        <f>O1009*H1009</f>
        <v>0</v>
      </c>
      <c r="Q1009" s="170">
        <v>0</v>
      </c>
      <c r="R1009" s="170">
        <f>Q1009*H1009</f>
        <v>0</v>
      </c>
      <c r="S1009" s="170">
        <v>0</v>
      </c>
      <c r="T1009" s="171">
        <f>S1009*H1009</f>
        <v>0</v>
      </c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R1009" s="172" t="s">
        <v>368</v>
      </c>
      <c r="AT1009" s="172" t="s">
        <v>335</v>
      </c>
      <c r="AU1009" s="172" t="s">
        <v>179</v>
      </c>
      <c r="AY1009" s="18" t="s">
        <v>173</v>
      </c>
      <c r="BE1009" s="173">
        <f>IF(N1009="základná",J1009,0)</f>
        <v>0</v>
      </c>
      <c r="BF1009" s="173">
        <f>IF(N1009="znížená",J1009,0)</f>
        <v>0</v>
      </c>
      <c r="BG1009" s="173">
        <f>IF(N1009="zákl. prenesená",J1009,0)</f>
        <v>0</v>
      </c>
      <c r="BH1009" s="173">
        <f>IF(N1009="zníž. prenesená",J1009,0)</f>
        <v>0</v>
      </c>
      <c r="BI1009" s="173">
        <f>IF(N1009="nulová",J1009,0)</f>
        <v>0</v>
      </c>
      <c r="BJ1009" s="18" t="s">
        <v>179</v>
      </c>
      <c r="BK1009" s="174">
        <f>ROUND(I1009*H1009,3)</f>
        <v>0</v>
      </c>
      <c r="BL1009" s="18" t="s">
        <v>283</v>
      </c>
      <c r="BM1009" s="172" t="s">
        <v>2269</v>
      </c>
    </row>
    <row r="1010" spans="1:65" s="2" customFormat="1" ht="19.5" x14ac:dyDescent="0.2">
      <c r="A1010" s="33"/>
      <c r="B1010" s="34"/>
      <c r="C1010" s="33"/>
      <c r="D1010" s="175" t="s">
        <v>181</v>
      </c>
      <c r="E1010" s="33"/>
      <c r="F1010" s="176" t="s">
        <v>1116</v>
      </c>
      <c r="G1010" s="33"/>
      <c r="H1010" s="33"/>
      <c r="I1010" s="97"/>
      <c r="J1010" s="33"/>
      <c r="K1010" s="33"/>
      <c r="L1010" s="34"/>
      <c r="M1010" s="177"/>
      <c r="N1010" s="178"/>
      <c r="O1010" s="59"/>
      <c r="P1010" s="59"/>
      <c r="Q1010" s="59"/>
      <c r="R1010" s="59"/>
      <c r="S1010" s="59"/>
      <c r="T1010" s="60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T1010" s="18" t="s">
        <v>181</v>
      </c>
      <c r="AU1010" s="18" t="s">
        <v>179</v>
      </c>
    </row>
    <row r="1011" spans="1:65" s="13" customFormat="1" x14ac:dyDescent="0.2">
      <c r="B1011" s="179"/>
      <c r="D1011" s="175" t="s">
        <v>183</v>
      </c>
      <c r="E1011" s="180" t="s">
        <v>1</v>
      </c>
      <c r="F1011" s="181" t="s">
        <v>179</v>
      </c>
      <c r="H1011" s="182">
        <v>2</v>
      </c>
      <c r="I1011" s="183"/>
      <c r="L1011" s="179"/>
      <c r="M1011" s="184"/>
      <c r="N1011" s="185"/>
      <c r="O1011" s="185"/>
      <c r="P1011" s="185"/>
      <c r="Q1011" s="185"/>
      <c r="R1011" s="185"/>
      <c r="S1011" s="185"/>
      <c r="T1011" s="186"/>
      <c r="AT1011" s="180" t="s">
        <v>183</v>
      </c>
      <c r="AU1011" s="180" t="s">
        <v>179</v>
      </c>
      <c r="AV1011" s="13" t="s">
        <v>179</v>
      </c>
      <c r="AW1011" s="13" t="s">
        <v>32</v>
      </c>
      <c r="AX1011" s="13" t="s">
        <v>85</v>
      </c>
      <c r="AY1011" s="180" t="s">
        <v>173</v>
      </c>
    </row>
    <row r="1012" spans="1:65" s="2" customFormat="1" ht="16.5" customHeight="1" x14ac:dyDescent="0.2">
      <c r="A1012" s="33"/>
      <c r="B1012" s="162"/>
      <c r="C1012" s="210" t="s">
        <v>1186</v>
      </c>
      <c r="D1012" s="267" t="s">
        <v>1129</v>
      </c>
      <c r="E1012" s="268"/>
      <c r="F1012" s="269"/>
      <c r="G1012" s="211" t="s">
        <v>177</v>
      </c>
      <c r="H1012" s="212">
        <v>2</v>
      </c>
      <c r="I1012" s="213"/>
      <c r="J1012" s="212">
        <f>ROUND(I1012*H1012,3)</f>
        <v>0</v>
      </c>
      <c r="K1012" s="214"/>
      <c r="L1012" s="215"/>
      <c r="M1012" s="216" t="s">
        <v>1</v>
      </c>
      <c r="N1012" s="217" t="s">
        <v>43</v>
      </c>
      <c r="O1012" s="59"/>
      <c r="P1012" s="170">
        <f>O1012*H1012</f>
        <v>0</v>
      </c>
      <c r="Q1012" s="170">
        <v>0</v>
      </c>
      <c r="R1012" s="170">
        <f>Q1012*H1012</f>
        <v>0</v>
      </c>
      <c r="S1012" s="170">
        <v>0</v>
      </c>
      <c r="T1012" s="171">
        <f>S1012*H1012</f>
        <v>0</v>
      </c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R1012" s="172" t="s">
        <v>368</v>
      </c>
      <c r="AT1012" s="172" t="s">
        <v>335</v>
      </c>
      <c r="AU1012" s="172" t="s">
        <v>179</v>
      </c>
      <c r="AY1012" s="18" t="s">
        <v>173</v>
      </c>
      <c r="BE1012" s="173">
        <f>IF(N1012="základná",J1012,0)</f>
        <v>0</v>
      </c>
      <c r="BF1012" s="173">
        <f>IF(N1012="znížená",J1012,0)</f>
        <v>0</v>
      </c>
      <c r="BG1012" s="173">
        <f>IF(N1012="zákl. prenesená",J1012,0)</f>
        <v>0</v>
      </c>
      <c r="BH1012" s="173">
        <f>IF(N1012="zníž. prenesená",J1012,0)</f>
        <v>0</v>
      </c>
      <c r="BI1012" s="173">
        <f>IF(N1012="nulová",J1012,0)</f>
        <v>0</v>
      </c>
      <c r="BJ1012" s="18" t="s">
        <v>179</v>
      </c>
      <c r="BK1012" s="174">
        <f>ROUND(I1012*H1012,3)</f>
        <v>0</v>
      </c>
      <c r="BL1012" s="18" t="s">
        <v>283</v>
      </c>
      <c r="BM1012" s="172" t="s">
        <v>2270</v>
      </c>
    </row>
    <row r="1013" spans="1:65" s="2" customFormat="1" ht="19.5" x14ac:dyDescent="0.2">
      <c r="A1013" s="33"/>
      <c r="B1013" s="34"/>
      <c r="C1013" s="33"/>
      <c r="D1013" s="175" t="s">
        <v>181</v>
      </c>
      <c r="E1013" s="33"/>
      <c r="F1013" s="176" t="s">
        <v>1116</v>
      </c>
      <c r="G1013" s="33"/>
      <c r="H1013" s="33"/>
      <c r="I1013" s="97"/>
      <c r="J1013" s="33"/>
      <c r="K1013" s="33"/>
      <c r="L1013" s="34"/>
      <c r="M1013" s="177"/>
      <c r="N1013" s="178"/>
      <c r="O1013" s="59"/>
      <c r="P1013" s="59"/>
      <c r="Q1013" s="59"/>
      <c r="R1013" s="59"/>
      <c r="S1013" s="59"/>
      <c r="T1013" s="60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T1013" s="18" t="s">
        <v>181</v>
      </c>
      <c r="AU1013" s="18" t="s">
        <v>179</v>
      </c>
    </row>
    <row r="1014" spans="1:65" s="14" customFormat="1" ht="22.5" x14ac:dyDescent="0.2">
      <c r="B1014" s="187"/>
      <c r="D1014" s="175" t="s">
        <v>183</v>
      </c>
      <c r="E1014" s="188" t="s">
        <v>1</v>
      </c>
      <c r="F1014" s="189" t="s">
        <v>1131</v>
      </c>
      <c r="H1014" s="188" t="s">
        <v>1</v>
      </c>
      <c r="I1014" s="190"/>
      <c r="L1014" s="187"/>
      <c r="M1014" s="191"/>
      <c r="N1014" s="192"/>
      <c r="O1014" s="192"/>
      <c r="P1014" s="192"/>
      <c r="Q1014" s="192"/>
      <c r="R1014" s="192"/>
      <c r="S1014" s="192"/>
      <c r="T1014" s="193"/>
      <c r="AT1014" s="188" t="s">
        <v>183</v>
      </c>
      <c r="AU1014" s="188" t="s">
        <v>179</v>
      </c>
      <c r="AV1014" s="14" t="s">
        <v>85</v>
      </c>
      <c r="AW1014" s="14" t="s">
        <v>32</v>
      </c>
      <c r="AX1014" s="14" t="s">
        <v>77</v>
      </c>
      <c r="AY1014" s="188" t="s">
        <v>173</v>
      </c>
    </row>
    <row r="1015" spans="1:65" s="14" customFormat="1" x14ac:dyDescent="0.2">
      <c r="B1015" s="187"/>
      <c r="D1015" s="175" t="s">
        <v>183</v>
      </c>
      <c r="E1015" s="188" t="s">
        <v>1</v>
      </c>
      <c r="F1015" s="189" t="s">
        <v>1132</v>
      </c>
      <c r="H1015" s="188" t="s">
        <v>1</v>
      </c>
      <c r="I1015" s="190"/>
      <c r="L1015" s="187"/>
      <c r="M1015" s="191"/>
      <c r="N1015" s="192"/>
      <c r="O1015" s="192"/>
      <c r="P1015" s="192"/>
      <c r="Q1015" s="192"/>
      <c r="R1015" s="192"/>
      <c r="S1015" s="192"/>
      <c r="T1015" s="193"/>
      <c r="AT1015" s="188" t="s">
        <v>183</v>
      </c>
      <c r="AU1015" s="188" t="s">
        <v>179</v>
      </c>
      <c r="AV1015" s="14" t="s">
        <v>85</v>
      </c>
      <c r="AW1015" s="14" t="s">
        <v>32</v>
      </c>
      <c r="AX1015" s="14" t="s">
        <v>77</v>
      </c>
      <c r="AY1015" s="188" t="s">
        <v>173</v>
      </c>
    </row>
    <row r="1016" spans="1:65" s="13" customFormat="1" x14ac:dyDescent="0.2">
      <c r="B1016" s="179"/>
      <c r="D1016" s="175" t="s">
        <v>183</v>
      </c>
      <c r="E1016" s="180" t="s">
        <v>1</v>
      </c>
      <c r="F1016" s="181" t="s">
        <v>179</v>
      </c>
      <c r="H1016" s="182">
        <v>2</v>
      </c>
      <c r="I1016" s="183"/>
      <c r="L1016" s="179"/>
      <c r="M1016" s="184"/>
      <c r="N1016" s="185"/>
      <c r="O1016" s="185"/>
      <c r="P1016" s="185"/>
      <c r="Q1016" s="185"/>
      <c r="R1016" s="185"/>
      <c r="S1016" s="185"/>
      <c r="T1016" s="186"/>
      <c r="AT1016" s="180" t="s">
        <v>183</v>
      </c>
      <c r="AU1016" s="180" t="s">
        <v>179</v>
      </c>
      <c r="AV1016" s="13" t="s">
        <v>179</v>
      </c>
      <c r="AW1016" s="13" t="s">
        <v>32</v>
      </c>
      <c r="AX1016" s="13" t="s">
        <v>85</v>
      </c>
      <c r="AY1016" s="180" t="s">
        <v>173</v>
      </c>
    </row>
    <row r="1017" spans="1:65" s="2" customFormat="1" ht="16.5" customHeight="1" x14ac:dyDescent="0.2">
      <c r="A1017" s="33"/>
      <c r="B1017" s="162"/>
      <c r="C1017" s="210" t="s">
        <v>1193</v>
      </c>
      <c r="D1017" s="267" t="s">
        <v>1134</v>
      </c>
      <c r="E1017" s="268"/>
      <c r="F1017" s="269"/>
      <c r="G1017" s="211" t="s">
        <v>177</v>
      </c>
      <c r="H1017" s="212">
        <v>2</v>
      </c>
      <c r="I1017" s="213"/>
      <c r="J1017" s="212">
        <f>ROUND(I1017*H1017,3)</f>
        <v>0</v>
      </c>
      <c r="K1017" s="214"/>
      <c r="L1017" s="215"/>
      <c r="M1017" s="216" t="s">
        <v>1</v>
      </c>
      <c r="N1017" s="217" t="s">
        <v>43</v>
      </c>
      <c r="O1017" s="59"/>
      <c r="P1017" s="170">
        <f>O1017*H1017</f>
        <v>0</v>
      </c>
      <c r="Q1017" s="170">
        <v>0</v>
      </c>
      <c r="R1017" s="170">
        <f>Q1017*H1017</f>
        <v>0</v>
      </c>
      <c r="S1017" s="170">
        <v>0</v>
      </c>
      <c r="T1017" s="171">
        <f>S1017*H1017</f>
        <v>0</v>
      </c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R1017" s="172" t="s">
        <v>368</v>
      </c>
      <c r="AT1017" s="172" t="s">
        <v>335</v>
      </c>
      <c r="AU1017" s="172" t="s">
        <v>179</v>
      </c>
      <c r="AY1017" s="18" t="s">
        <v>173</v>
      </c>
      <c r="BE1017" s="173">
        <f>IF(N1017="základná",J1017,0)</f>
        <v>0</v>
      </c>
      <c r="BF1017" s="173">
        <f>IF(N1017="znížená",J1017,0)</f>
        <v>0</v>
      </c>
      <c r="BG1017" s="173">
        <f>IF(N1017="zákl. prenesená",J1017,0)</f>
        <v>0</v>
      </c>
      <c r="BH1017" s="173">
        <f>IF(N1017="zníž. prenesená",J1017,0)</f>
        <v>0</v>
      </c>
      <c r="BI1017" s="173">
        <f>IF(N1017="nulová",J1017,0)</f>
        <v>0</v>
      </c>
      <c r="BJ1017" s="18" t="s">
        <v>179</v>
      </c>
      <c r="BK1017" s="174">
        <f>ROUND(I1017*H1017,3)</f>
        <v>0</v>
      </c>
      <c r="BL1017" s="18" t="s">
        <v>283</v>
      </c>
      <c r="BM1017" s="172" t="s">
        <v>2271</v>
      </c>
    </row>
    <row r="1018" spans="1:65" s="2" customFormat="1" ht="19.5" x14ac:dyDescent="0.2">
      <c r="A1018" s="33"/>
      <c r="B1018" s="34"/>
      <c r="C1018" s="33"/>
      <c r="D1018" s="175" t="s">
        <v>181</v>
      </c>
      <c r="E1018" s="33"/>
      <c r="F1018" s="176" t="s">
        <v>1116</v>
      </c>
      <c r="G1018" s="33"/>
      <c r="H1018" s="33"/>
      <c r="I1018" s="97"/>
      <c r="J1018" s="33"/>
      <c r="K1018" s="33"/>
      <c r="L1018" s="34"/>
      <c r="M1018" s="177"/>
      <c r="N1018" s="178"/>
      <c r="O1018" s="59"/>
      <c r="P1018" s="59"/>
      <c r="Q1018" s="59"/>
      <c r="R1018" s="59"/>
      <c r="S1018" s="59"/>
      <c r="T1018" s="60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T1018" s="18" t="s">
        <v>181</v>
      </c>
      <c r="AU1018" s="18" t="s">
        <v>179</v>
      </c>
    </row>
    <row r="1019" spans="1:65" s="14" customFormat="1" ht="33.75" x14ac:dyDescent="0.2">
      <c r="B1019" s="187"/>
      <c r="D1019" s="175" t="s">
        <v>183</v>
      </c>
      <c r="E1019" s="188" t="s">
        <v>1</v>
      </c>
      <c r="F1019" s="189" t="s">
        <v>1136</v>
      </c>
      <c r="H1019" s="188" t="s">
        <v>1</v>
      </c>
      <c r="I1019" s="190"/>
      <c r="L1019" s="187"/>
      <c r="M1019" s="191"/>
      <c r="N1019" s="192"/>
      <c r="O1019" s="192"/>
      <c r="P1019" s="192"/>
      <c r="Q1019" s="192"/>
      <c r="R1019" s="192"/>
      <c r="S1019" s="192"/>
      <c r="T1019" s="193"/>
      <c r="AT1019" s="188" t="s">
        <v>183</v>
      </c>
      <c r="AU1019" s="188" t="s">
        <v>179</v>
      </c>
      <c r="AV1019" s="14" t="s">
        <v>85</v>
      </c>
      <c r="AW1019" s="14" t="s">
        <v>32</v>
      </c>
      <c r="AX1019" s="14" t="s">
        <v>77</v>
      </c>
      <c r="AY1019" s="188" t="s">
        <v>173</v>
      </c>
    </row>
    <row r="1020" spans="1:65" s="14" customFormat="1" ht="22.5" x14ac:dyDescent="0.2">
      <c r="B1020" s="187"/>
      <c r="D1020" s="175" t="s">
        <v>183</v>
      </c>
      <c r="E1020" s="188" t="s">
        <v>1</v>
      </c>
      <c r="F1020" s="189" t="s">
        <v>1137</v>
      </c>
      <c r="H1020" s="188" t="s">
        <v>1</v>
      </c>
      <c r="I1020" s="190"/>
      <c r="L1020" s="187"/>
      <c r="M1020" s="191"/>
      <c r="N1020" s="192"/>
      <c r="O1020" s="192"/>
      <c r="P1020" s="192"/>
      <c r="Q1020" s="192"/>
      <c r="R1020" s="192"/>
      <c r="S1020" s="192"/>
      <c r="T1020" s="193"/>
      <c r="AT1020" s="188" t="s">
        <v>183</v>
      </c>
      <c r="AU1020" s="188" t="s">
        <v>179</v>
      </c>
      <c r="AV1020" s="14" t="s">
        <v>85</v>
      </c>
      <c r="AW1020" s="14" t="s">
        <v>32</v>
      </c>
      <c r="AX1020" s="14" t="s">
        <v>77</v>
      </c>
      <c r="AY1020" s="188" t="s">
        <v>173</v>
      </c>
    </row>
    <row r="1021" spans="1:65" s="13" customFormat="1" x14ac:dyDescent="0.2">
      <c r="B1021" s="179"/>
      <c r="D1021" s="175" t="s">
        <v>183</v>
      </c>
      <c r="E1021" s="180" t="s">
        <v>1</v>
      </c>
      <c r="F1021" s="181" t="s">
        <v>179</v>
      </c>
      <c r="H1021" s="182">
        <v>2</v>
      </c>
      <c r="I1021" s="183"/>
      <c r="L1021" s="179"/>
      <c r="M1021" s="184"/>
      <c r="N1021" s="185"/>
      <c r="O1021" s="185"/>
      <c r="P1021" s="185"/>
      <c r="Q1021" s="185"/>
      <c r="R1021" s="185"/>
      <c r="S1021" s="185"/>
      <c r="T1021" s="186"/>
      <c r="AT1021" s="180" t="s">
        <v>183</v>
      </c>
      <c r="AU1021" s="180" t="s">
        <v>179</v>
      </c>
      <c r="AV1021" s="13" t="s">
        <v>179</v>
      </c>
      <c r="AW1021" s="13" t="s">
        <v>32</v>
      </c>
      <c r="AX1021" s="13" t="s">
        <v>85</v>
      </c>
      <c r="AY1021" s="180" t="s">
        <v>173</v>
      </c>
    </row>
    <row r="1022" spans="1:65" s="2" customFormat="1" ht="16.5" customHeight="1" x14ac:dyDescent="0.2">
      <c r="A1022" s="33"/>
      <c r="B1022" s="162"/>
      <c r="C1022" s="210" t="s">
        <v>1196</v>
      </c>
      <c r="D1022" s="267" t="s">
        <v>1139</v>
      </c>
      <c r="E1022" s="268"/>
      <c r="F1022" s="269"/>
      <c r="G1022" s="211" t="s">
        <v>177</v>
      </c>
      <c r="H1022" s="212">
        <v>2</v>
      </c>
      <c r="I1022" s="213"/>
      <c r="J1022" s="212">
        <f>ROUND(I1022*H1022,3)</f>
        <v>0</v>
      </c>
      <c r="K1022" s="214"/>
      <c r="L1022" s="215"/>
      <c r="M1022" s="216" t="s">
        <v>1</v>
      </c>
      <c r="N1022" s="217" t="s">
        <v>43</v>
      </c>
      <c r="O1022" s="59"/>
      <c r="P1022" s="170">
        <f>O1022*H1022</f>
        <v>0</v>
      </c>
      <c r="Q1022" s="170">
        <v>0</v>
      </c>
      <c r="R1022" s="170">
        <f>Q1022*H1022</f>
        <v>0</v>
      </c>
      <c r="S1022" s="170">
        <v>0</v>
      </c>
      <c r="T1022" s="171">
        <f>S1022*H1022</f>
        <v>0</v>
      </c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R1022" s="172" t="s">
        <v>368</v>
      </c>
      <c r="AT1022" s="172" t="s">
        <v>335</v>
      </c>
      <c r="AU1022" s="172" t="s">
        <v>179</v>
      </c>
      <c r="AY1022" s="18" t="s">
        <v>173</v>
      </c>
      <c r="BE1022" s="173">
        <f>IF(N1022="základná",J1022,0)</f>
        <v>0</v>
      </c>
      <c r="BF1022" s="173">
        <f>IF(N1022="znížená",J1022,0)</f>
        <v>0</v>
      </c>
      <c r="BG1022" s="173">
        <f>IF(N1022="zákl. prenesená",J1022,0)</f>
        <v>0</v>
      </c>
      <c r="BH1022" s="173">
        <f>IF(N1022="zníž. prenesená",J1022,0)</f>
        <v>0</v>
      </c>
      <c r="BI1022" s="173">
        <f>IF(N1022="nulová",J1022,0)</f>
        <v>0</v>
      </c>
      <c r="BJ1022" s="18" t="s">
        <v>179</v>
      </c>
      <c r="BK1022" s="174">
        <f>ROUND(I1022*H1022,3)</f>
        <v>0</v>
      </c>
      <c r="BL1022" s="18" t="s">
        <v>283</v>
      </c>
      <c r="BM1022" s="172" t="s">
        <v>2272</v>
      </c>
    </row>
    <row r="1023" spans="1:65" s="2" customFormat="1" ht="19.5" x14ac:dyDescent="0.2">
      <c r="A1023" s="33"/>
      <c r="B1023" s="34"/>
      <c r="C1023" s="33"/>
      <c r="D1023" s="175" t="s">
        <v>181</v>
      </c>
      <c r="E1023" s="33"/>
      <c r="F1023" s="176" t="s">
        <v>1116</v>
      </c>
      <c r="G1023" s="33"/>
      <c r="H1023" s="33"/>
      <c r="I1023" s="97"/>
      <c r="J1023" s="33"/>
      <c r="K1023" s="33"/>
      <c r="L1023" s="34"/>
      <c r="M1023" s="177"/>
      <c r="N1023" s="178"/>
      <c r="O1023" s="59"/>
      <c r="P1023" s="59"/>
      <c r="Q1023" s="59"/>
      <c r="R1023" s="59"/>
      <c r="S1023" s="59"/>
      <c r="T1023" s="60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T1023" s="18" t="s">
        <v>181</v>
      </c>
      <c r="AU1023" s="18" t="s">
        <v>179</v>
      </c>
    </row>
    <row r="1024" spans="1:65" s="14" customFormat="1" ht="22.5" x14ac:dyDescent="0.2">
      <c r="B1024" s="187"/>
      <c r="D1024" s="175" t="s">
        <v>183</v>
      </c>
      <c r="E1024" s="188" t="s">
        <v>1</v>
      </c>
      <c r="F1024" s="189" t="s">
        <v>1141</v>
      </c>
      <c r="H1024" s="188" t="s">
        <v>1</v>
      </c>
      <c r="I1024" s="190"/>
      <c r="L1024" s="187"/>
      <c r="M1024" s="191"/>
      <c r="N1024" s="192"/>
      <c r="O1024" s="192"/>
      <c r="P1024" s="192"/>
      <c r="Q1024" s="192"/>
      <c r="R1024" s="192"/>
      <c r="S1024" s="192"/>
      <c r="T1024" s="193"/>
      <c r="AT1024" s="188" t="s">
        <v>183</v>
      </c>
      <c r="AU1024" s="188" t="s">
        <v>179</v>
      </c>
      <c r="AV1024" s="14" t="s">
        <v>85</v>
      </c>
      <c r="AW1024" s="14" t="s">
        <v>32</v>
      </c>
      <c r="AX1024" s="14" t="s">
        <v>77</v>
      </c>
      <c r="AY1024" s="188" t="s">
        <v>173</v>
      </c>
    </row>
    <row r="1025" spans="1:65" s="14" customFormat="1" x14ac:dyDescent="0.2">
      <c r="B1025" s="187"/>
      <c r="D1025" s="175" t="s">
        <v>183</v>
      </c>
      <c r="E1025" s="188" t="s">
        <v>1</v>
      </c>
      <c r="F1025" s="189" t="s">
        <v>1142</v>
      </c>
      <c r="H1025" s="188" t="s">
        <v>1</v>
      </c>
      <c r="I1025" s="190"/>
      <c r="L1025" s="187"/>
      <c r="M1025" s="191"/>
      <c r="N1025" s="192"/>
      <c r="O1025" s="192"/>
      <c r="P1025" s="192"/>
      <c r="Q1025" s="192"/>
      <c r="R1025" s="192"/>
      <c r="S1025" s="192"/>
      <c r="T1025" s="193"/>
      <c r="AT1025" s="188" t="s">
        <v>183</v>
      </c>
      <c r="AU1025" s="188" t="s">
        <v>179</v>
      </c>
      <c r="AV1025" s="14" t="s">
        <v>85</v>
      </c>
      <c r="AW1025" s="14" t="s">
        <v>32</v>
      </c>
      <c r="AX1025" s="14" t="s">
        <v>77</v>
      </c>
      <c r="AY1025" s="188" t="s">
        <v>173</v>
      </c>
    </row>
    <row r="1026" spans="1:65" s="13" customFormat="1" x14ac:dyDescent="0.2">
      <c r="B1026" s="179"/>
      <c r="D1026" s="175" t="s">
        <v>183</v>
      </c>
      <c r="E1026" s="180" t="s">
        <v>1</v>
      </c>
      <c r="F1026" s="181" t="s">
        <v>179</v>
      </c>
      <c r="H1026" s="182">
        <v>2</v>
      </c>
      <c r="I1026" s="183"/>
      <c r="L1026" s="179"/>
      <c r="M1026" s="184"/>
      <c r="N1026" s="185"/>
      <c r="O1026" s="185"/>
      <c r="P1026" s="185"/>
      <c r="Q1026" s="185"/>
      <c r="R1026" s="185"/>
      <c r="S1026" s="185"/>
      <c r="T1026" s="186"/>
      <c r="AT1026" s="180" t="s">
        <v>183</v>
      </c>
      <c r="AU1026" s="180" t="s">
        <v>179</v>
      </c>
      <c r="AV1026" s="13" t="s">
        <v>179</v>
      </c>
      <c r="AW1026" s="13" t="s">
        <v>32</v>
      </c>
      <c r="AX1026" s="13" t="s">
        <v>85</v>
      </c>
      <c r="AY1026" s="180" t="s">
        <v>173</v>
      </c>
    </row>
    <row r="1027" spans="1:65" s="2" customFormat="1" ht="24" customHeight="1" x14ac:dyDescent="0.2">
      <c r="A1027" s="33"/>
      <c r="B1027" s="162"/>
      <c r="C1027" s="163" t="s">
        <v>1199</v>
      </c>
      <c r="D1027" s="264" t="s">
        <v>2273</v>
      </c>
      <c r="E1027" s="265"/>
      <c r="F1027" s="266"/>
      <c r="G1027" s="164" t="s">
        <v>177</v>
      </c>
      <c r="H1027" s="165">
        <v>1</v>
      </c>
      <c r="I1027" s="166"/>
      <c r="J1027" s="165">
        <f>ROUND(I1027*H1027,3)</f>
        <v>0</v>
      </c>
      <c r="K1027" s="167"/>
      <c r="L1027" s="34"/>
      <c r="M1027" s="168" t="s">
        <v>1</v>
      </c>
      <c r="N1027" s="169" t="s">
        <v>43</v>
      </c>
      <c r="O1027" s="59"/>
      <c r="P1027" s="170">
        <f>O1027*H1027</f>
        <v>0</v>
      </c>
      <c r="Q1027" s="170">
        <v>0</v>
      </c>
      <c r="R1027" s="170">
        <f>Q1027*H1027</f>
        <v>0</v>
      </c>
      <c r="S1027" s="170">
        <v>0</v>
      </c>
      <c r="T1027" s="171">
        <f>S1027*H1027</f>
        <v>0</v>
      </c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R1027" s="172" t="s">
        <v>283</v>
      </c>
      <c r="AT1027" s="172" t="s">
        <v>175</v>
      </c>
      <c r="AU1027" s="172" t="s">
        <v>179</v>
      </c>
      <c r="AY1027" s="18" t="s">
        <v>173</v>
      </c>
      <c r="BE1027" s="173">
        <f>IF(N1027="základná",J1027,0)</f>
        <v>0</v>
      </c>
      <c r="BF1027" s="173">
        <f>IF(N1027="znížená",J1027,0)</f>
        <v>0</v>
      </c>
      <c r="BG1027" s="173">
        <f>IF(N1027="zákl. prenesená",J1027,0)</f>
        <v>0</v>
      </c>
      <c r="BH1027" s="173">
        <f>IF(N1027="zníž. prenesená",J1027,0)</f>
        <v>0</v>
      </c>
      <c r="BI1027" s="173">
        <f>IF(N1027="nulová",J1027,0)</f>
        <v>0</v>
      </c>
      <c r="BJ1027" s="18" t="s">
        <v>179</v>
      </c>
      <c r="BK1027" s="174">
        <f>ROUND(I1027*H1027,3)</f>
        <v>0</v>
      </c>
      <c r="BL1027" s="18" t="s">
        <v>283</v>
      </c>
      <c r="BM1027" s="172" t="s">
        <v>2274</v>
      </c>
    </row>
    <row r="1028" spans="1:65" s="2" customFormat="1" ht="19.5" x14ac:dyDescent="0.2">
      <c r="A1028" s="33"/>
      <c r="B1028" s="34"/>
      <c r="C1028" s="33"/>
      <c r="D1028" s="175" t="s">
        <v>181</v>
      </c>
      <c r="E1028" s="33"/>
      <c r="F1028" s="176" t="s">
        <v>1111</v>
      </c>
      <c r="G1028" s="33"/>
      <c r="H1028" s="33"/>
      <c r="I1028" s="97"/>
      <c r="J1028" s="33"/>
      <c r="K1028" s="33"/>
      <c r="L1028" s="34"/>
      <c r="M1028" s="177"/>
      <c r="N1028" s="178"/>
      <c r="O1028" s="59"/>
      <c r="P1028" s="59"/>
      <c r="Q1028" s="59"/>
      <c r="R1028" s="59"/>
      <c r="S1028" s="59"/>
      <c r="T1028" s="60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T1028" s="18" t="s">
        <v>181</v>
      </c>
      <c r="AU1028" s="18" t="s">
        <v>179</v>
      </c>
    </row>
    <row r="1029" spans="1:65" s="13" customFormat="1" x14ac:dyDescent="0.2">
      <c r="B1029" s="179"/>
      <c r="D1029" s="175" t="s">
        <v>183</v>
      </c>
      <c r="E1029" s="180" t="s">
        <v>1</v>
      </c>
      <c r="F1029" s="181" t="s">
        <v>2275</v>
      </c>
      <c r="H1029" s="182">
        <v>1</v>
      </c>
      <c r="I1029" s="183"/>
      <c r="L1029" s="179"/>
      <c r="M1029" s="184"/>
      <c r="N1029" s="185"/>
      <c r="O1029" s="185"/>
      <c r="P1029" s="185"/>
      <c r="Q1029" s="185"/>
      <c r="R1029" s="185"/>
      <c r="S1029" s="185"/>
      <c r="T1029" s="186"/>
      <c r="AT1029" s="180" t="s">
        <v>183</v>
      </c>
      <c r="AU1029" s="180" t="s">
        <v>179</v>
      </c>
      <c r="AV1029" s="13" t="s">
        <v>179</v>
      </c>
      <c r="AW1029" s="13" t="s">
        <v>32</v>
      </c>
      <c r="AX1029" s="13" t="s">
        <v>85</v>
      </c>
      <c r="AY1029" s="180" t="s">
        <v>173</v>
      </c>
    </row>
    <row r="1030" spans="1:65" s="2" customFormat="1" ht="16.5" customHeight="1" x14ac:dyDescent="0.2">
      <c r="A1030" s="33"/>
      <c r="B1030" s="162"/>
      <c r="C1030" s="210" t="s">
        <v>1202</v>
      </c>
      <c r="D1030" s="267" t="s">
        <v>2276</v>
      </c>
      <c r="E1030" s="268"/>
      <c r="F1030" s="269"/>
      <c r="G1030" s="211" t="s">
        <v>177</v>
      </c>
      <c r="H1030" s="212">
        <v>1</v>
      </c>
      <c r="I1030" s="213"/>
      <c r="J1030" s="212">
        <f>ROUND(I1030*H1030,3)</f>
        <v>0</v>
      </c>
      <c r="K1030" s="214"/>
      <c r="L1030" s="215"/>
      <c r="M1030" s="216" t="s">
        <v>1</v>
      </c>
      <c r="N1030" s="217" t="s">
        <v>43</v>
      </c>
      <c r="O1030" s="59"/>
      <c r="P1030" s="170">
        <f>O1030*H1030</f>
        <v>0</v>
      </c>
      <c r="Q1030" s="170">
        <v>0</v>
      </c>
      <c r="R1030" s="170">
        <f>Q1030*H1030</f>
        <v>0</v>
      </c>
      <c r="S1030" s="170">
        <v>0</v>
      </c>
      <c r="T1030" s="171">
        <f>S1030*H1030</f>
        <v>0</v>
      </c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R1030" s="172" t="s">
        <v>368</v>
      </c>
      <c r="AT1030" s="172" t="s">
        <v>335</v>
      </c>
      <c r="AU1030" s="172" t="s">
        <v>179</v>
      </c>
      <c r="AY1030" s="18" t="s">
        <v>173</v>
      </c>
      <c r="BE1030" s="173">
        <f>IF(N1030="základná",J1030,0)</f>
        <v>0</v>
      </c>
      <c r="BF1030" s="173">
        <f>IF(N1030="znížená",J1030,0)</f>
        <v>0</v>
      </c>
      <c r="BG1030" s="173">
        <f>IF(N1030="zákl. prenesená",J1030,0)</f>
        <v>0</v>
      </c>
      <c r="BH1030" s="173">
        <f>IF(N1030="zníž. prenesená",J1030,0)</f>
        <v>0</v>
      </c>
      <c r="BI1030" s="173">
        <f>IF(N1030="nulová",J1030,0)</f>
        <v>0</v>
      </c>
      <c r="BJ1030" s="18" t="s">
        <v>179</v>
      </c>
      <c r="BK1030" s="174">
        <f>ROUND(I1030*H1030,3)</f>
        <v>0</v>
      </c>
      <c r="BL1030" s="18" t="s">
        <v>283</v>
      </c>
      <c r="BM1030" s="172" t="s">
        <v>2277</v>
      </c>
    </row>
    <row r="1031" spans="1:65" s="2" customFormat="1" ht="19.5" x14ac:dyDescent="0.2">
      <c r="A1031" s="33"/>
      <c r="B1031" s="34"/>
      <c r="C1031" s="33"/>
      <c r="D1031" s="175" t="s">
        <v>181</v>
      </c>
      <c r="E1031" s="33"/>
      <c r="F1031" s="176" t="s">
        <v>1116</v>
      </c>
      <c r="G1031" s="33"/>
      <c r="H1031" s="33"/>
      <c r="I1031" s="97"/>
      <c r="J1031" s="33"/>
      <c r="K1031" s="33"/>
      <c r="L1031" s="34"/>
      <c r="M1031" s="177"/>
      <c r="N1031" s="178"/>
      <c r="O1031" s="59"/>
      <c r="P1031" s="59"/>
      <c r="Q1031" s="59"/>
      <c r="R1031" s="59"/>
      <c r="S1031" s="59"/>
      <c r="T1031" s="60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T1031" s="18" t="s">
        <v>181</v>
      </c>
      <c r="AU1031" s="18" t="s">
        <v>179</v>
      </c>
    </row>
    <row r="1032" spans="1:65" s="14" customFormat="1" x14ac:dyDescent="0.2">
      <c r="B1032" s="187"/>
      <c r="D1032" s="175" t="s">
        <v>183</v>
      </c>
      <c r="E1032" s="188" t="s">
        <v>1</v>
      </c>
      <c r="F1032" s="189" t="s">
        <v>2278</v>
      </c>
      <c r="H1032" s="188" t="s">
        <v>1</v>
      </c>
      <c r="I1032" s="190"/>
      <c r="L1032" s="187"/>
      <c r="M1032" s="191"/>
      <c r="N1032" s="192"/>
      <c r="O1032" s="192"/>
      <c r="P1032" s="192"/>
      <c r="Q1032" s="192"/>
      <c r="R1032" s="192"/>
      <c r="S1032" s="192"/>
      <c r="T1032" s="193"/>
      <c r="AT1032" s="188" t="s">
        <v>183</v>
      </c>
      <c r="AU1032" s="188" t="s">
        <v>179</v>
      </c>
      <c r="AV1032" s="14" t="s">
        <v>85</v>
      </c>
      <c r="AW1032" s="14" t="s">
        <v>32</v>
      </c>
      <c r="AX1032" s="14" t="s">
        <v>77</v>
      </c>
      <c r="AY1032" s="188" t="s">
        <v>173</v>
      </c>
    </row>
    <row r="1033" spans="1:65" s="14" customFormat="1" x14ac:dyDescent="0.2">
      <c r="B1033" s="187"/>
      <c r="D1033" s="175" t="s">
        <v>183</v>
      </c>
      <c r="E1033" s="188" t="s">
        <v>1</v>
      </c>
      <c r="F1033" s="189" t="s">
        <v>2279</v>
      </c>
      <c r="H1033" s="188" t="s">
        <v>1</v>
      </c>
      <c r="I1033" s="190"/>
      <c r="L1033" s="187"/>
      <c r="M1033" s="191"/>
      <c r="N1033" s="192"/>
      <c r="O1033" s="192"/>
      <c r="P1033" s="192"/>
      <c r="Q1033" s="192"/>
      <c r="R1033" s="192"/>
      <c r="S1033" s="192"/>
      <c r="T1033" s="193"/>
      <c r="AT1033" s="188" t="s">
        <v>183</v>
      </c>
      <c r="AU1033" s="188" t="s">
        <v>179</v>
      </c>
      <c r="AV1033" s="14" t="s">
        <v>85</v>
      </c>
      <c r="AW1033" s="14" t="s">
        <v>32</v>
      </c>
      <c r="AX1033" s="14" t="s">
        <v>77</v>
      </c>
      <c r="AY1033" s="188" t="s">
        <v>173</v>
      </c>
    </row>
    <row r="1034" spans="1:65" s="14" customFormat="1" x14ac:dyDescent="0.2">
      <c r="B1034" s="187"/>
      <c r="D1034" s="175" t="s">
        <v>183</v>
      </c>
      <c r="E1034" s="188" t="s">
        <v>1</v>
      </c>
      <c r="F1034" s="189" t="s">
        <v>2280</v>
      </c>
      <c r="H1034" s="188" t="s">
        <v>1</v>
      </c>
      <c r="I1034" s="190"/>
      <c r="L1034" s="187"/>
      <c r="M1034" s="191"/>
      <c r="N1034" s="192"/>
      <c r="O1034" s="192"/>
      <c r="P1034" s="192"/>
      <c r="Q1034" s="192"/>
      <c r="R1034" s="192"/>
      <c r="S1034" s="192"/>
      <c r="T1034" s="193"/>
      <c r="AT1034" s="188" t="s">
        <v>183</v>
      </c>
      <c r="AU1034" s="188" t="s">
        <v>179</v>
      </c>
      <c r="AV1034" s="14" t="s">
        <v>85</v>
      </c>
      <c r="AW1034" s="14" t="s">
        <v>32</v>
      </c>
      <c r="AX1034" s="14" t="s">
        <v>77</v>
      </c>
      <c r="AY1034" s="188" t="s">
        <v>173</v>
      </c>
    </row>
    <row r="1035" spans="1:65" s="14" customFormat="1" x14ac:dyDescent="0.2">
      <c r="B1035" s="187"/>
      <c r="D1035" s="175" t="s">
        <v>183</v>
      </c>
      <c r="E1035" s="188" t="s">
        <v>1</v>
      </c>
      <c r="F1035" s="189" t="s">
        <v>2281</v>
      </c>
      <c r="H1035" s="188" t="s">
        <v>1</v>
      </c>
      <c r="I1035" s="190"/>
      <c r="L1035" s="187"/>
      <c r="M1035" s="191"/>
      <c r="N1035" s="192"/>
      <c r="O1035" s="192"/>
      <c r="P1035" s="192"/>
      <c r="Q1035" s="192"/>
      <c r="R1035" s="192"/>
      <c r="S1035" s="192"/>
      <c r="T1035" s="193"/>
      <c r="AT1035" s="188" t="s">
        <v>183</v>
      </c>
      <c r="AU1035" s="188" t="s">
        <v>179</v>
      </c>
      <c r="AV1035" s="14" t="s">
        <v>85</v>
      </c>
      <c r="AW1035" s="14" t="s">
        <v>32</v>
      </c>
      <c r="AX1035" s="14" t="s">
        <v>77</v>
      </c>
      <c r="AY1035" s="188" t="s">
        <v>173</v>
      </c>
    </row>
    <row r="1036" spans="1:65" s="14" customFormat="1" x14ac:dyDescent="0.2">
      <c r="B1036" s="187"/>
      <c r="D1036" s="175" t="s">
        <v>183</v>
      </c>
      <c r="E1036" s="188" t="s">
        <v>1</v>
      </c>
      <c r="F1036" s="189" t="s">
        <v>2282</v>
      </c>
      <c r="H1036" s="188" t="s">
        <v>1</v>
      </c>
      <c r="I1036" s="190"/>
      <c r="L1036" s="187"/>
      <c r="M1036" s="191"/>
      <c r="N1036" s="192"/>
      <c r="O1036" s="192"/>
      <c r="P1036" s="192"/>
      <c r="Q1036" s="192"/>
      <c r="R1036" s="192"/>
      <c r="S1036" s="192"/>
      <c r="T1036" s="193"/>
      <c r="AT1036" s="188" t="s">
        <v>183</v>
      </c>
      <c r="AU1036" s="188" t="s">
        <v>179</v>
      </c>
      <c r="AV1036" s="14" t="s">
        <v>85</v>
      </c>
      <c r="AW1036" s="14" t="s">
        <v>32</v>
      </c>
      <c r="AX1036" s="14" t="s">
        <v>77</v>
      </c>
      <c r="AY1036" s="188" t="s">
        <v>173</v>
      </c>
    </row>
    <row r="1037" spans="1:65" s="14" customFormat="1" x14ac:dyDescent="0.2">
      <c r="B1037" s="187"/>
      <c r="D1037" s="175" t="s">
        <v>183</v>
      </c>
      <c r="E1037" s="188" t="s">
        <v>1</v>
      </c>
      <c r="F1037" s="189" t="s">
        <v>1123</v>
      </c>
      <c r="H1037" s="188" t="s">
        <v>1</v>
      </c>
      <c r="I1037" s="190"/>
      <c r="L1037" s="187"/>
      <c r="M1037" s="191"/>
      <c r="N1037" s="192"/>
      <c r="O1037" s="192"/>
      <c r="P1037" s="192"/>
      <c r="Q1037" s="192"/>
      <c r="R1037" s="192"/>
      <c r="S1037" s="192"/>
      <c r="T1037" s="193"/>
      <c r="AT1037" s="188" t="s">
        <v>183</v>
      </c>
      <c r="AU1037" s="188" t="s">
        <v>179</v>
      </c>
      <c r="AV1037" s="14" t="s">
        <v>85</v>
      </c>
      <c r="AW1037" s="14" t="s">
        <v>32</v>
      </c>
      <c r="AX1037" s="14" t="s">
        <v>77</v>
      </c>
      <c r="AY1037" s="188" t="s">
        <v>173</v>
      </c>
    </row>
    <row r="1038" spans="1:65" s="14" customFormat="1" ht="22.5" x14ac:dyDescent="0.2">
      <c r="B1038" s="187"/>
      <c r="D1038" s="175" t="s">
        <v>183</v>
      </c>
      <c r="E1038" s="188" t="s">
        <v>1</v>
      </c>
      <c r="F1038" s="189" t="s">
        <v>1119</v>
      </c>
      <c r="H1038" s="188" t="s">
        <v>1</v>
      </c>
      <c r="I1038" s="190"/>
      <c r="L1038" s="187"/>
      <c r="M1038" s="191"/>
      <c r="N1038" s="192"/>
      <c r="O1038" s="192"/>
      <c r="P1038" s="192"/>
      <c r="Q1038" s="192"/>
      <c r="R1038" s="192"/>
      <c r="S1038" s="192"/>
      <c r="T1038" s="193"/>
      <c r="AT1038" s="188" t="s">
        <v>183</v>
      </c>
      <c r="AU1038" s="188" t="s">
        <v>179</v>
      </c>
      <c r="AV1038" s="14" t="s">
        <v>85</v>
      </c>
      <c r="AW1038" s="14" t="s">
        <v>32</v>
      </c>
      <c r="AX1038" s="14" t="s">
        <v>77</v>
      </c>
      <c r="AY1038" s="188" t="s">
        <v>173</v>
      </c>
    </row>
    <row r="1039" spans="1:65" s="14" customFormat="1" x14ac:dyDescent="0.2">
      <c r="B1039" s="187"/>
      <c r="D1039" s="175" t="s">
        <v>183</v>
      </c>
      <c r="E1039" s="188" t="s">
        <v>1</v>
      </c>
      <c r="F1039" s="189" t="s">
        <v>1124</v>
      </c>
      <c r="H1039" s="188" t="s">
        <v>1</v>
      </c>
      <c r="I1039" s="190"/>
      <c r="L1039" s="187"/>
      <c r="M1039" s="191"/>
      <c r="N1039" s="192"/>
      <c r="O1039" s="192"/>
      <c r="P1039" s="192"/>
      <c r="Q1039" s="192"/>
      <c r="R1039" s="192"/>
      <c r="S1039" s="192"/>
      <c r="T1039" s="193"/>
      <c r="AT1039" s="188" t="s">
        <v>183</v>
      </c>
      <c r="AU1039" s="188" t="s">
        <v>179</v>
      </c>
      <c r="AV1039" s="14" t="s">
        <v>85</v>
      </c>
      <c r="AW1039" s="14" t="s">
        <v>32</v>
      </c>
      <c r="AX1039" s="14" t="s">
        <v>77</v>
      </c>
      <c r="AY1039" s="188" t="s">
        <v>173</v>
      </c>
    </row>
    <row r="1040" spans="1:65" s="13" customFormat="1" x14ac:dyDescent="0.2">
      <c r="B1040" s="179"/>
      <c r="D1040" s="175" t="s">
        <v>183</v>
      </c>
      <c r="E1040" s="180" t="s">
        <v>1</v>
      </c>
      <c r="F1040" s="181" t="s">
        <v>85</v>
      </c>
      <c r="H1040" s="182">
        <v>1</v>
      </c>
      <c r="I1040" s="183"/>
      <c r="L1040" s="179"/>
      <c r="M1040" s="184"/>
      <c r="N1040" s="185"/>
      <c r="O1040" s="185"/>
      <c r="P1040" s="185"/>
      <c r="Q1040" s="185"/>
      <c r="R1040" s="185"/>
      <c r="S1040" s="185"/>
      <c r="T1040" s="186"/>
      <c r="AT1040" s="180" t="s">
        <v>183</v>
      </c>
      <c r="AU1040" s="180" t="s">
        <v>179</v>
      </c>
      <c r="AV1040" s="13" t="s">
        <v>179</v>
      </c>
      <c r="AW1040" s="13" t="s">
        <v>32</v>
      </c>
      <c r="AX1040" s="13" t="s">
        <v>85</v>
      </c>
      <c r="AY1040" s="180" t="s">
        <v>173</v>
      </c>
    </row>
    <row r="1041" spans="1:65" s="2" customFormat="1" ht="24" customHeight="1" x14ac:dyDescent="0.2">
      <c r="A1041" s="33"/>
      <c r="B1041" s="162"/>
      <c r="C1041" s="210" t="s">
        <v>1205</v>
      </c>
      <c r="D1041" s="267" t="s">
        <v>2283</v>
      </c>
      <c r="E1041" s="268"/>
      <c r="F1041" s="269"/>
      <c r="G1041" s="211" t="s">
        <v>177</v>
      </c>
      <c r="H1041" s="212">
        <v>1</v>
      </c>
      <c r="I1041" s="213"/>
      <c r="J1041" s="212">
        <f>ROUND(I1041*H1041,3)</f>
        <v>0</v>
      </c>
      <c r="K1041" s="214"/>
      <c r="L1041" s="215"/>
      <c r="M1041" s="216" t="s">
        <v>1</v>
      </c>
      <c r="N1041" s="217" t="s">
        <v>43</v>
      </c>
      <c r="O1041" s="59"/>
      <c r="P1041" s="170">
        <f>O1041*H1041</f>
        <v>0</v>
      </c>
      <c r="Q1041" s="170">
        <v>0</v>
      </c>
      <c r="R1041" s="170">
        <f>Q1041*H1041</f>
        <v>0</v>
      </c>
      <c r="S1041" s="170">
        <v>0</v>
      </c>
      <c r="T1041" s="171">
        <f>S1041*H1041</f>
        <v>0</v>
      </c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R1041" s="172" t="s">
        <v>368</v>
      </c>
      <c r="AT1041" s="172" t="s">
        <v>335</v>
      </c>
      <c r="AU1041" s="172" t="s">
        <v>179</v>
      </c>
      <c r="AY1041" s="18" t="s">
        <v>173</v>
      </c>
      <c r="BE1041" s="173">
        <f>IF(N1041="základná",J1041,0)</f>
        <v>0</v>
      </c>
      <c r="BF1041" s="173">
        <f>IF(N1041="znížená",J1041,0)</f>
        <v>0</v>
      </c>
      <c r="BG1041" s="173">
        <f>IF(N1041="zákl. prenesená",J1041,0)</f>
        <v>0</v>
      </c>
      <c r="BH1041" s="173">
        <f>IF(N1041="zníž. prenesená",J1041,0)</f>
        <v>0</v>
      </c>
      <c r="BI1041" s="173">
        <f>IF(N1041="nulová",J1041,0)</f>
        <v>0</v>
      </c>
      <c r="BJ1041" s="18" t="s">
        <v>179</v>
      </c>
      <c r="BK1041" s="174">
        <f>ROUND(I1041*H1041,3)</f>
        <v>0</v>
      </c>
      <c r="BL1041" s="18" t="s">
        <v>283</v>
      </c>
      <c r="BM1041" s="172" t="s">
        <v>2284</v>
      </c>
    </row>
    <row r="1042" spans="1:65" s="2" customFormat="1" ht="19.5" x14ac:dyDescent="0.2">
      <c r="A1042" s="33"/>
      <c r="B1042" s="34"/>
      <c r="C1042" s="33"/>
      <c r="D1042" s="175" t="s">
        <v>181</v>
      </c>
      <c r="E1042" s="33"/>
      <c r="F1042" s="176" t="s">
        <v>1116</v>
      </c>
      <c r="G1042" s="33"/>
      <c r="H1042" s="33"/>
      <c r="I1042" s="97"/>
      <c r="J1042" s="33"/>
      <c r="K1042" s="33"/>
      <c r="L1042" s="34"/>
      <c r="M1042" s="177"/>
      <c r="N1042" s="178"/>
      <c r="O1042" s="59"/>
      <c r="P1042" s="59"/>
      <c r="Q1042" s="59"/>
      <c r="R1042" s="59"/>
      <c r="S1042" s="59"/>
      <c r="T1042" s="60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T1042" s="18" t="s">
        <v>181</v>
      </c>
      <c r="AU1042" s="18" t="s">
        <v>179</v>
      </c>
    </row>
    <row r="1043" spans="1:65" s="13" customFormat="1" x14ac:dyDescent="0.2">
      <c r="B1043" s="179"/>
      <c r="D1043" s="175" t="s">
        <v>183</v>
      </c>
      <c r="E1043" s="180" t="s">
        <v>1</v>
      </c>
      <c r="F1043" s="181" t="s">
        <v>2285</v>
      </c>
      <c r="H1043" s="182">
        <v>1</v>
      </c>
      <c r="I1043" s="183"/>
      <c r="L1043" s="179"/>
      <c r="M1043" s="184"/>
      <c r="N1043" s="185"/>
      <c r="O1043" s="185"/>
      <c r="P1043" s="185"/>
      <c r="Q1043" s="185"/>
      <c r="R1043" s="185"/>
      <c r="S1043" s="185"/>
      <c r="T1043" s="186"/>
      <c r="AT1043" s="180" t="s">
        <v>183</v>
      </c>
      <c r="AU1043" s="180" t="s">
        <v>179</v>
      </c>
      <c r="AV1043" s="13" t="s">
        <v>179</v>
      </c>
      <c r="AW1043" s="13" t="s">
        <v>32</v>
      </c>
      <c r="AX1043" s="13" t="s">
        <v>85</v>
      </c>
      <c r="AY1043" s="180" t="s">
        <v>173</v>
      </c>
    </row>
    <row r="1044" spans="1:65" s="2" customFormat="1" ht="24" customHeight="1" x14ac:dyDescent="0.2">
      <c r="A1044" s="33"/>
      <c r="B1044" s="162"/>
      <c r="C1044" s="210" t="s">
        <v>1208</v>
      </c>
      <c r="D1044" s="267" t="s">
        <v>3288</v>
      </c>
      <c r="E1044" s="268"/>
      <c r="F1044" s="269"/>
      <c r="G1044" s="211" t="s">
        <v>177</v>
      </c>
      <c r="H1044" s="212">
        <v>1</v>
      </c>
      <c r="I1044" s="213"/>
      <c r="J1044" s="212">
        <f>ROUND(I1044*H1044,3)</f>
        <v>0</v>
      </c>
      <c r="K1044" s="214"/>
      <c r="L1044" s="215"/>
      <c r="M1044" s="216" t="s">
        <v>1</v>
      </c>
      <c r="N1044" s="217" t="s">
        <v>43</v>
      </c>
      <c r="O1044" s="59"/>
      <c r="P1044" s="170">
        <f>O1044*H1044</f>
        <v>0</v>
      </c>
      <c r="Q1044" s="170">
        <v>0</v>
      </c>
      <c r="R1044" s="170">
        <f>Q1044*H1044</f>
        <v>0</v>
      </c>
      <c r="S1044" s="170">
        <v>0</v>
      </c>
      <c r="T1044" s="171">
        <f>S1044*H1044</f>
        <v>0</v>
      </c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R1044" s="172" t="s">
        <v>368</v>
      </c>
      <c r="AT1044" s="172" t="s">
        <v>335</v>
      </c>
      <c r="AU1044" s="172" t="s">
        <v>179</v>
      </c>
      <c r="AY1044" s="18" t="s">
        <v>173</v>
      </c>
      <c r="BE1044" s="173">
        <f>IF(N1044="základná",J1044,0)</f>
        <v>0</v>
      </c>
      <c r="BF1044" s="173">
        <f>IF(N1044="znížená",J1044,0)</f>
        <v>0</v>
      </c>
      <c r="BG1044" s="173">
        <f>IF(N1044="zákl. prenesená",J1044,0)</f>
        <v>0</v>
      </c>
      <c r="BH1044" s="173">
        <f>IF(N1044="zníž. prenesená",J1044,0)</f>
        <v>0</v>
      </c>
      <c r="BI1044" s="173">
        <f>IF(N1044="nulová",J1044,0)</f>
        <v>0</v>
      </c>
      <c r="BJ1044" s="18" t="s">
        <v>179</v>
      </c>
      <c r="BK1044" s="174">
        <f>ROUND(I1044*H1044,3)</f>
        <v>0</v>
      </c>
      <c r="BL1044" s="18" t="s">
        <v>283</v>
      </c>
      <c r="BM1044" s="172" t="s">
        <v>2286</v>
      </c>
    </row>
    <row r="1045" spans="1:65" s="2" customFormat="1" ht="19.5" x14ac:dyDescent="0.2">
      <c r="A1045" s="33"/>
      <c r="B1045" s="34"/>
      <c r="C1045" s="33"/>
      <c r="D1045" s="175" t="s">
        <v>181</v>
      </c>
      <c r="E1045" s="33"/>
      <c r="F1045" s="176" t="s">
        <v>1116</v>
      </c>
      <c r="G1045" s="33"/>
      <c r="H1045" s="33"/>
      <c r="I1045" s="97"/>
      <c r="J1045" s="33"/>
      <c r="K1045" s="33"/>
      <c r="L1045" s="34"/>
      <c r="M1045" s="177"/>
      <c r="N1045" s="178"/>
      <c r="O1045" s="59"/>
      <c r="P1045" s="59"/>
      <c r="Q1045" s="59"/>
      <c r="R1045" s="59"/>
      <c r="S1045" s="59"/>
      <c r="T1045" s="60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T1045" s="18" t="s">
        <v>181</v>
      </c>
      <c r="AU1045" s="18" t="s">
        <v>179</v>
      </c>
    </row>
    <row r="1046" spans="1:65" s="14" customFormat="1" ht="22.5" x14ac:dyDescent="0.2">
      <c r="B1046" s="187"/>
      <c r="D1046" s="175" t="s">
        <v>183</v>
      </c>
      <c r="E1046" s="188" t="s">
        <v>1</v>
      </c>
      <c r="F1046" s="189" t="s">
        <v>2287</v>
      </c>
      <c r="H1046" s="188" t="s">
        <v>1</v>
      </c>
      <c r="I1046" s="190"/>
      <c r="L1046" s="187"/>
      <c r="M1046" s="191"/>
      <c r="N1046" s="192"/>
      <c r="O1046" s="192"/>
      <c r="P1046" s="192"/>
      <c r="Q1046" s="192"/>
      <c r="R1046" s="192"/>
      <c r="S1046" s="192"/>
      <c r="T1046" s="193"/>
      <c r="AT1046" s="188" t="s">
        <v>183</v>
      </c>
      <c r="AU1046" s="188" t="s">
        <v>179</v>
      </c>
      <c r="AV1046" s="14" t="s">
        <v>85</v>
      </c>
      <c r="AW1046" s="14" t="s">
        <v>32</v>
      </c>
      <c r="AX1046" s="14" t="s">
        <v>77</v>
      </c>
      <c r="AY1046" s="188" t="s">
        <v>173</v>
      </c>
    </row>
    <row r="1047" spans="1:65" s="13" customFormat="1" x14ac:dyDescent="0.2">
      <c r="B1047" s="179"/>
      <c r="D1047" s="175" t="s">
        <v>183</v>
      </c>
      <c r="E1047" s="180" t="s">
        <v>1</v>
      </c>
      <c r="F1047" s="181" t="s">
        <v>85</v>
      </c>
      <c r="H1047" s="182">
        <v>1</v>
      </c>
      <c r="I1047" s="183"/>
      <c r="L1047" s="179"/>
      <c r="M1047" s="184"/>
      <c r="N1047" s="185"/>
      <c r="O1047" s="185"/>
      <c r="P1047" s="185"/>
      <c r="Q1047" s="185"/>
      <c r="R1047" s="185"/>
      <c r="S1047" s="185"/>
      <c r="T1047" s="186"/>
      <c r="AT1047" s="180" t="s">
        <v>183</v>
      </c>
      <c r="AU1047" s="180" t="s">
        <v>179</v>
      </c>
      <c r="AV1047" s="13" t="s">
        <v>179</v>
      </c>
      <c r="AW1047" s="13" t="s">
        <v>32</v>
      </c>
      <c r="AX1047" s="13" t="s">
        <v>85</v>
      </c>
      <c r="AY1047" s="180" t="s">
        <v>173</v>
      </c>
    </row>
    <row r="1048" spans="1:65" s="2" customFormat="1" ht="24" customHeight="1" x14ac:dyDescent="0.2">
      <c r="A1048" s="33"/>
      <c r="B1048" s="162"/>
      <c r="C1048" s="163" t="s">
        <v>1211</v>
      </c>
      <c r="D1048" s="264" t="s">
        <v>1144</v>
      </c>
      <c r="E1048" s="265"/>
      <c r="F1048" s="266"/>
      <c r="G1048" s="164" t="s">
        <v>780</v>
      </c>
      <c r="H1048" s="166"/>
      <c r="I1048" s="166"/>
      <c r="J1048" s="165">
        <f>ROUND(I1048*H1048,3)</f>
        <v>0</v>
      </c>
      <c r="K1048" s="167"/>
      <c r="L1048" s="34"/>
      <c r="M1048" s="168" t="s">
        <v>1</v>
      </c>
      <c r="N1048" s="169" t="s">
        <v>43</v>
      </c>
      <c r="O1048" s="59"/>
      <c r="P1048" s="170">
        <f>O1048*H1048</f>
        <v>0</v>
      </c>
      <c r="Q1048" s="170">
        <v>0</v>
      </c>
      <c r="R1048" s="170">
        <f>Q1048*H1048</f>
        <v>0</v>
      </c>
      <c r="S1048" s="170">
        <v>0</v>
      </c>
      <c r="T1048" s="171">
        <f>S1048*H1048</f>
        <v>0</v>
      </c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R1048" s="172" t="s">
        <v>283</v>
      </c>
      <c r="AT1048" s="172" t="s">
        <v>175</v>
      </c>
      <c r="AU1048" s="172" t="s">
        <v>179</v>
      </c>
      <c r="AY1048" s="18" t="s">
        <v>173</v>
      </c>
      <c r="BE1048" s="173">
        <f>IF(N1048="základná",J1048,0)</f>
        <v>0</v>
      </c>
      <c r="BF1048" s="173">
        <f>IF(N1048="znížená",J1048,0)</f>
        <v>0</v>
      </c>
      <c r="BG1048" s="173">
        <f>IF(N1048="zákl. prenesená",J1048,0)</f>
        <v>0</v>
      </c>
      <c r="BH1048" s="173">
        <f>IF(N1048="zníž. prenesená",J1048,0)</f>
        <v>0</v>
      </c>
      <c r="BI1048" s="173">
        <f>IF(N1048="nulová",J1048,0)</f>
        <v>0</v>
      </c>
      <c r="BJ1048" s="18" t="s">
        <v>179</v>
      </c>
      <c r="BK1048" s="174">
        <f>ROUND(I1048*H1048,3)</f>
        <v>0</v>
      </c>
      <c r="BL1048" s="18" t="s">
        <v>283</v>
      </c>
      <c r="BM1048" s="172" t="s">
        <v>2288</v>
      </c>
    </row>
    <row r="1049" spans="1:65" s="2" customFormat="1" x14ac:dyDescent="0.2">
      <c r="A1049" s="33"/>
      <c r="B1049" s="34"/>
      <c r="C1049" s="33"/>
      <c r="D1049" s="175" t="s">
        <v>181</v>
      </c>
      <c r="E1049" s="33"/>
      <c r="F1049" s="176" t="s">
        <v>1144</v>
      </c>
      <c r="G1049" s="33"/>
      <c r="H1049" s="33"/>
      <c r="I1049" s="97"/>
      <c r="J1049" s="33"/>
      <c r="K1049" s="33"/>
      <c r="L1049" s="34"/>
      <c r="M1049" s="177"/>
      <c r="N1049" s="178"/>
      <c r="O1049" s="59"/>
      <c r="P1049" s="59"/>
      <c r="Q1049" s="59"/>
      <c r="R1049" s="59"/>
      <c r="S1049" s="59"/>
      <c r="T1049" s="60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T1049" s="18" t="s">
        <v>181</v>
      </c>
      <c r="AU1049" s="18" t="s">
        <v>179</v>
      </c>
    </row>
    <row r="1050" spans="1:65" s="12" customFormat="1" ht="22.9" customHeight="1" x14ac:dyDescent="0.2">
      <c r="B1050" s="149"/>
      <c r="D1050" s="150" t="s">
        <v>76</v>
      </c>
      <c r="E1050" s="160" t="s">
        <v>1146</v>
      </c>
      <c r="F1050" s="160" t="s">
        <v>1147</v>
      </c>
      <c r="I1050" s="152"/>
      <c r="J1050" s="161">
        <f>BK1050</f>
        <v>0</v>
      </c>
      <c r="L1050" s="149"/>
      <c r="M1050" s="154"/>
      <c r="N1050" s="155"/>
      <c r="O1050" s="155"/>
      <c r="P1050" s="156">
        <f>SUM(P1051:P1107)</f>
        <v>0</v>
      </c>
      <c r="Q1050" s="155"/>
      <c r="R1050" s="156">
        <f>SUM(R1051:R1107)</f>
        <v>5.22E-4</v>
      </c>
      <c r="S1050" s="155"/>
      <c r="T1050" s="157">
        <f>SUM(T1051:T1107)</f>
        <v>0</v>
      </c>
      <c r="AR1050" s="150" t="s">
        <v>179</v>
      </c>
      <c r="AT1050" s="158" t="s">
        <v>76</v>
      </c>
      <c r="AU1050" s="158" t="s">
        <v>85</v>
      </c>
      <c r="AY1050" s="150" t="s">
        <v>173</v>
      </c>
      <c r="BK1050" s="159">
        <f>SUM(BK1051:BK1107)</f>
        <v>0</v>
      </c>
    </row>
    <row r="1051" spans="1:65" s="2" customFormat="1" ht="60" customHeight="1" x14ac:dyDescent="0.2">
      <c r="A1051" s="33"/>
      <c r="B1051" s="162"/>
      <c r="C1051" s="163" t="s">
        <v>1214</v>
      </c>
      <c r="D1051" s="264" t="s">
        <v>1149</v>
      </c>
      <c r="E1051" s="265"/>
      <c r="F1051" s="266"/>
      <c r="G1051" s="164" t="s">
        <v>370</v>
      </c>
      <c r="H1051" s="165">
        <v>1</v>
      </c>
      <c r="I1051" s="166"/>
      <c r="J1051" s="165">
        <f>ROUND(I1051*H1051,3)</f>
        <v>0</v>
      </c>
      <c r="K1051" s="167"/>
      <c r="L1051" s="34"/>
      <c r="M1051" s="168" t="s">
        <v>1</v>
      </c>
      <c r="N1051" s="169" t="s">
        <v>43</v>
      </c>
      <c r="O1051" s="59"/>
      <c r="P1051" s="170">
        <f>O1051*H1051</f>
        <v>0</v>
      </c>
      <c r="Q1051" s="170">
        <v>0</v>
      </c>
      <c r="R1051" s="170">
        <f>Q1051*H1051</f>
        <v>0</v>
      </c>
      <c r="S1051" s="170">
        <v>0</v>
      </c>
      <c r="T1051" s="171">
        <f>S1051*H1051</f>
        <v>0</v>
      </c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R1051" s="172" t="s">
        <v>283</v>
      </c>
      <c r="AT1051" s="172" t="s">
        <v>175</v>
      </c>
      <c r="AU1051" s="172" t="s">
        <v>179</v>
      </c>
      <c r="AY1051" s="18" t="s">
        <v>173</v>
      </c>
      <c r="BE1051" s="173">
        <f>IF(N1051="základná",J1051,0)</f>
        <v>0</v>
      </c>
      <c r="BF1051" s="173">
        <f>IF(N1051="znížená",J1051,0)</f>
        <v>0</v>
      </c>
      <c r="BG1051" s="173">
        <f>IF(N1051="zákl. prenesená",J1051,0)</f>
        <v>0</v>
      </c>
      <c r="BH1051" s="173">
        <f>IF(N1051="zníž. prenesená",J1051,0)</f>
        <v>0</v>
      </c>
      <c r="BI1051" s="173">
        <f>IF(N1051="nulová",J1051,0)</f>
        <v>0</v>
      </c>
      <c r="BJ1051" s="18" t="s">
        <v>179</v>
      </c>
      <c r="BK1051" s="174">
        <f>ROUND(I1051*H1051,3)</f>
        <v>0</v>
      </c>
      <c r="BL1051" s="18" t="s">
        <v>283</v>
      </c>
      <c r="BM1051" s="172" t="s">
        <v>1216</v>
      </c>
    </row>
    <row r="1052" spans="1:65" s="2" customFormat="1" ht="36" customHeight="1" x14ac:dyDescent="0.2">
      <c r="A1052" s="33"/>
      <c r="B1052" s="162"/>
      <c r="C1052" s="163" t="s">
        <v>1219</v>
      </c>
      <c r="D1052" s="264" t="s">
        <v>3217</v>
      </c>
      <c r="E1052" s="265"/>
      <c r="F1052" s="266"/>
      <c r="G1052" s="164" t="s">
        <v>370</v>
      </c>
      <c r="H1052" s="165">
        <v>1</v>
      </c>
      <c r="I1052" s="166"/>
      <c r="J1052" s="165">
        <f>ROUND(I1052*H1052,3)</f>
        <v>0</v>
      </c>
      <c r="K1052" s="167"/>
      <c r="L1052" s="34"/>
      <c r="M1052" s="168" t="s">
        <v>1</v>
      </c>
      <c r="N1052" s="169" t="s">
        <v>43</v>
      </c>
      <c r="O1052" s="59"/>
      <c r="P1052" s="170">
        <f>O1052*H1052</f>
        <v>0</v>
      </c>
      <c r="Q1052" s="170">
        <v>0</v>
      </c>
      <c r="R1052" s="170">
        <f>Q1052*H1052</f>
        <v>0</v>
      </c>
      <c r="S1052" s="170">
        <v>0</v>
      </c>
      <c r="T1052" s="171">
        <f>S1052*H1052</f>
        <v>0</v>
      </c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R1052" s="172" t="s">
        <v>283</v>
      </c>
      <c r="AT1052" s="172" t="s">
        <v>175</v>
      </c>
      <c r="AU1052" s="172" t="s">
        <v>179</v>
      </c>
      <c r="AY1052" s="18" t="s">
        <v>173</v>
      </c>
      <c r="BE1052" s="173">
        <f>IF(N1052="základná",J1052,0)</f>
        <v>0</v>
      </c>
      <c r="BF1052" s="173">
        <f>IF(N1052="znížená",J1052,0)</f>
        <v>0</v>
      </c>
      <c r="BG1052" s="173">
        <f>IF(N1052="zákl. prenesená",J1052,0)</f>
        <v>0</v>
      </c>
      <c r="BH1052" s="173">
        <f>IF(N1052="zníž. prenesená",J1052,0)</f>
        <v>0</v>
      </c>
      <c r="BI1052" s="173">
        <f>IF(N1052="nulová",J1052,0)</f>
        <v>0</v>
      </c>
      <c r="BJ1052" s="18" t="s">
        <v>179</v>
      </c>
      <c r="BK1052" s="174">
        <f>ROUND(I1052*H1052,3)</f>
        <v>0</v>
      </c>
      <c r="BL1052" s="18" t="s">
        <v>283</v>
      </c>
      <c r="BM1052" s="172" t="s">
        <v>2289</v>
      </c>
    </row>
    <row r="1053" spans="1:65" s="2" customFormat="1" ht="19.5" x14ac:dyDescent="0.2">
      <c r="A1053" s="33"/>
      <c r="B1053" s="34"/>
      <c r="C1053" s="33"/>
      <c r="D1053" s="175" t="s">
        <v>181</v>
      </c>
      <c r="E1053" s="33"/>
      <c r="F1053" s="176" t="s">
        <v>1153</v>
      </c>
      <c r="G1053" s="33"/>
      <c r="H1053" s="33"/>
      <c r="I1053" s="97"/>
      <c r="J1053" s="33"/>
      <c r="K1053" s="33"/>
      <c r="L1053" s="34"/>
      <c r="M1053" s="177"/>
      <c r="N1053" s="178"/>
      <c r="O1053" s="59"/>
      <c r="P1053" s="59"/>
      <c r="Q1053" s="59"/>
      <c r="R1053" s="59"/>
      <c r="S1053" s="59"/>
      <c r="T1053" s="60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T1053" s="18" t="s">
        <v>181</v>
      </c>
      <c r="AU1053" s="18" t="s">
        <v>179</v>
      </c>
    </row>
    <row r="1054" spans="1:65" s="14" customFormat="1" ht="22.5" x14ac:dyDescent="0.2">
      <c r="B1054" s="187"/>
      <c r="D1054" s="175" t="s">
        <v>183</v>
      </c>
      <c r="E1054" s="188" t="s">
        <v>1</v>
      </c>
      <c r="F1054" s="189" t="s">
        <v>1154</v>
      </c>
      <c r="H1054" s="188" t="s">
        <v>1</v>
      </c>
      <c r="I1054" s="190"/>
      <c r="L1054" s="187"/>
      <c r="M1054" s="191"/>
      <c r="N1054" s="192"/>
      <c r="O1054" s="192"/>
      <c r="P1054" s="192"/>
      <c r="Q1054" s="192"/>
      <c r="R1054" s="192"/>
      <c r="S1054" s="192"/>
      <c r="T1054" s="193"/>
      <c r="AT1054" s="188" t="s">
        <v>183</v>
      </c>
      <c r="AU1054" s="188" t="s">
        <v>179</v>
      </c>
      <c r="AV1054" s="14" t="s">
        <v>85</v>
      </c>
      <c r="AW1054" s="14" t="s">
        <v>32</v>
      </c>
      <c r="AX1054" s="14" t="s">
        <v>77</v>
      </c>
      <c r="AY1054" s="188" t="s">
        <v>173</v>
      </c>
    </row>
    <row r="1055" spans="1:65" s="14" customFormat="1" x14ac:dyDescent="0.2">
      <c r="B1055" s="187"/>
      <c r="D1055" s="175" t="s">
        <v>183</v>
      </c>
      <c r="E1055" s="188" t="s">
        <v>1</v>
      </c>
      <c r="F1055" s="189" t="s">
        <v>1155</v>
      </c>
      <c r="H1055" s="188" t="s">
        <v>1</v>
      </c>
      <c r="I1055" s="190"/>
      <c r="L1055" s="187"/>
      <c r="M1055" s="191"/>
      <c r="N1055" s="192"/>
      <c r="O1055" s="192"/>
      <c r="P1055" s="192"/>
      <c r="Q1055" s="192"/>
      <c r="R1055" s="192"/>
      <c r="S1055" s="192"/>
      <c r="T1055" s="193"/>
      <c r="AT1055" s="188" t="s">
        <v>183</v>
      </c>
      <c r="AU1055" s="188" t="s">
        <v>179</v>
      </c>
      <c r="AV1055" s="14" t="s">
        <v>85</v>
      </c>
      <c r="AW1055" s="14" t="s">
        <v>32</v>
      </c>
      <c r="AX1055" s="14" t="s">
        <v>77</v>
      </c>
      <c r="AY1055" s="188" t="s">
        <v>173</v>
      </c>
    </row>
    <row r="1056" spans="1:65" s="14" customFormat="1" x14ac:dyDescent="0.2">
      <c r="B1056" s="187"/>
      <c r="D1056" s="175" t="s">
        <v>183</v>
      </c>
      <c r="E1056" s="188" t="s">
        <v>1</v>
      </c>
      <c r="F1056" s="189" t="s">
        <v>1156</v>
      </c>
      <c r="H1056" s="188" t="s">
        <v>1</v>
      </c>
      <c r="I1056" s="190"/>
      <c r="L1056" s="187"/>
      <c r="M1056" s="191"/>
      <c r="N1056" s="192"/>
      <c r="O1056" s="192"/>
      <c r="P1056" s="192"/>
      <c r="Q1056" s="192"/>
      <c r="R1056" s="192"/>
      <c r="S1056" s="192"/>
      <c r="T1056" s="193"/>
      <c r="AT1056" s="188" t="s">
        <v>183</v>
      </c>
      <c r="AU1056" s="188" t="s">
        <v>179</v>
      </c>
      <c r="AV1056" s="14" t="s">
        <v>85</v>
      </c>
      <c r="AW1056" s="14" t="s">
        <v>32</v>
      </c>
      <c r="AX1056" s="14" t="s">
        <v>77</v>
      </c>
      <c r="AY1056" s="188" t="s">
        <v>173</v>
      </c>
    </row>
    <row r="1057" spans="1:65" s="14" customFormat="1" x14ac:dyDescent="0.2">
      <c r="B1057" s="187"/>
      <c r="D1057" s="175" t="s">
        <v>183</v>
      </c>
      <c r="E1057" s="188" t="s">
        <v>1</v>
      </c>
      <c r="F1057" s="189" t="s">
        <v>1157</v>
      </c>
      <c r="H1057" s="188" t="s">
        <v>1</v>
      </c>
      <c r="I1057" s="190"/>
      <c r="L1057" s="187"/>
      <c r="M1057" s="191"/>
      <c r="N1057" s="192"/>
      <c r="O1057" s="192"/>
      <c r="P1057" s="192"/>
      <c r="Q1057" s="192"/>
      <c r="R1057" s="192"/>
      <c r="S1057" s="192"/>
      <c r="T1057" s="193"/>
      <c r="AT1057" s="188" t="s">
        <v>183</v>
      </c>
      <c r="AU1057" s="188" t="s">
        <v>179</v>
      </c>
      <c r="AV1057" s="14" t="s">
        <v>85</v>
      </c>
      <c r="AW1057" s="14" t="s">
        <v>32</v>
      </c>
      <c r="AX1057" s="14" t="s">
        <v>77</v>
      </c>
      <c r="AY1057" s="188" t="s">
        <v>173</v>
      </c>
    </row>
    <row r="1058" spans="1:65" s="14" customFormat="1" ht="22.5" x14ac:dyDescent="0.2">
      <c r="B1058" s="187"/>
      <c r="D1058" s="175" t="s">
        <v>183</v>
      </c>
      <c r="E1058" s="188" t="s">
        <v>1</v>
      </c>
      <c r="F1058" s="189" t="s">
        <v>1158</v>
      </c>
      <c r="H1058" s="188" t="s">
        <v>1</v>
      </c>
      <c r="I1058" s="190"/>
      <c r="L1058" s="187"/>
      <c r="M1058" s="191"/>
      <c r="N1058" s="192"/>
      <c r="O1058" s="192"/>
      <c r="P1058" s="192"/>
      <c r="Q1058" s="192"/>
      <c r="R1058" s="192"/>
      <c r="S1058" s="192"/>
      <c r="T1058" s="193"/>
      <c r="AT1058" s="188" t="s">
        <v>183</v>
      </c>
      <c r="AU1058" s="188" t="s">
        <v>179</v>
      </c>
      <c r="AV1058" s="14" t="s">
        <v>85</v>
      </c>
      <c r="AW1058" s="14" t="s">
        <v>32</v>
      </c>
      <c r="AX1058" s="14" t="s">
        <v>77</v>
      </c>
      <c r="AY1058" s="188" t="s">
        <v>173</v>
      </c>
    </row>
    <row r="1059" spans="1:65" s="14" customFormat="1" ht="22.5" x14ac:dyDescent="0.2">
      <c r="B1059" s="187"/>
      <c r="D1059" s="175" t="s">
        <v>183</v>
      </c>
      <c r="E1059" s="188" t="s">
        <v>1</v>
      </c>
      <c r="F1059" s="189" t="s">
        <v>1159</v>
      </c>
      <c r="H1059" s="188" t="s">
        <v>1</v>
      </c>
      <c r="I1059" s="190"/>
      <c r="L1059" s="187"/>
      <c r="M1059" s="191"/>
      <c r="N1059" s="192"/>
      <c r="O1059" s="192"/>
      <c r="P1059" s="192"/>
      <c r="Q1059" s="192"/>
      <c r="R1059" s="192"/>
      <c r="S1059" s="192"/>
      <c r="T1059" s="193"/>
      <c r="AT1059" s="188" t="s">
        <v>183</v>
      </c>
      <c r="AU1059" s="188" t="s">
        <v>179</v>
      </c>
      <c r="AV1059" s="14" t="s">
        <v>85</v>
      </c>
      <c r="AW1059" s="14" t="s">
        <v>32</v>
      </c>
      <c r="AX1059" s="14" t="s">
        <v>77</v>
      </c>
      <c r="AY1059" s="188" t="s">
        <v>173</v>
      </c>
    </row>
    <row r="1060" spans="1:65" s="13" customFormat="1" x14ac:dyDescent="0.2">
      <c r="B1060" s="179"/>
      <c r="D1060" s="175" t="s">
        <v>183</v>
      </c>
      <c r="E1060" s="180" t="s">
        <v>1</v>
      </c>
      <c r="F1060" s="181" t="s">
        <v>85</v>
      </c>
      <c r="H1060" s="182">
        <v>1</v>
      </c>
      <c r="I1060" s="183"/>
      <c r="L1060" s="179"/>
      <c r="M1060" s="184"/>
      <c r="N1060" s="185"/>
      <c r="O1060" s="185"/>
      <c r="P1060" s="185"/>
      <c r="Q1060" s="185"/>
      <c r="R1060" s="185"/>
      <c r="S1060" s="185"/>
      <c r="T1060" s="186"/>
      <c r="AT1060" s="180" t="s">
        <v>183</v>
      </c>
      <c r="AU1060" s="180" t="s">
        <v>179</v>
      </c>
      <c r="AV1060" s="13" t="s">
        <v>179</v>
      </c>
      <c r="AW1060" s="13" t="s">
        <v>32</v>
      </c>
      <c r="AX1060" s="13" t="s">
        <v>85</v>
      </c>
      <c r="AY1060" s="180" t="s">
        <v>173</v>
      </c>
    </row>
    <row r="1061" spans="1:65" s="2" customFormat="1" ht="36" customHeight="1" x14ac:dyDescent="0.2">
      <c r="A1061" s="33"/>
      <c r="B1061" s="162"/>
      <c r="C1061" s="163" t="s">
        <v>1224</v>
      </c>
      <c r="D1061" s="264" t="s">
        <v>2290</v>
      </c>
      <c r="E1061" s="265"/>
      <c r="F1061" s="266"/>
      <c r="G1061" s="164" t="s">
        <v>370</v>
      </c>
      <c r="H1061" s="165">
        <v>1</v>
      </c>
      <c r="I1061" s="166"/>
      <c r="J1061" s="165">
        <f>ROUND(I1061*H1061,3)</f>
        <v>0</v>
      </c>
      <c r="K1061" s="167"/>
      <c r="L1061" s="34"/>
      <c r="M1061" s="168" t="s">
        <v>1</v>
      </c>
      <c r="N1061" s="169" t="s">
        <v>43</v>
      </c>
      <c r="O1061" s="59"/>
      <c r="P1061" s="170">
        <f>O1061*H1061</f>
        <v>0</v>
      </c>
      <c r="Q1061" s="170">
        <v>0</v>
      </c>
      <c r="R1061" s="170">
        <f>Q1061*H1061</f>
        <v>0</v>
      </c>
      <c r="S1061" s="170">
        <v>0</v>
      </c>
      <c r="T1061" s="171">
        <f>S1061*H1061</f>
        <v>0</v>
      </c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R1061" s="172" t="s">
        <v>283</v>
      </c>
      <c r="AT1061" s="172" t="s">
        <v>175</v>
      </c>
      <c r="AU1061" s="172" t="s">
        <v>179</v>
      </c>
      <c r="AY1061" s="18" t="s">
        <v>173</v>
      </c>
      <c r="BE1061" s="173">
        <f>IF(N1061="základná",J1061,0)</f>
        <v>0</v>
      </c>
      <c r="BF1061" s="173">
        <f>IF(N1061="znížená",J1061,0)</f>
        <v>0</v>
      </c>
      <c r="BG1061" s="173">
        <f>IF(N1061="zákl. prenesená",J1061,0)</f>
        <v>0</v>
      </c>
      <c r="BH1061" s="173">
        <f>IF(N1061="zníž. prenesená",J1061,0)</f>
        <v>0</v>
      </c>
      <c r="BI1061" s="173">
        <f>IF(N1061="nulová",J1061,0)</f>
        <v>0</v>
      </c>
      <c r="BJ1061" s="18" t="s">
        <v>179</v>
      </c>
      <c r="BK1061" s="174">
        <f>ROUND(I1061*H1061,3)</f>
        <v>0</v>
      </c>
      <c r="BL1061" s="18" t="s">
        <v>283</v>
      </c>
      <c r="BM1061" s="172" t="s">
        <v>1221</v>
      </c>
    </row>
    <row r="1062" spans="1:65" s="2" customFormat="1" ht="24" customHeight="1" x14ac:dyDescent="0.2">
      <c r="A1062" s="33"/>
      <c r="B1062" s="162"/>
      <c r="C1062" s="163" t="s">
        <v>1227</v>
      </c>
      <c r="D1062" s="264" t="s">
        <v>3289</v>
      </c>
      <c r="E1062" s="265"/>
      <c r="F1062" s="266"/>
      <c r="G1062" s="164" t="s">
        <v>177</v>
      </c>
      <c r="H1062" s="165">
        <v>1</v>
      </c>
      <c r="I1062" s="166"/>
      <c r="J1062" s="165">
        <f>ROUND(I1062*H1062,3)</f>
        <v>0</v>
      </c>
      <c r="K1062" s="167"/>
      <c r="L1062" s="34"/>
      <c r="M1062" s="168" t="s">
        <v>1</v>
      </c>
      <c r="N1062" s="169" t="s">
        <v>43</v>
      </c>
      <c r="O1062" s="59"/>
      <c r="P1062" s="170">
        <f>O1062*H1062</f>
        <v>0</v>
      </c>
      <c r="Q1062" s="170">
        <v>0</v>
      </c>
      <c r="R1062" s="170">
        <f>Q1062*H1062</f>
        <v>0</v>
      </c>
      <c r="S1062" s="170">
        <v>0</v>
      </c>
      <c r="T1062" s="171">
        <f>S1062*H1062</f>
        <v>0</v>
      </c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R1062" s="172" t="s">
        <v>283</v>
      </c>
      <c r="AT1062" s="172" t="s">
        <v>175</v>
      </c>
      <c r="AU1062" s="172" t="s">
        <v>179</v>
      </c>
      <c r="AY1062" s="18" t="s">
        <v>173</v>
      </c>
      <c r="BE1062" s="173">
        <f>IF(N1062="základná",J1062,0)</f>
        <v>0</v>
      </c>
      <c r="BF1062" s="173">
        <f>IF(N1062="znížená",J1062,0)</f>
        <v>0</v>
      </c>
      <c r="BG1062" s="173">
        <f>IF(N1062="zákl. prenesená",J1062,0)</f>
        <v>0</v>
      </c>
      <c r="BH1062" s="173">
        <f>IF(N1062="zníž. prenesená",J1062,0)</f>
        <v>0</v>
      </c>
      <c r="BI1062" s="173">
        <f>IF(N1062="nulová",J1062,0)</f>
        <v>0</v>
      </c>
      <c r="BJ1062" s="18" t="s">
        <v>179</v>
      </c>
      <c r="BK1062" s="174">
        <f>ROUND(I1062*H1062,3)</f>
        <v>0</v>
      </c>
      <c r="BL1062" s="18" t="s">
        <v>283</v>
      </c>
      <c r="BM1062" s="172" t="s">
        <v>2291</v>
      </c>
    </row>
    <row r="1063" spans="1:65" s="2" customFormat="1" x14ac:dyDescent="0.2">
      <c r="A1063" s="33"/>
      <c r="B1063" s="34"/>
      <c r="C1063" s="33"/>
      <c r="D1063" s="175" t="s">
        <v>181</v>
      </c>
      <c r="E1063" s="33"/>
      <c r="F1063" s="176" t="s">
        <v>1165</v>
      </c>
      <c r="G1063" s="33"/>
      <c r="H1063" s="33"/>
      <c r="I1063" s="97"/>
      <c r="J1063" s="33"/>
      <c r="K1063" s="33"/>
      <c r="L1063" s="34"/>
      <c r="M1063" s="177"/>
      <c r="N1063" s="178"/>
      <c r="O1063" s="59"/>
      <c r="P1063" s="59"/>
      <c r="Q1063" s="59"/>
      <c r="R1063" s="59"/>
      <c r="S1063" s="59"/>
      <c r="T1063" s="60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T1063" s="18" t="s">
        <v>181</v>
      </c>
      <c r="AU1063" s="18" t="s">
        <v>179</v>
      </c>
    </row>
    <row r="1064" spans="1:65" s="14" customFormat="1" ht="22.5" x14ac:dyDescent="0.2">
      <c r="B1064" s="187"/>
      <c r="D1064" s="175" t="s">
        <v>183</v>
      </c>
      <c r="E1064" s="188" t="s">
        <v>1</v>
      </c>
      <c r="F1064" s="189" t="s">
        <v>1166</v>
      </c>
      <c r="H1064" s="188" t="s">
        <v>1</v>
      </c>
      <c r="I1064" s="190"/>
      <c r="L1064" s="187"/>
      <c r="M1064" s="191"/>
      <c r="N1064" s="192"/>
      <c r="O1064" s="192"/>
      <c r="P1064" s="192"/>
      <c r="Q1064" s="192"/>
      <c r="R1064" s="192"/>
      <c r="S1064" s="192"/>
      <c r="T1064" s="193"/>
      <c r="AT1064" s="188" t="s">
        <v>183</v>
      </c>
      <c r="AU1064" s="188" t="s">
        <v>179</v>
      </c>
      <c r="AV1064" s="14" t="s">
        <v>85</v>
      </c>
      <c r="AW1064" s="14" t="s">
        <v>32</v>
      </c>
      <c r="AX1064" s="14" t="s">
        <v>77</v>
      </c>
      <c r="AY1064" s="188" t="s">
        <v>173</v>
      </c>
    </row>
    <row r="1065" spans="1:65" s="14" customFormat="1" ht="22.5" x14ac:dyDescent="0.2">
      <c r="B1065" s="187"/>
      <c r="D1065" s="175" t="s">
        <v>183</v>
      </c>
      <c r="E1065" s="188" t="s">
        <v>1</v>
      </c>
      <c r="F1065" s="189" t="s">
        <v>1167</v>
      </c>
      <c r="H1065" s="188" t="s">
        <v>1</v>
      </c>
      <c r="I1065" s="190"/>
      <c r="L1065" s="187"/>
      <c r="M1065" s="191"/>
      <c r="N1065" s="192"/>
      <c r="O1065" s="192"/>
      <c r="P1065" s="192"/>
      <c r="Q1065" s="192"/>
      <c r="R1065" s="192"/>
      <c r="S1065" s="192"/>
      <c r="T1065" s="193"/>
      <c r="AT1065" s="188" t="s">
        <v>183</v>
      </c>
      <c r="AU1065" s="188" t="s">
        <v>179</v>
      </c>
      <c r="AV1065" s="14" t="s">
        <v>85</v>
      </c>
      <c r="AW1065" s="14" t="s">
        <v>32</v>
      </c>
      <c r="AX1065" s="14" t="s">
        <v>77</v>
      </c>
      <c r="AY1065" s="188" t="s">
        <v>173</v>
      </c>
    </row>
    <row r="1066" spans="1:65" s="14" customFormat="1" ht="22.5" x14ac:dyDescent="0.2">
      <c r="B1066" s="187"/>
      <c r="D1066" s="175" t="s">
        <v>183</v>
      </c>
      <c r="E1066" s="188" t="s">
        <v>1</v>
      </c>
      <c r="F1066" s="189" t="s">
        <v>1168</v>
      </c>
      <c r="H1066" s="188" t="s">
        <v>1</v>
      </c>
      <c r="I1066" s="190"/>
      <c r="L1066" s="187"/>
      <c r="M1066" s="191"/>
      <c r="N1066" s="192"/>
      <c r="O1066" s="192"/>
      <c r="P1066" s="192"/>
      <c r="Q1066" s="192"/>
      <c r="R1066" s="192"/>
      <c r="S1066" s="192"/>
      <c r="T1066" s="193"/>
      <c r="AT1066" s="188" t="s">
        <v>183</v>
      </c>
      <c r="AU1066" s="188" t="s">
        <v>179</v>
      </c>
      <c r="AV1066" s="14" t="s">
        <v>85</v>
      </c>
      <c r="AW1066" s="14" t="s">
        <v>32</v>
      </c>
      <c r="AX1066" s="14" t="s">
        <v>77</v>
      </c>
      <c r="AY1066" s="188" t="s">
        <v>173</v>
      </c>
    </row>
    <row r="1067" spans="1:65" s="14" customFormat="1" ht="22.5" x14ac:dyDescent="0.2">
      <c r="B1067" s="187"/>
      <c r="D1067" s="175" t="s">
        <v>183</v>
      </c>
      <c r="E1067" s="188" t="s">
        <v>1</v>
      </c>
      <c r="F1067" s="189" t="s">
        <v>1169</v>
      </c>
      <c r="H1067" s="188" t="s">
        <v>1</v>
      </c>
      <c r="I1067" s="190"/>
      <c r="L1067" s="187"/>
      <c r="M1067" s="191"/>
      <c r="N1067" s="192"/>
      <c r="O1067" s="192"/>
      <c r="P1067" s="192"/>
      <c r="Q1067" s="192"/>
      <c r="R1067" s="192"/>
      <c r="S1067" s="192"/>
      <c r="T1067" s="193"/>
      <c r="AT1067" s="188" t="s">
        <v>183</v>
      </c>
      <c r="AU1067" s="188" t="s">
        <v>179</v>
      </c>
      <c r="AV1067" s="14" t="s">
        <v>85</v>
      </c>
      <c r="AW1067" s="14" t="s">
        <v>32</v>
      </c>
      <c r="AX1067" s="14" t="s">
        <v>77</v>
      </c>
      <c r="AY1067" s="188" t="s">
        <v>173</v>
      </c>
    </row>
    <row r="1068" spans="1:65" s="14" customFormat="1" x14ac:dyDescent="0.2">
      <c r="B1068" s="187"/>
      <c r="D1068" s="175" t="s">
        <v>183</v>
      </c>
      <c r="E1068" s="188" t="s">
        <v>1</v>
      </c>
      <c r="F1068" s="189" t="s">
        <v>1170</v>
      </c>
      <c r="H1068" s="188" t="s">
        <v>1</v>
      </c>
      <c r="I1068" s="190"/>
      <c r="L1068" s="187"/>
      <c r="M1068" s="191"/>
      <c r="N1068" s="192"/>
      <c r="O1068" s="192"/>
      <c r="P1068" s="192"/>
      <c r="Q1068" s="192"/>
      <c r="R1068" s="192"/>
      <c r="S1068" s="192"/>
      <c r="T1068" s="193"/>
      <c r="AT1068" s="188" t="s">
        <v>183</v>
      </c>
      <c r="AU1068" s="188" t="s">
        <v>179</v>
      </c>
      <c r="AV1068" s="14" t="s">
        <v>85</v>
      </c>
      <c r="AW1068" s="14" t="s">
        <v>32</v>
      </c>
      <c r="AX1068" s="14" t="s">
        <v>77</v>
      </c>
      <c r="AY1068" s="188" t="s">
        <v>173</v>
      </c>
    </row>
    <row r="1069" spans="1:65" s="14" customFormat="1" x14ac:dyDescent="0.2">
      <c r="B1069" s="187"/>
      <c r="D1069" s="175" t="s">
        <v>183</v>
      </c>
      <c r="E1069" s="188" t="s">
        <v>1</v>
      </c>
      <c r="F1069" s="189" t="s">
        <v>1171</v>
      </c>
      <c r="H1069" s="188" t="s">
        <v>1</v>
      </c>
      <c r="I1069" s="190"/>
      <c r="L1069" s="187"/>
      <c r="M1069" s="191"/>
      <c r="N1069" s="192"/>
      <c r="O1069" s="192"/>
      <c r="P1069" s="192"/>
      <c r="Q1069" s="192"/>
      <c r="R1069" s="192"/>
      <c r="S1069" s="192"/>
      <c r="T1069" s="193"/>
      <c r="AT1069" s="188" t="s">
        <v>183</v>
      </c>
      <c r="AU1069" s="188" t="s">
        <v>179</v>
      </c>
      <c r="AV1069" s="14" t="s">
        <v>85</v>
      </c>
      <c r="AW1069" s="14" t="s">
        <v>32</v>
      </c>
      <c r="AX1069" s="14" t="s">
        <v>77</v>
      </c>
      <c r="AY1069" s="188" t="s">
        <v>173</v>
      </c>
    </row>
    <row r="1070" spans="1:65" s="13" customFormat="1" x14ac:dyDescent="0.2">
      <c r="B1070" s="179"/>
      <c r="D1070" s="175" t="s">
        <v>183</v>
      </c>
      <c r="E1070" s="180" t="s">
        <v>1</v>
      </c>
      <c r="F1070" s="181" t="s">
        <v>85</v>
      </c>
      <c r="H1070" s="182">
        <v>1</v>
      </c>
      <c r="I1070" s="183"/>
      <c r="L1070" s="179"/>
      <c r="M1070" s="184"/>
      <c r="N1070" s="185"/>
      <c r="O1070" s="185"/>
      <c r="P1070" s="185"/>
      <c r="Q1070" s="185"/>
      <c r="R1070" s="185"/>
      <c r="S1070" s="185"/>
      <c r="T1070" s="186"/>
      <c r="AT1070" s="180" t="s">
        <v>183</v>
      </c>
      <c r="AU1070" s="180" t="s">
        <v>179</v>
      </c>
      <c r="AV1070" s="13" t="s">
        <v>179</v>
      </c>
      <c r="AW1070" s="13" t="s">
        <v>32</v>
      </c>
      <c r="AX1070" s="13" t="s">
        <v>85</v>
      </c>
      <c r="AY1070" s="180" t="s">
        <v>173</v>
      </c>
    </row>
    <row r="1071" spans="1:65" s="2" customFormat="1" ht="60" customHeight="1" x14ac:dyDescent="0.2">
      <c r="A1071" s="33"/>
      <c r="B1071" s="162"/>
      <c r="C1071" s="163" t="s">
        <v>1231</v>
      </c>
      <c r="D1071" s="264" t="s">
        <v>1173</v>
      </c>
      <c r="E1071" s="265"/>
      <c r="F1071" s="266"/>
      <c r="G1071" s="164" t="s">
        <v>370</v>
      </c>
      <c r="H1071" s="165">
        <v>1</v>
      </c>
      <c r="I1071" s="166"/>
      <c r="J1071" s="165">
        <f>ROUND(I1071*H1071,3)</f>
        <v>0</v>
      </c>
      <c r="K1071" s="167"/>
      <c r="L1071" s="34"/>
      <c r="M1071" s="168" t="s">
        <v>1</v>
      </c>
      <c r="N1071" s="169" t="s">
        <v>43</v>
      </c>
      <c r="O1071" s="59"/>
      <c r="P1071" s="170">
        <f>O1071*H1071</f>
        <v>0</v>
      </c>
      <c r="Q1071" s="170">
        <v>0</v>
      </c>
      <c r="R1071" s="170">
        <f>Q1071*H1071</f>
        <v>0</v>
      </c>
      <c r="S1071" s="170">
        <v>0</v>
      </c>
      <c r="T1071" s="171">
        <f>S1071*H1071</f>
        <v>0</v>
      </c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R1071" s="172" t="s">
        <v>283</v>
      </c>
      <c r="AT1071" s="172" t="s">
        <v>175</v>
      </c>
      <c r="AU1071" s="172" t="s">
        <v>179</v>
      </c>
      <c r="AY1071" s="18" t="s">
        <v>173</v>
      </c>
      <c r="BE1071" s="173">
        <f>IF(N1071="základná",J1071,0)</f>
        <v>0</v>
      </c>
      <c r="BF1071" s="173">
        <f>IF(N1071="znížená",J1071,0)</f>
        <v>0</v>
      </c>
      <c r="BG1071" s="173">
        <f>IF(N1071="zákl. prenesená",J1071,0)</f>
        <v>0</v>
      </c>
      <c r="BH1071" s="173">
        <f>IF(N1071="zníž. prenesená",J1071,0)</f>
        <v>0</v>
      </c>
      <c r="BI1071" s="173">
        <f>IF(N1071="nulová",J1071,0)</f>
        <v>0</v>
      </c>
      <c r="BJ1071" s="18" t="s">
        <v>179</v>
      </c>
      <c r="BK1071" s="174">
        <f>ROUND(I1071*H1071,3)</f>
        <v>0</v>
      </c>
      <c r="BL1071" s="18" t="s">
        <v>283</v>
      </c>
      <c r="BM1071" s="172" t="s">
        <v>2292</v>
      </c>
    </row>
    <row r="1072" spans="1:65" s="2" customFormat="1" ht="24" customHeight="1" x14ac:dyDescent="0.2">
      <c r="A1072" s="33"/>
      <c r="B1072" s="162"/>
      <c r="C1072" s="163" t="s">
        <v>1235</v>
      </c>
      <c r="D1072" s="264" t="s">
        <v>3290</v>
      </c>
      <c r="E1072" s="265"/>
      <c r="F1072" s="266"/>
      <c r="G1072" s="164" t="s">
        <v>177</v>
      </c>
      <c r="H1072" s="165">
        <v>1</v>
      </c>
      <c r="I1072" s="166"/>
      <c r="J1072" s="165">
        <f>ROUND(I1072*H1072,3)</f>
        <v>0</v>
      </c>
      <c r="K1072" s="167"/>
      <c r="L1072" s="34"/>
      <c r="M1072" s="168" t="s">
        <v>1</v>
      </c>
      <c r="N1072" s="169" t="s">
        <v>43</v>
      </c>
      <c r="O1072" s="59"/>
      <c r="P1072" s="170">
        <f>O1072*H1072</f>
        <v>0</v>
      </c>
      <c r="Q1072" s="170">
        <v>0</v>
      </c>
      <c r="R1072" s="170">
        <f>Q1072*H1072</f>
        <v>0</v>
      </c>
      <c r="S1072" s="170">
        <v>0</v>
      </c>
      <c r="T1072" s="171">
        <f>S1072*H1072</f>
        <v>0</v>
      </c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R1072" s="172" t="s">
        <v>283</v>
      </c>
      <c r="AT1072" s="172" t="s">
        <v>175</v>
      </c>
      <c r="AU1072" s="172" t="s">
        <v>179</v>
      </c>
      <c r="AY1072" s="18" t="s">
        <v>173</v>
      </c>
      <c r="BE1072" s="173">
        <f>IF(N1072="základná",J1072,0)</f>
        <v>0</v>
      </c>
      <c r="BF1072" s="173">
        <f>IF(N1072="znížená",J1072,0)</f>
        <v>0</v>
      </c>
      <c r="BG1072" s="173">
        <f>IF(N1072="zákl. prenesená",J1072,0)</f>
        <v>0</v>
      </c>
      <c r="BH1072" s="173">
        <f>IF(N1072="zníž. prenesená",J1072,0)</f>
        <v>0</v>
      </c>
      <c r="BI1072" s="173">
        <f>IF(N1072="nulová",J1072,0)</f>
        <v>0</v>
      </c>
      <c r="BJ1072" s="18" t="s">
        <v>179</v>
      </c>
      <c r="BK1072" s="174">
        <f>ROUND(I1072*H1072,3)</f>
        <v>0</v>
      </c>
      <c r="BL1072" s="18" t="s">
        <v>283</v>
      </c>
      <c r="BM1072" s="172" t="s">
        <v>2293</v>
      </c>
    </row>
    <row r="1073" spans="1:65" s="2" customFormat="1" x14ac:dyDescent="0.2">
      <c r="A1073" s="33"/>
      <c r="B1073" s="34"/>
      <c r="C1073" s="33"/>
      <c r="D1073" s="175" t="s">
        <v>181</v>
      </c>
      <c r="E1073" s="33"/>
      <c r="F1073" s="176" t="s">
        <v>1177</v>
      </c>
      <c r="G1073" s="33"/>
      <c r="H1073" s="33"/>
      <c r="I1073" s="97"/>
      <c r="J1073" s="33"/>
      <c r="K1073" s="33"/>
      <c r="L1073" s="34"/>
      <c r="M1073" s="177"/>
      <c r="N1073" s="178"/>
      <c r="O1073" s="59"/>
      <c r="P1073" s="59"/>
      <c r="Q1073" s="59"/>
      <c r="R1073" s="59"/>
      <c r="S1073" s="59"/>
      <c r="T1073" s="60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T1073" s="18" t="s">
        <v>181</v>
      </c>
      <c r="AU1073" s="18" t="s">
        <v>179</v>
      </c>
    </row>
    <row r="1074" spans="1:65" s="14" customFormat="1" ht="22.5" x14ac:dyDescent="0.2">
      <c r="B1074" s="187"/>
      <c r="D1074" s="175" t="s">
        <v>183</v>
      </c>
      <c r="E1074" s="188" t="s">
        <v>1</v>
      </c>
      <c r="F1074" s="189" t="s">
        <v>1178</v>
      </c>
      <c r="H1074" s="188" t="s">
        <v>1</v>
      </c>
      <c r="I1074" s="190"/>
      <c r="L1074" s="187"/>
      <c r="M1074" s="191"/>
      <c r="N1074" s="192"/>
      <c r="O1074" s="192"/>
      <c r="P1074" s="192"/>
      <c r="Q1074" s="192"/>
      <c r="R1074" s="192"/>
      <c r="S1074" s="192"/>
      <c r="T1074" s="193"/>
      <c r="AT1074" s="188" t="s">
        <v>183</v>
      </c>
      <c r="AU1074" s="188" t="s">
        <v>179</v>
      </c>
      <c r="AV1074" s="14" t="s">
        <v>85</v>
      </c>
      <c r="AW1074" s="14" t="s">
        <v>32</v>
      </c>
      <c r="AX1074" s="14" t="s">
        <v>77</v>
      </c>
      <c r="AY1074" s="188" t="s">
        <v>173</v>
      </c>
    </row>
    <row r="1075" spans="1:65" s="14" customFormat="1" ht="22.5" x14ac:dyDescent="0.2">
      <c r="B1075" s="187"/>
      <c r="D1075" s="175" t="s">
        <v>183</v>
      </c>
      <c r="E1075" s="188" t="s">
        <v>1</v>
      </c>
      <c r="F1075" s="189" t="s">
        <v>1179</v>
      </c>
      <c r="H1075" s="188" t="s">
        <v>1</v>
      </c>
      <c r="I1075" s="190"/>
      <c r="L1075" s="187"/>
      <c r="M1075" s="191"/>
      <c r="N1075" s="192"/>
      <c r="O1075" s="192"/>
      <c r="P1075" s="192"/>
      <c r="Q1075" s="192"/>
      <c r="R1075" s="192"/>
      <c r="S1075" s="192"/>
      <c r="T1075" s="193"/>
      <c r="AT1075" s="188" t="s">
        <v>183</v>
      </c>
      <c r="AU1075" s="188" t="s">
        <v>179</v>
      </c>
      <c r="AV1075" s="14" t="s">
        <v>85</v>
      </c>
      <c r="AW1075" s="14" t="s">
        <v>32</v>
      </c>
      <c r="AX1075" s="14" t="s">
        <v>77</v>
      </c>
      <c r="AY1075" s="188" t="s">
        <v>173</v>
      </c>
    </row>
    <row r="1076" spans="1:65" s="14" customFormat="1" ht="22.5" x14ac:dyDescent="0.2">
      <c r="B1076" s="187"/>
      <c r="D1076" s="175" t="s">
        <v>183</v>
      </c>
      <c r="E1076" s="188" t="s">
        <v>1</v>
      </c>
      <c r="F1076" s="189" t="s">
        <v>1180</v>
      </c>
      <c r="H1076" s="188" t="s">
        <v>1</v>
      </c>
      <c r="I1076" s="190"/>
      <c r="L1076" s="187"/>
      <c r="M1076" s="191"/>
      <c r="N1076" s="192"/>
      <c r="O1076" s="192"/>
      <c r="P1076" s="192"/>
      <c r="Q1076" s="192"/>
      <c r="R1076" s="192"/>
      <c r="S1076" s="192"/>
      <c r="T1076" s="193"/>
      <c r="AT1076" s="188" t="s">
        <v>183</v>
      </c>
      <c r="AU1076" s="188" t="s">
        <v>179</v>
      </c>
      <c r="AV1076" s="14" t="s">
        <v>85</v>
      </c>
      <c r="AW1076" s="14" t="s">
        <v>32</v>
      </c>
      <c r="AX1076" s="14" t="s">
        <v>77</v>
      </c>
      <c r="AY1076" s="188" t="s">
        <v>173</v>
      </c>
    </row>
    <row r="1077" spans="1:65" s="14" customFormat="1" x14ac:dyDescent="0.2">
      <c r="B1077" s="187"/>
      <c r="D1077" s="175" t="s">
        <v>183</v>
      </c>
      <c r="E1077" s="188" t="s">
        <v>1</v>
      </c>
      <c r="F1077" s="189" t="s">
        <v>1181</v>
      </c>
      <c r="H1077" s="188" t="s">
        <v>1</v>
      </c>
      <c r="I1077" s="190"/>
      <c r="L1077" s="187"/>
      <c r="M1077" s="191"/>
      <c r="N1077" s="192"/>
      <c r="O1077" s="192"/>
      <c r="P1077" s="192"/>
      <c r="Q1077" s="192"/>
      <c r="R1077" s="192"/>
      <c r="S1077" s="192"/>
      <c r="T1077" s="193"/>
      <c r="AT1077" s="188" t="s">
        <v>183</v>
      </c>
      <c r="AU1077" s="188" t="s">
        <v>179</v>
      </c>
      <c r="AV1077" s="14" t="s">
        <v>85</v>
      </c>
      <c r="AW1077" s="14" t="s">
        <v>32</v>
      </c>
      <c r="AX1077" s="14" t="s">
        <v>77</v>
      </c>
      <c r="AY1077" s="188" t="s">
        <v>173</v>
      </c>
    </row>
    <row r="1078" spans="1:65" s="14" customFormat="1" x14ac:dyDescent="0.2">
      <c r="B1078" s="187"/>
      <c r="D1078" s="175" t="s">
        <v>183</v>
      </c>
      <c r="E1078" s="188" t="s">
        <v>1</v>
      </c>
      <c r="F1078" s="189" t="s">
        <v>1182</v>
      </c>
      <c r="H1078" s="188" t="s">
        <v>1</v>
      </c>
      <c r="I1078" s="190"/>
      <c r="L1078" s="187"/>
      <c r="M1078" s="191"/>
      <c r="N1078" s="192"/>
      <c r="O1078" s="192"/>
      <c r="P1078" s="192"/>
      <c r="Q1078" s="192"/>
      <c r="R1078" s="192"/>
      <c r="S1078" s="192"/>
      <c r="T1078" s="193"/>
      <c r="AT1078" s="188" t="s">
        <v>183</v>
      </c>
      <c r="AU1078" s="188" t="s">
        <v>179</v>
      </c>
      <c r="AV1078" s="14" t="s">
        <v>85</v>
      </c>
      <c r="AW1078" s="14" t="s">
        <v>32</v>
      </c>
      <c r="AX1078" s="14" t="s">
        <v>77</v>
      </c>
      <c r="AY1078" s="188" t="s">
        <v>173</v>
      </c>
    </row>
    <row r="1079" spans="1:65" s="13" customFormat="1" x14ac:dyDescent="0.2">
      <c r="B1079" s="179"/>
      <c r="D1079" s="175" t="s">
        <v>183</v>
      </c>
      <c r="E1079" s="180" t="s">
        <v>1</v>
      </c>
      <c r="F1079" s="181" t="s">
        <v>85</v>
      </c>
      <c r="H1079" s="182">
        <v>1</v>
      </c>
      <c r="I1079" s="183"/>
      <c r="L1079" s="179"/>
      <c r="M1079" s="184"/>
      <c r="N1079" s="185"/>
      <c r="O1079" s="185"/>
      <c r="P1079" s="185"/>
      <c r="Q1079" s="185"/>
      <c r="R1079" s="185"/>
      <c r="S1079" s="185"/>
      <c r="T1079" s="186"/>
      <c r="AT1079" s="180" t="s">
        <v>183</v>
      </c>
      <c r="AU1079" s="180" t="s">
        <v>179</v>
      </c>
      <c r="AV1079" s="13" t="s">
        <v>179</v>
      </c>
      <c r="AW1079" s="13" t="s">
        <v>32</v>
      </c>
      <c r="AX1079" s="13" t="s">
        <v>85</v>
      </c>
      <c r="AY1079" s="180" t="s">
        <v>173</v>
      </c>
    </row>
    <row r="1080" spans="1:65" s="2" customFormat="1" ht="48" customHeight="1" x14ac:dyDescent="0.2">
      <c r="A1080" s="33"/>
      <c r="B1080" s="162"/>
      <c r="C1080" s="163" t="s">
        <v>1241</v>
      </c>
      <c r="D1080" s="264" t="s">
        <v>2294</v>
      </c>
      <c r="E1080" s="265"/>
      <c r="F1080" s="266"/>
      <c r="G1080" s="164" t="s">
        <v>370</v>
      </c>
      <c r="H1080" s="165">
        <v>2</v>
      </c>
      <c r="I1080" s="166"/>
      <c r="J1080" s="165">
        <f>ROUND(I1080*H1080,3)</f>
        <v>0</v>
      </c>
      <c r="K1080" s="167"/>
      <c r="L1080" s="34"/>
      <c r="M1080" s="168" t="s">
        <v>1</v>
      </c>
      <c r="N1080" s="169" t="s">
        <v>43</v>
      </c>
      <c r="O1080" s="59"/>
      <c r="P1080" s="170">
        <f>O1080*H1080</f>
        <v>0</v>
      </c>
      <c r="Q1080" s="170">
        <v>0</v>
      </c>
      <c r="R1080" s="170">
        <f>Q1080*H1080</f>
        <v>0</v>
      </c>
      <c r="S1080" s="170">
        <v>0</v>
      </c>
      <c r="T1080" s="171">
        <f>S1080*H1080</f>
        <v>0</v>
      </c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R1080" s="172" t="s">
        <v>283</v>
      </c>
      <c r="AT1080" s="172" t="s">
        <v>175</v>
      </c>
      <c r="AU1080" s="172" t="s">
        <v>179</v>
      </c>
      <c r="AY1080" s="18" t="s">
        <v>173</v>
      </c>
      <c r="BE1080" s="173">
        <f>IF(N1080="základná",J1080,0)</f>
        <v>0</v>
      </c>
      <c r="BF1080" s="173">
        <f>IF(N1080="znížená",J1080,0)</f>
        <v>0</v>
      </c>
      <c r="BG1080" s="173">
        <f>IF(N1080="zákl. prenesená",J1080,0)</f>
        <v>0</v>
      </c>
      <c r="BH1080" s="173">
        <f>IF(N1080="zníž. prenesená",J1080,0)</f>
        <v>0</v>
      </c>
      <c r="BI1080" s="173">
        <f>IF(N1080="nulová",J1080,0)</f>
        <v>0</v>
      </c>
      <c r="BJ1080" s="18" t="s">
        <v>179</v>
      </c>
      <c r="BK1080" s="174">
        <f>ROUND(I1080*H1080,3)</f>
        <v>0</v>
      </c>
      <c r="BL1080" s="18" t="s">
        <v>283</v>
      </c>
      <c r="BM1080" s="172" t="s">
        <v>2295</v>
      </c>
    </row>
    <row r="1081" spans="1:65" s="2" customFormat="1" ht="24" customHeight="1" x14ac:dyDescent="0.2">
      <c r="A1081" s="33"/>
      <c r="B1081" s="162"/>
      <c r="C1081" s="163" t="s">
        <v>1245</v>
      </c>
      <c r="D1081" s="264" t="s">
        <v>3291</v>
      </c>
      <c r="E1081" s="265"/>
      <c r="F1081" s="266"/>
      <c r="G1081" s="164" t="s">
        <v>177</v>
      </c>
      <c r="H1081" s="165">
        <v>1</v>
      </c>
      <c r="I1081" s="166"/>
      <c r="J1081" s="165">
        <f>ROUND(I1081*H1081,3)</f>
        <v>0</v>
      </c>
      <c r="K1081" s="167"/>
      <c r="L1081" s="34"/>
      <c r="M1081" s="168" t="s">
        <v>1</v>
      </c>
      <c r="N1081" s="169" t="s">
        <v>43</v>
      </c>
      <c r="O1081" s="59"/>
      <c r="P1081" s="170">
        <f>O1081*H1081</f>
        <v>0</v>
      </c>
      <c r="Q1081" s="170">
        <v>0</v>
      </c>
      <c r="R1081" s="170">
        <f>Q1081*H1081</f>
        <v>0</v>
      </c>
      <c r="S1081" s="170">
        <v>0</v>
      </c>
      <c r="T1081" s="171">
        <f>S1081*H1081</f>
        <v>0</v>
      </c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R1081" s="172" t="s">
        <v>283</v>
      </c>
      <c r="AT1081" s="172" t="s">
        <v>175</v>
      </c>
      <c r="AU1081" s="172" t="s">
        <v>179</v>
      </c>
      <c r="AY1081" s="18" t="s">
        <v>173</v>
      </c>
      <c r="BE1081" s="173">
        <f>IF(N1081="základná",J1081,0)</f>
        <v>0</v>
      </c>
      <c r="BF1081" s="173">
        <f>IF(N1081="znížená",J1081,0)</f>
        <v>0</v>
      </c>
      <c r="BG1081" s="173">
        <f>IF(N1081="zákl. prenesená",J1081,0)</f>
        <v>0</v>
      </c>
      <c r="BH1081" s="173">
        <f>IF(N1081="zníž. prenesená",J1081,0)</f>
        <v>0</v>
      </c>
      <c r="BI1081" s="173">
        <f>IF(N1081="nulová",J1081,0)</f>
        <v>0</v>
      </c>
      <c r="BJ1081" s="18" t="s">
        <v>179</v>
      </c>
      <c r="BK1081" s="174">
        <f>ROUND(I1081*H1081,3)</f>
        <v>0</v>
      </c>
      <c r="BL1081" s="18" t="s">
        <v>283</v>
      </c>
      <c r="BM1081" s="172" t="s">
        <v>2296</v>
      </c>
    </row>
    <row r="1082" spans="1:65" s="2" customFormat="1" x14ac:dyDescent="0.2">
      <c r="A1082" s="33"/>
      <c r="B1082" s="34"/>
      <c r="C1082" s="33"/>
      <c r="D1082" s="175" t="s">
        <v>181</v>
      </c>
      <c r="E1082" s="33"/>
      <c r="F1082" s="176" t="s">
        <v>1188</v>
      </c>
      <c r="G1082" s="33"/>
      <c r="H1082" s="33"/>
      <c r="I1082" s="97"/>
      <c r="J1082" s="33"/>
      <c r="K1082" s="33"/>
      <c r="L1082" s="34"/>
      <c r="M1082" s="177"/>
      <c r="N1082" s="178"/>
      <c r="O1082" s="59"/>
      <c r="P1082" s="59"/>
      <c r="Q1082" s="59"/>
      <c r="R1082" s="59"/>
      <c r="S1082" s="59"/>
      <c r="T1082" s="60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T1082" s="18" t="s">
        <v>181</v>
      </c>
      <c r="AU1082" s="18" t="s">
        <v>179</v>
      </c>
    </row>
    <row r="1083" spans="1:65" s="14" customFormat="1" ht="22.5" x14ac:dyDescent="0.2">
      <c r="B1083" s="187"/>
      <c r="D1083" s="175" t="s">
        <v>183</v>
      </c>
      <c r="E1083" s="188" t="s">
        <v>1</v>
      </c>
      <c r="F1083" s="189" t="s">
        <v>1189</v>
      </c>
      <c r="H1083" s="188" t="s">
        <v>1</v>
      </c>
      <c r="I1083" s="190"/>
      <c r="L1083" s="187"/>
      <c r="M1083" s="191"/>
      <c r="N1083" s="192"/>
      <c r="O1083" s="192"/>
      <c r="P1083" s="192"/>
      <c r="Q1083" s="192"/>
      <c r="R1083" s="192"/>
      <c r="S1083" s="192"/>
      <c r="T1083" s="193"/>
      <c r="AT1083" s="188" t="s">
        <v>183</v>
      </c>
      <c r="AU1083" s="188" t="s">
        <v>179</v>
      </c>
      <c r="AV1083" s="14" t="s">
        <v>85</v>
      </c>
      <c r="AW1083" s="14" t="s">
        <v>32</v>
      </c>
      <c r="AX1083" s="14" t="s">
        <v>77</v>
      </c>
      <c r="AY1083" s="188" t="s">
        <v>173</v>
      </c>
    </row>
    <row r="1084" spans="1:65" s="14" customFormat="1" ht="22.5" x14ac:dyDescent="0.2">
      <c r="B1084" s="187"/>
      <c r="D1084" s="175" t="s">
        <v>183</v>
      </c>
      <c r="E1084" s="188" t="s">
        <v>1</v>
      </c>
      <c r="F1084" s="189" t="s">
        <v>1190</v>
      </c>
      <c r="H1084" s="188" t="s">
        <v>1</v>
      </c>
      <c r="I1084" s="190"/>
      <c r="L1084" s="187"/>
      <c r="M1084" s="191"/>
      <c r="N1084" s="192"/>
      <c r="O1084" s="192"/>
      <c r="P1084" s="192"/>
      <c r="Q1084" s="192"/>
      <c r="R1084" s="192"/>
      <c r="S1084" s="192"/>
      <c r="T1084" s="193"/>
      <c r="AT1084" s="188" t="s">
        <v>183</v>
      </c>
      <c r="AU1084" s="188" t="s">
        <v>179</v>
      </c>
      <c r="AV1084" s="14" t="s">
        <v>85</v>
      </c>
      <c r="AW1084" s="14" t="s">
        <v>32</v>
      </c>
      <c r="AX1084" s="14" t="s">
        <v>77</v>
      </c>
      <c r="AY1084" s="188" t="s">
        <v>173</v>
      </c>
    </row>
    <row r="1085" spans="1:65" s="14" customFormat="1" ht="22.5" x14ac:dyDescent="0.2">
      <c r="B1085" s="187"/>
      <c r="D1085" s="175" t="s">
        <v>183</v>
      </c>
      <c r="E1085" s="188" t="s">
        <v>1</v>
      </c>
      <c r="F1085" s="189" t="s">
        <v>1168</v>
      </c>
      <c r="H1085" s="188" t="s">
        <v>1</v>
      </c>
      <c r="I1085" s="190"/>
      <c r="L1085" s="187"/>
      <c r="M1085" s="191"/>
      <c r="N1085" s="192"/>
      <c r="O1085" s="192"/>
      <c r="P1085" s="192"/>
      <c r="Q1085" s="192"/>
      <c r="R1085" s="192"/>
      <c r="S1085" s="192"/>
      <c r="T1085" s="193"/>
      <c r="AT1085" s="188" t="s">
        <v>183</v>
      </c>
      <c r="AU1085" s="188" t="s">
        <v>179</v>
      </c>
      <c r="AV1085" s="14" t="s">
        <v>85</v>
      </c>
      <c r="AW1085" s="14" t="s">
        <v>32</v>
      </c>
      <c r="AX1085" s="14" t="s">
        <v>77</v>
      </c>
      <c r="AY1085" s="188" t="s">
        <v>173</v>
      </c>
    </row>
    <row r="1086" spans="1:65" s="14" customFormat="1" ht="22.5" x14ac:dyDescent="0.2">
      <c r="B1086" s="187"/>
      <c r="D1086" s="175" t="s">
        <v>183</v>
      </c>
      <c r="E1086" s="188" t="s">
        <v>1</v>
      </c>
      <c r="F1086" s="189" t="s">
        <v>1169</v>
      </c>
      <c r="H1086" s="188" t="s">
        <v>1</v>
      </c>
      <c r="I1086" s="190"/>
      <c r="L1086" s="187"/>
      <c r="M1086" s="191"/>
      <c r="N1086" s="192"/>
      <c r="O1086" s="192"/>
      <c r="P1086" s="192"/>
      <c r="Q1086" s="192"/>
      <c r="R1086" s="192"/>
      <c r="S1086" s="192"/>
      <c r="T1086" s="193"/>
      <c r="AT1086" s="188" t="s">
        <v>183</v>
      </c>
      <c r="AU1086" s="188" t="s">
        <v>179</v>
      </c>
      <c r="AV1086" s="14" t="s">
        <v>85</v>
      </c>
      <c r="AW1086" s="14" t="s">
        <v>32</v>
      </c>
      <c r="AX1086" s="14" t="s">
        <v>77</v>
      </c>
      <c r="AY1086" s="188" t="s">
        <v>173</v>
      </c>
    </row>
    <row r="1087" spans="1:65" s="14" customFormat="1" x14ac:dyDescent="0.2">
      <c r="B1087" s="187"/>
      <c r="D1087" s="175" t="s">
        <v>183</v>
      </c>
      <c r="E1087" s="188" t="s">
        <v>1</v>
      </c>
      <c r="F1087" s="189" t="s">
        <v>1191</v>
      </c>
      <c r="H1087" s="188" t="s">
        <v>1</v>
      </c>
      <c r="I1087" s="190"/>
      <c r="L1087" s="187"/>
      <c r="M1087" s="191"/>
      <c r="N1087" s="192"/>
      <c r="O1087" s="192"/>
      <c r="P1087" s="192"/>
      <c r="Q1087" s="192"/>
      <c r="R1087" s="192"/>
      <c r="S1087" s="192"/>
      <c r="T1087" s="193"/>
      <c r="AT1087" s="188" t="s">
        <v>183</v>
      </c>
      <c r="AU1087" s="188" t="s">
        <v>179</v>
      </c>
      <c r="AV1087" s="14" t="s">
        <v>85</v>
      </c>
      <c r="AW1087" s="14" t="s">
        <v>32</v>
      </c>
      <c r="AX1087" s="14" t="s">
        <v>77</v>
      </c>
      <c r="AY1087" s="188" t="s">
        <v>173</v>
      </c>
    </row>
    <row r="1088" spans="1:65" s="14" customFormat="1" x14ac:dyDescent="0.2">
      <c r="B1088" s="187"/>
      <c r="D1088" s="175" t="s">
        <v>183</v>
      </c>
      <c r="E1088" s="188" t="s">
        <v>1</v>
      </c>
      <c r="F1088" s="189" t="s">
        <v>1192</v>
      </c>
      <c r="H1088" s="188" t="s">
        <v>1</v>
      </c>
      <c r="I1088" s="190"/>
      <c r="L1088" s="187"/>
      <c r="M1088" s="191"/>
      <c r="N1088" s="192"/>
      <c r="O1088" s="192"/>
      <c r="P1088" s="192"/>
      <c r="Q1088" s="192"/>
      <c r="R1088" s="192"/>
      <c r="S1088" s="192"/>
      <c r="T1088" s="193"/>
      <c r="AT1088" s="188" t="s">
        <v>183</v>
      </c>
      <c r="AU1088" s="188" t="s">
        <v>179</v>
      </c>
      <c r="AV1088" s="14" t="s">
        <v>85</v>
      </c>
      <c r="AW1088" s="14" t="s">
        <v>32</v>
      </c>
      <c r="AX1088" s="14" t="s">
        <v>77</v>
      </c>
      <c r="AY1088" s="188" t="s">
        <v>173</v>
      </c>
    </row>
    <row r="1089" spans="1:65" s="13" customFormat="1" x14ac:dyDescent="0.2">
      <c r="B1089" s="179"/>
      <c r="D1089" s="175" t="s">
        <v>183</v>
      </c>
      <c r="E1089" s="180" t="s">
        <v>1</v>
      </c>
      <c r="F1089" s="181" t="s">
        <v>85</v>
      </c>
      <c r="H1089" s="182">
        <v>1</v>
      </c>
      <c r="I1089" s="183"/>
      <c r="L1089" s="179"/>
      <c r="M1089" s="184"/>
      <c r="N1089" s="185"/>
      <c r="O1089" s="185"/>
      <c r="P1089" s="185"/>
      <c r="Q1089" s="185"/>
      <c r="R1089" s="185"/>
      <c r="S1089" s="185"/>
      <c r="T1089" s="186"/>
      <c r="AT1089" s="180" t="s">
        <v>183</v>
      </c>
      <c r="AU1089" s="180" t="s">
        <v>179</v>
      </c>
      <c r="AV1089" s="13" t="s">
        <v>179</v>
      </c>
      <c r="AW1089" s="13" t="s">
        <v>32</v>
      </c>
      <c r="AX1089" s="13" t="s">
        <v>85</v>
      </c>
      <c r="AY1089" s="180" t="s">
        <v>173</v>
      </c>
    </row>
    <row r="1090" spans="1:65" s="2" customFormat="1" ht="48" customHeight="1" x14ac:dyDescent="0.2">
      <c r="A1090" s="33"/>
      <c r="B1090" s="162"/>
      <c r="C1090" s="163" t="s">
        <v>1248</v>
      </c>
      <c r="D1090" s="264" t="s">
        <v>2297</v>
      </c>
      <c r="E1090" s="265"/>
      <c r="F1090" s="266"/>
      <c r="G1090" s="164" t="s">
        <v>370</v>
      </c>
      <c r="H1090" s="165">
        <v>1</v>
      </c>
      <c r="I1090" s="166"/>
      <c r="J1090" s="165">
        <f t="shared" ref="J1090:J1097" si="0">ROUND(I1090*H1090,3)</f>
        <v>0</v>
      </c>
      <c r="K1090" s="167"/>
      <c r="L1090" s="34"/>
      <c r="M1090" s="168" t="s">
        <v>1</v>
      </c>
      <c r="N1090" s="169" t="s">
        <v>43</v>
      </c>
      <c r="O1090" s="59"/>
      <c r="P1090" s="170">
        <f t="shared" ref="P1090:P1097" si="1">O1090*H1090</f>
        <v>0</v>
      </c>
      <c r="Q1090" s="170">
        <v>0</v>
      </c>
      <c r="R1090" s="170">
        <f t="shared" ref="R1090:R1097" si="2">Q1090*H1090</f>
        <v>0</v>
      </c>
      <c r="S1090" s="170">
        <v>0</v>
      </c>
      <c r="T1090" s="171">
        <f t="shared" ref="T1090:T1097" si="3">S1090*H1090</f>
        <v>0</v>
      </c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R1090" s="172" t="s">
        <v>283</v>
      </c>
      <c r="AT1090" s="172" t="s">
        <v>175</v>
      </c>
      <c r="AU1090" s="172" t="s">
        <v>179</v>
      </c>
      <c r="AY1090" s="18" t="s">
        <v>173</v>
      </c>
      <c r="BE1090" s="173">
        <f t="shared" ref="BE1090:BE1097" si="4">IF(N1090="základná",J1090,0)</f>
        <v>0</v>
      </c>
      <c r="BF1090" s="173">
        <f t="shared" ref="BF1090:BF1097" si="5">IF(N1090="znížená",J1090,0)</f>
        <v>0</v>
      </c>
      <c r="BG1090" s="173">
        <f t="shared" ref="BG1090:BG1097" si="6">IF(N1090="zákl. prenesená",J1090,0)</f>
        <v>0</v>
      </c>
      <c r="BH1090" s="173">
        <f t="shared" ref="BH1090:BH1097" si="7">IF(N1090="zníž. prenesená",J1090,0)</f>
        <v>0</v>
      </c>
      <c r="BI1090" s="173">
        <f t="shared" ref="BI1090:BI1097" si="8">IF(N1090="nulová",J1090,0)</f>
        <v>0</v>
      </c>
      <c r="BJ1090" s="18" t="s">
        <v>179</v>
      </c>
      <c r="BK1090" s="174">
        <f t="shared" ref="BK1090:BK1097" si="9">ROUND(I1090*H1090,3)</f>
        <v>0</v>
      </c>
      <c r="BL1090" s="18" t="s">
        <v>283</v>
      </c>
      <c r="BM1090" s="172" t="s">
        <v>2298</v>
      </c>
    </row>
    <row r="1091" spans="1:65" s="2" customFormat="1" ht="36" customHeight="1" x14ac:dyDescent="0.2">
      <c r="A1091" s="33"/>
      <c r="B1091" s="162"/>
      <c r="C1091" s="163" t="s">
        <v>1254</v>
      </c>
      <c r="D1091" s="264" t="s">
        <v>1197</v>
      </c>
      <c r="E1091" s="265"/>
      <c r="F1091" s="266"/>
      <c r="G1091" s="164" t="s">
        <v>370</v>
      </c>
      <c r="H1091" s="165">
        <v>1</v>
      </c>
      <c r="I1091" s="166"/>
      <c r="J1091" s="165">
        <f t="shared" si="0"/>
        <v>0</v>
      </c>
      <c r="K1091" s="167"/>
      <c r="L1091" s="34"/>
      <c r="M1091" s="168" t="s">
        <v>1</v>
      </c>
      <c r="N1091" s="169" t="s">
        <v>43</v>
      </c>
      <c r="O1091" s="59"/>
      <c r="P1091" s="170">
        <f t="shared" si="1"/>
        <v>0</v>
      </c>
      <c r="Q1091" s="170">
        <v>0</v>
      </c>
      <c r="R1091" s="170">
        <f t="shared" si="2"/>
        <v>0</v>
      </c>
      <c r="S1091" s="170">
        <v>0</v>
      </c>
      <c r="T1091" s="171">
        <f t="shared" si="3"/>
        <v>0</v>
      </c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R1091" s="172" t="s">
        <v>283</v>
      </c>
      <c r="AT1091" s="172" t="s">
        <v>175</v>
      </c>
      <c r="AU1091" s="172" t="s">
        <v>179</v>
      </c>
      <c r="AY1091" s="18" t="s">
        <v>173</v>
      </c>
      <c r="BE1091" s="173">
        <f t="shared" si="4"/>
        <v>0</v>
      </c>
      <c r="BF1091" s="173">
        <f t="shared" si="5"/>
        <v>0</v>
      </c>
      <c r="BG1091" s="173">
        <f t="shared" si="6"/>
        <v>0</v>
      </c>
      <c r="BH1091" s="173">
        <f t="shared" si="7"/>
        <v>0</v>
      </c>
      <c r="BI1091" s="173">
        <f t="shared" si="8"/>
        <v>0</v>
      </c>
      <c r="BJ1091" s="18" t="s">
        <v>179</v>
      </c>
      <c r="BK1091" s="174">
        <f t="shared" si="9"/>
        <v>0</v>
      </c>
      <c r="BL1091" s="18" t="s">
        <v>283</v>
      </c>
      <c r="BM1091" s="172" t="s">
        <v>2299</v>
      </c>
    </row>
    <row r="1092" spans="1:65" s="2" customFormat="1" ht="48" customHeight="1" x14ac:dyDescent="0.2">
      <c r="A1092" s="33"/>
      <c r="B1092" s="162"/>
      <c r="C1092" s="163" t="s">
        <v>1260</v>
      </c>
      <c r="D1092" s="264" t="s">
        <v>2300</v>
      </c>
      <c r="E1092" s="265"/>
      <c r="F1092" s="266"/>
      <c r="G1092" s="164" t="s">
        <v>370</v>
      </c>
      <c r="H1092" s="165">
        <v>2</v>
      </c>
      <c r="I1092" s="166"/>
      <c r="J1092" s="165">
        <f t="shared" si="0"/>
        <v>0</v>
      </c>
      <c r="K1092" s="167"/>
      <c r="L1092" s="34"/>
      <c r="M1092" s="168" t="s">
        <v>1</v>
      </c>
      <c r="N1092" s="169" t="s">
        <v>43</v>
      </c>
      <c r="O1092" s="59"/>
      <c r="P1092" s="170">
        <f t="shared" si="1"/>
        <v>0</v>
      </c>
      <c r="Q1092" s="170">
        <v>0</v>
      </c>
      <c r="R1092" s="170">
        <f t="shared" si="2"/>
        <v>0</v>
      </c>
      <c r="S1092" s="170">
        <v>0</v>
      </c>
      <c r="T1092" s="171">
        <f t="shared" si="3"/>
        <v>0</v>
      </c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R1092" s="172" t="s">
        <v>283</v>
      </c>
      <c r="AT1092" s="172" t="s">
        <v>175</v>
      </c>
      <c r="AU1092" s="172" t="s">
        <v>179</v>
      </c>
      <c r="AY1092" s="18" t="s">
        <v>173</v>
      </c>
      <c r="BE1092" s="173">
        <f t="shared" si="4"/>
        <v>0</v>
      </c>
      <c r="BF1092" s="173">
        <f t="shared" si="5"/>
        <v>0</v>
      </c>
      <c r="BG1092" s="173">
        <f t="shared" si="6"/>
        <v>0</v>
      </c>
      <c r="BH1092" s="173">
        <f t="shared" si="7"/>
        <v>0</v>
      </c>
      <c r="BI1092" s="173">
        <f t="shared" si="8"/>
        <v>0</v>
      </c>
      <c r="BJ1092" s="18" t="s">
        <v>179</v>
      </c>
      <c r="BK1092" s="174">
        <f t="shared" si="9"/>
        <v>0</v>
      </c>
      <c r="BL1092" s="18" t="s">
        <v>283</v>
      </c>
      <c r="BM1092" s="172" t="s">
        <v>2301</v>
      </c>
    </row>
    <row r="1093" spans="1:65" s="2" customFormat="1" ht="36" customHeight="1" x14ac:dyDescent="0.2">
      <c r="A1093" s="33"/>
      <c r="B1093" s="162"/>
      <c r="C1093" s="163" t="s">
        <v>1265</v>
      </c>
      <c r="D1093" s="264" t="s">
        <v>1203</v>
      </c>
      <c r="E1093" s="265"/>
      <c r="F1093" s="266"/>
      <c r="G1093" s="164" t="s">
        <v>370</v>
      </c>
      <c r="H1093" s="165">
        <v>1</v>
      </c>
      <c r="I1093" s="166"/>
      <c r="J1093" s="165">
        <f t="shared" si="0"/>
        <v>0</v>
      </c>
      <c r="K1093" s="167"/>
      <c r="L1093" s="34"/>
      <c r="M1093" s="168" t="s">
        <v>1</v>
      </c>
      <c r="N1093" s="169" t="s">
        <v>43</v>
      </c>
      <c r="O1093" s="59"/>
      <c r="P1093" s="170">
        <f t="shared" si="1"/>
        <v>0</v>
      </c>
      <c r="Q1093" s="170">
        <v>0</v>
      </c>
      <c r="R1093" s="170">
        <f t="shared" si="2"/>
        <v>0</v>
      </c>
      <c r="S1093" s="170">
        <v>0</v>
      </c>
      <c r="T1093" s="171">
        <f t="shared" si="3"/>
        <v>0</v>
      </c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R1093" s="172" t="s">
        <v>283</v>
      </c>
      <c r="AT1093" s="172" t="s">
        <v>175</v>
      </c>
      <c r="AU1093" s="172" t="s">
        <v>179</v>
      </c>
      <c r="AY1093" s="18" t="s">
        <v>173</v>
      </c>
      <c r="BE1093" s="173">
        <f t="shared" si="4"/>
        <v>0</v>
      </c>
      <c r="BF1093" s="173">
        <f t="shared" si="5"/>
        <v>0</v>
      </c>
      <c r="BG1093" s="173">
        <f t="shared" si="6"/>
        <v>0</v>
      </c>
      <c r="BH1093" s="173">
        <f t="shared" si="7"/>
        <v>0</v>
      </c>
      <c r="BI1093" s="173">
        <f t="shared" si="8"/>
        <v>0</v>
      </c>
      <c r="BJ1093" s="18" t="s">
        <v>179</v>
      </c>
      <c r="BK1093" s="174">
        <f t="shared" si="9"/>
        <v>0</v>
      </c>
      <c r="BL1093" s="18" t="s">
        <v>283</v>
      </c>
      <c r="BM1093" s="172" t="s">
        <v>2302</v>
      </c>
    </row>
    <row r="1094" spans="1:65" s="2" customFormat="1" ht="36" customHeight="1" x14ac:dyDescent="0.2">
      <c r="A1094" s="33"/>
      <c r="B1094" s="162"/>
      <c r="C1094" s="163" t="s">
        <v>1276</v>
      </c>
      <c r="D1094" s="264" t="s">
        <v>2303</v>
      </c>
      <c r="E1094" s="265"/>
      <c r="F1094" s="266"/>
      <c r="G1094" s="164" t="s">
        <v>370</v>
      </c>
      <c r="H1094" s="165">
        <v>1</v>
      </c>
      <c r="I1094" s="166"/>
      <c r="J1094" s="165">
        <f t="shared" si="0"/>
        <v>0</v>
      </c>
      <c r="K1094" s="167"/>
      <c r="L1094" s="34"/>
      <c r="M1094" s="168" t="s">
        <v>1</v>
      </c>
      <c r="N1094" s="169" t="s">
        <v>43</v>
      </c>
      <c r="O1094" s="59"/>
      <c r="P1094" s="170">
        <f t="shared" si="1"/>
        <v>0</v>
      </c>
      <c r="Q1094" s="170">
        <v>0</v>
      </c>
      <c r="R1094" s="170">
        <f t="shared" si="2"/>
        <v>0</v>
      </c>
      <c r="S1094" s="170">
        <v>0</v>
      </c>
      <c r="T1094" s="171">
        <f t="shared" si="3"/>
        <v>0</v>
      </c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R1094" s="172" t="s">
        <v>283</v>
      </c>
      <c r="AT1094" s="172" t="s">
        <v>175</v>
      </c>
      <c r="AU1094" s="172" t="s">
        <v>179</v>
      </c>
      <c r="AY1094" s="18" t="s">
        <v>173</v>
      </c>
      <c r="BE1094" s="173">
        <f t="shared" si="4"/>
        <v>0</v>
      </c>
      <c r="BF1094" s="173">
        <f t="shared" si="5"/>
        <v>0</v>
      </c>
      <c r="BG1094" s="173">
        <f t="shared" si="6"/>
        <v>0</v>
      </c>
      <c r="BH1094" s="173">
        <f t="shared" si="7"/>
        <v>0</v>
      </c>
      <c r="BI1094" s="173">
        <f t="shared" si="8"/>
        <v>0</v>
      </c>
      <c r="BJ1094" s="18" t="s">
        <v>179</v>
      </c>
      <c r="BK1094" s="174">
        <f t="shared" si="9"/>
        <v>0</v>
      </c>
      <c r="BL1094" s="18" t="s">
        <v>283</v>
      </c>
      <c r="BM1094" s="172" t="s">
        <v>2304</v>
      </c>
    </row>
    <row r="1095" spans="1:65" s="2" customFormat="1" ht="36" customHeight="1" x14ac:dyDescent="0.2">
      <c r="A1095" s="33"/>
      <c r="B1095" s="162"/>
      <c r="C1095" s="163" t="s">
        <v>1281</v>
      </c>
      <c r="D1095" s="264" t="s">
        <v>1206</v>
      </c>
      <c r="E1095" s="265"/>
      <c r="F1095" s="266"/>
      <c r="G1095" s="164" t="s">
        <v>370</v>
      </c>
      <c r="H1095" s="165">
        <v>4</v>
      </c>
      <c r="I1095" s="166"/>
      <c r="J1095" s="165">
        <f t="shared" si="0"/>
        <v>0</v>
      </c>
      <c r="K1095" s="167"/>
      <c r="L1095" s="34"/>
      <c r="M1095" s="168" t="s">
        <v>1</v>
      </c>
      <c r="N1095" s="169" t="s">
        <v>43</v>
      </c>
      <c r="O1095" s="59"/>
      <c r="P1095" s="170">
        <f t="shared" si="1"/>
        <v>0</v>
      </c>
      <c r="Q1095" s="170">
        <v>0</v>
      </c>
      <c r="R1095" s="170">
        <f t="shared" si="2"/>
        <v>0</v>
      </c>
      <c r="S1095" s="170">
        <v>0</v>
      </c>
      <c r="T1095" s="171">
        <f t="shared" si="3"/>
        <v>0</v>
      </c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R1095" s="172" t="s">
        <v>283</v>
      </c>
      <c r="AT1095" s="172" t="s">
        <v>175</v>
      </c>
      <c r="AU1095" s="172" t="s">
        <v>179</v>
      </c>
      <c r="AY1095" s="18" t="s">
        <v>173</v>
      </c>
      <c r="BE1095" s="173">
        <f t="shared" si="4"/>
        <v>0</v>
      </c>
      <c r="BF1095" s="173">
        <f t="shared" si="5"/>
        <v>0</v>
      </c>
      <c r="BG1095" s="173">
        <f t="shared" si="6"/>
        <v>0</v>
      </c>
      <c r="BH1095" s="173">
        <f t="shared" si="7"/>
        <v>0</v>
      </c>
      <c r="BI1095" s="173">
        <f t="shared" si="8"/>
        <v>0</v>
      </c>
      <c r="BJ1095" s="18" t="s">
        <v>179</v>
      </c>
      <c r="BK1095" s="174">
        <f t="shared" si="9"/>
        <v>0</v>
      </c>
      <c r="BL1095" s="18" t="s">
        <v>283</v>
      </c>
      <c r="BM1095" s="172" t="s">
        <v>2305</v>
      </c>
    </row>
    <row r="1096" spans="1:65" s="2" customFormat="1" ht="60" customHeight="1" x14ac:dyDescent="0.2">
      <c r="A1096" s="33"/>
      <c r="B1096" s="162"/>
      <c r="C1096" s="163" t="s">
        <v>1286</v>
      </c>
      <c r="D1096" s="264" t="s">
        <v>1212</v>
      </c>
      <c r="E1096" s="265"/>
      <c r="F1096" s="266"/>
      <c r="G1096" s="164" t="s">
        <v>370</v>
      </c>
      <c r="H1096" s="165">
        <v>1</v>
      </c>
      <c r="I1096" s="166"/>
      <c r="J1096" s="165">
        <f t="shared" si="0"/>
        <v>0</v>
      </c>
      <c r="K1096" s="167"/>
      <c r="L1096" s="34"/>
      <c r="M1096" s="168" t="s">
        <v>1</v>
      </c>
      <c r="N1096" s="169" t="s">
        <v>43</v>
      </c>
      <c r="O1096" s="59"/>
      <c r="P1096" s="170">
        <f t="shared" si="1"/>
        <v>0</v>
      </c>
      <c r="Q1096" s="170">
        <v>0</v>
      </c>
      <c r="R1096" s="170">
        <f t="shared" si="2"/>
        <v>0</v>
      </c>
      <c r="S1096" s="170">
        <v>0</v>
      </c>
      <c r="T1096" s="171">
        <f t="shared" si="3"/>
        <v>0</v>
      </c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R1096" s="172" t="s">
        <v>283</v>
      </c>
      <c r="AT1096" s="172" t="s">
        <v>175</v>
      </c>
      <c r="AU1096" s="172" t="s">
        <v>179</v>
      </c>
      <c r="AY1096" s="18" t="s">
        <v>173</v>
      </c>
      <c r="BE1096" s="173">
        <f t="shared" si="4"/>
        <v>0</v>
      </c>
      <c r="BF1096" s="173">
        <f t="shared" si="5"/>
        <v>0</v>
      </c>
      <c r="BG1096" s="173">
        <f t="shared" si="6"/>
        <v>0</v>
      </c>
      <c r="BH1096" s="173">
        <f t="shared" si="7"/>
        <v>0</v>
      </c>
      <c r="BI1096" s="173">
        <f t="shared" si="8"/>
        <v>0</v>
      </c>
      <c r="BJ1096" s="18" t="s">
        <v>179</v>
      </c>
      <c r="BK1096" s="174">
        <f t="shared" si="9"/>
        <v>0</v>
      </c>
      <c r="BL1096" s="18" t="s">
        <v>283</v>
      </c>
      <c r="BM1096" s="172" t="s">
        <v>2306</v>
      </c>
    </row>
    <row r="1097" spans="1:65" s="2" customFormat="1" ht="24" customHeight="1" x14ac:dyDescent="0.2">
      <c r="A1097" s="33"/>
      <c r="B1097" s="162"/>
      <c r="C1097" s="163" t="s">
        <v>1291</v>
      </c>
      <c r="D1097" s="264" t="s">
        <v>1215</v>
      </c>
      <c r="E1097" s="265"/>
      <c r="F1097" s="266"/>
      <c r="G1097" s="164" t="s">
        <v>271</v>
      </c>
      <c r="H1097" s="165">
        <v>2.1</v>
      </c>
      <c r="I1097" s="166"/>
      <c r="J1097" s="165">
        <f t="shared" si="0"/>
        <v>0</v>
      </c>
      <c r="K1097" s="167"/>
      <c r="L1097" s="34"/>
      <c r="M1097" s="168" t="s">
        <v>1</v>
      </c>
      <c r="N1097" s="169" t="s">
        <v>43</v>
      </c>
      <c r="O1097" s="59"/>
      <c r="P1097" s="170">
        <f t="shared" si="1"/>
        <v>0</v>
      </c>
      <c r="Q1097" s="170">
        <v>0</v>
      </c>
      <c r="R1097" s="170">
        <f t="shared" si="2"/>
        <v>0</v>
      </c>
      <c r="S1097" s="170">
        <v>0</v>
      </c>
      <c r="T1097" s="171">
        <f t="shared" si="3"/>
        <v>0</v>
      </c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R1097" s="172" t="s">
        <v>283</v>
      </c>
      <c r="AT1097" s="172" t="s">
        <v>175</v>
      </c>
      <c r="AU1097" s="172" t="s">
        <v>179</v>
      </c>
      <c r="AY1097" s="18" t="s">
        <v>173</v>
      </c>
      <c r="BE1097" s="173">
        <f t="shared" si="4"/>
        <v>0</v>
      </c>
      <c r="BF1097" s="173">
        <f t="shared" si="5"/>
        <v>0</v>
      </c>
      <c r="BG1097" s="173">
        <f t="shared" si="6"/>
        <v>0</v>
      </c>
      <c r="BH1097" s="173">
        <f t="shared" si="7"/>
        <v>0</v>
      </c>
      <c r="BI1097" s="173">
        <f t="shared" si="8"/>
        <v>0</v>
      </c>
      <c r="BJ1097" s="18" t="s">
        <v>179</v>
      </c>
      <c r="BK1097" s="174">
        <f t="shared" si="9"/>
        <v>0</v>
      </c>
      <c r="BL1097" s="18" t="s">
        <v>283</v>
      </c>
      <c r="BM1097" s="172" t="s">
        <v>2307</v>
      </c>
    </row>
    <row r="1098" spans="1:65" s="2" customFormat="1" x14ac:dyDescent="0.2">
      <c r="A1098" s="33"/>
      <c r="B1098" s="34"/>
      <c r="C1098" s="33"/>
      <c r="D1098" s="175" t="s">
        <v>181</v>
      </c>
      <c r="E1098" s="33"/>
      <c r="F1098" s="176" t="s">
        <v>1217</v>
      </c>
      <c r="G1098" s="33"/>
      <c r="H1098" s="33"/>
      <c r="I1098" s="97"/>
      <c r="J1098" s="33"/>
      <c r="K1098" s="33"/>
      <c r="L1098" s="34"/>
      <c r="M1098" s="177"/>
      <c r="N1098" s="178"/>
      <c r="O1098" s="59"/>
      <c r="P1098" s="59"/>
      <c r="Q1098" s="59"/>
      <c r="R1098" s="59"/>
      <c r="S1098" s="59"/>
      <c r="T1098" s="60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T1098" s="18" t="s">
        <v>181</v>
      </c>
      <c r="AU1098" s="18" t="s">
        <v>179</v>
      </c>
    </row>
    <row r="1099" spans="1:65" s="13" customFormat="1" x14ac:dyDescent="0.2">
      <c r="B1099" s="179"/>
      <c r="D1099" s="175" t="s">
        <v>183</v>
      </c>
      <c r="E1099" s="180" t="s">
        <v>1</v>
      </c>
      <c r="F1099" s="181" t="s">
        <v>1218</v>
      </c>
      <c r="H1099" s="182">
        <v>2.1</v>
      </c>
      <c r="I1099" s="183"/>
      <c r="L1099" s="179"/>
      <c r="M1099" s="184"/>
      <c r="N1099" s="185"/>
      <c r="O1099" s="185"/>
      <c r="P1099" s="185"/>
      <c r="Q1099" s="185"/>
      <c r="R1099" s="185"/>
      <c r="S1099" s="185"/>
      <c r="T1099" s="186"/>
      <c r="AT1099" s="180" t="s">
        <v>183</v>
      </c>
      <c r="AU1099" s="180" t="s">
        <v>179</v>
      </c>
      <c r="AV1099" s="13" t="s">
        <v>179</v>
      </c>
      <c r="AW1099" s="13" t="s">
        <v>32</v>
      </c>
      <c r="AX1099" s="13" t="s">
        <v>77</v>
      </c>
      <c r="AY1099" s="180" t="s">
        <v>173</v>
      </c>
    </row>
    <row r="1100" spans="1:65" s="16" customFormat="1" x14ac:dyDescent="0.2">
      <c r="B1100" s="202"/>
      <c r="D1100" s="175" t="s">
        <v>183</v>
      </c>
      <c r="E1100" s="203" t="s">
        <v>1</v>
      </c>
      <c r="F1100" s="204" t="s">
        <v>197</v>
      </c>
      <c r="H1100" s="205">
        <v>2.1</v>
      </c>
      <c r="I1100" s="206"/>
      <c r="L1100" s="202"/>
      <c r="M1100" s="207"/>
      <c r="N1100" s="208"/>
      <c r="O1100" s="208"/>
      <c r="P1100" s="208"/>
      <c r="Q1100" s="208"/>
      <c r="R1100" s="208"/>
      <c r="S1100" s="208"/>
      <c r="T1100" s="209"/>
      <c r="AT1100" s="203" t="s">
        <v>183</v>
      </c>
      <c r="AU1100" s="203" t="s">
        <v>179</v>
      </c>
      <c r="AV1100" s="16" t="s">
        <v>178</v>
      </c>
      <c r="AW1100" s="16" t="s">
        <v>32</v>
      </c>
      <c r="AX1100" s="16" t="s">
        <v>85</v>
      </c>
      <c r="AY1100" s="203" t="s">
        <v>173</v>
      </c>
    </row>
    <row r="1101" spans="1:65" s="2" customFormat="1" ht="16.5" customHeight="1" x14ac:dyDescent="0.2">
      <c r="A1101" s="33"/>
      <c r="B1101" s="162"/>
      <c r="C1101" s="163" t="s">
        <v>1311</v>
      </c>
      <c r="D1101" s="264" t="s">
        <v>1220</v>
      </c>
      <c r="E1101" s="265"/>
      <c r="F1101" s="266"/>
      <c r="G1101" s="164" t="s">
        <v>643</v>
      </c>
      <c r="H1101" s="165">
        <v>5.8</v>
      </c>
      <c r="I1101" s="166"/>
      <c r="J1101" s="165">
        <f>ROUND(I1101*H1101,3)</f>
        <v>0</v>
      </c>
      <c r="K1101" s="167"/>
      <c r="L1101" s="34"/>
      <c r="M1101" s="168" t="s">
        <v>1</v>
      </c>
      <c r="N1101" s="169" t="s">
        <v>43</v>
      </c>
      <c r="O1101" s="59"/>
      <c r="P1101" s="170">
        <f>O1101*H1101</f>
        <v>0</v>
      </c>
      <c r="Q1101" s="170">
        <v>9.0000000000000006E-5</v>
      </c>
      <c r="R1101" s="170">
        <f>Q1101*H1101</f>
        <v>5.22E-4</v>
      </c>
      <c r="S1101" s="170">
        <v>0</v>
      </c>
      <c r="T1101" s="171">
        <f>S1101*H1101</f>
        <v>0</v>
      </c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R1101" s="172" t="s">
        <v>283</v>
      </c>
      <c r="AT1101" s="172" t="s">
        <v>175</v>
      </c>
      <c r="AU1101" s="172" t="s">
        <v>179</v>
      </c>
      <c r="AY1101" s="18" t="s">
        <v>173</v>
      </c>
      <c r="BE1101" s="173">
        <f>IF(N1101="základná",J1101,0)</f>
        <v>0</v>
      </c>
      <c r="BF1101" s="173">
        <f>IF(N1101="znížená",J1101,0)</f>
        <v>0</v>
      </c>
      <c r="BG1101" s="173">
        <f>IF(N1101="zákl. prenesená",J1101,0)</f>
        <v>0</v>
      </c>
      <c r="BH1101" s="173">
        <f>IF(N1101="zníž. prenesená",J1101,0)</f>
        <v>0</v>
      </c>
      <c r="BI1101" s="173">
        <f>IF(N1101="nulová",J1101,0)</f>
        <v>0</v>
      </c>
      <c r="BJ1101" s="18" t="s">
        <v>179</v>
      </c>
      <c r="BK1101" s="174">
        <f>ROUND(I1101*H1101,3)</f>
        <v>0</v>
      </c>
      <c r="BL1101" s="18" t="s">
        <v>283</v>
      </c>
      <c r="BM1101" s="172" t="s">
        <v>2308</v>
      </c>
    </row>
    <row r="1102" spans="1:65" s="2" customFormat="1" x14ac:dyDescent="0.2">
      <c r="A1102" s="33"/>
      <c r="B1102" s="34"/>
      <c r="C1102" s="33"/>
      <c r="D1102" s="175" t="s">
        <v>181</v>
      </c>
      <c r="E1102" s="33"/>
      <c r="F1102" s="176" t="s">
        <v>1222</v>
      </c>
      <c r="G1102" s="33"/>
      <c r="H1102" s="33"/>
      <c r="I1102" s="97"/>
      <c r="J1102" s="33"/>
      <c r="K1102" s="33"/>
      <c r="L1102" s="34"/>
      <c r="M1102" s="177"/>
      <c r="N1102" s="178"/>
      <c r="O1102" s="59"/>
      <c r="P1102" s="59"/>
      <c r="Q1102" s="59"/>
      <c r="R1102" s="59"/>
      <c r="S1102" s="59"/>
      <c r="T1102" s="60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T1102" s="18" t="s">
        <v>181</v>
      </c>
      <c r="AU1102" s="18" t="s">
        <v>179</v>
      </c>
    </row>
    <row r="1103" spans="1:65" s="13" customFormat="1" x14ac:dyDescent="0.2">
      <c r="B1103" s="179"/>
      <c r="D1103" s="175" t="s">
        <v>183</v>
      </c>
      <c r="E1103" s="180" t="s">
        <v>1</v>
      </c>
      <c r="F1103" s="181" t="s">
        <v>1223</v>
      </c>
      <c r="H1103" s="182">
        <v>5.8</v>
      </c>
      <c r="I1103" s="183"/>
      <c r="L1103" s="179"/>
      <c r="M1103" s="184"/>
      <c r="N1103" s="185"/>
      <c r="O1103" s="185"/>
      <c r="P1103" s="185"/>
      <c r="Q1103" s="185"/>
      <c r="R1103" s="185"/>
      <c r="S1103" s="185"/>
      <c r="T1103" s="186"/>
      <c r="AT1103" s="180" t="s">
        <v>183</v>
      </c>
      <c r="AU1103" s="180" t="s">
        <v>179</v>
      </c>
      <c r="AV1103" s="13" t="s">
        <v>179</v>
      </c>
      <c r="AW1103" s="13" t="s">
        <v>32</v>
      </c>
      <c r="AX1103" s="13" t="s">
        <v>77</v>
      </c>
      <c r="AY1103" s="180" t="s">
        <v>173</v>
      </c>
    </row>
    <row r="1104" spans="1:65" s="16" customFormat="1" x14ac:dyDescent="0.2">
      <c r="B1104" s="202"/>
      <c r="D1104" s="175" t="s">
        <v>183</v>
      </c>
      <c r="E1104" s="203" t="s">
        <v>1</v>
      </c>
      <c r="F1104" s="204" t="s">
        <v>197</v>
      </c>
      <c r="H1104" s="205">
        <v>5.8</v>
      </c>
      <c r="I1104" s="206"/>
      <c r="L1104" s="202"/>
      <c r="M1104" s="207"/>
      <c r="N1104" s="208"/>
      <c r="O1104" s="208"/>
      <c r="P1104" s="208"/>
      <c r="Q1104" s="208"/>
      <c r="R1104" s="208"/>
      <c r="S1104" s="208"/>
      <c r="T1104" s="209"/>
      <c r="AT1104" s="203" t="s">
        <v>183</v>
      </c>
      <c r="AU1104" s="203" t="s">
        <v>179</v>
      </c>
      <c r="AV1104" s="16" t="s">
        <v>178</v>
      </c>
      <c r="AW1104" s="16" t="s">
        <v>32</v>
      </c>
      <c r="AX1104" s="16" t="s">
        <v>85</v>
      </c>
      <c r="AY1104" s="203" t="s">
        <v>173</v>
      </c>
    </row>
    <row r="1105" spans="1:65" s="2" customFormat="1" ht="36" customHeight="1" x14ac:dyDescent="0.2">
      <c r="A1105" s="33"/>
      <c r="B1105" s="162"/>
      <c r="C1105" s="210" t="s">
        <v>1316</v>
      </c>
      <c r="D1105" s="267" t="s">
        <v>1225</v>
      </c>
      <c r="E1105" s="268"/>
      <c r="F1105" s="269"/>
      <c r="G1105" s="211" t="s">
        <v>370</v>
      </c>
      <c r="H1105" s="212">
        <v>1</v>
      </c>
      <c r="I1105" s="213"/>
      <c r="J1105" s="212">
        <f>ROUND(I1105*H1105,3)</f>
        <v>0</v>
      </c>
      <c r="K1105" s="214"/>
      <c r="L1105" s="215"/>
      <c r="M1105" s="216" t="s">
        <v>1</v>
      </c>
      <c r="N1105" s="217" t="s">
        <v>43</v>
      </c>
      <c r="O1105" s="59"/>
      <c r="P1105" s="170">
        <f>O1105*H1105</f>
        <v>0</v>
      </c>
      <c r="Q1105" s="170">
        <v>0</v>
      </c>
      <c r="R1105" s="170">
        <f>Q1105*H1105</f>
        <v>0</v>
      </c>
      <c r="S1105" s="170">
        <v>0</v>
      </c>
      <c r="T1105" s="171">
        <f>S1105*H1105</f>
        <v>0</v>
      </c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R1105" s="172" t="s">
        <v>368</v>
      </c>
      <c r="AT1105" s="172" t="s">
        <v>335</v>
      </c>
      <c r="AU1105" s="172" t="s">
        <v>179</v>
      </c>
      <c r="AY1105" s="18" t="s">
        <v>173</v>
      </c>
      <c r="BE1105" s="173">
        <f>IF(N1105="základná",J1105,0)</f>
        <v>0</v>
      </c>
      <c r="BF1105" s="173">
        <f>IF(N1105="znížená",J1105,0)</f>
        <v>0</v>
      </c>
      <c r="BG1105" s="173">
        <f>IF(N1105="zákl. prenesená",J1105,0)</f>
        <v>0</v>
      </c>
      <c r="BH1105" s="173">
        <f>IF(N1105="zníž. prenesená",J1105,0)</f>
        <v>0</v>
      </c>
      <c r="BI1105" s="173">
        <f>IF(N1105="nulová",J1105,0)</f>
        <v>0</v>
      </c>
      <c r="BJ1105" s="18" t="s">
        <v>179</v>
      </c>
      <c r="BK1105" s="174">
        <f>ROUND(I1105*H1105,3)</f>
        <v>0</v>
      </c>
      <c r="BL1105" s="18" t="s">
        <v>283</v>
      </c>
      <c r="BM1105" s="172" t="s">
        <v>2309</v>
      </c>
    </row>
    <row r="1106" spans="1:65" s="2" customFormat="1" ht="24" customHeight="1" x14ac:dyDescent="0.2">
      <c r="A1106" s="33"/>
      <c r="B1106" s="162"/>
      <c r="C1106" s="163" t="s">
        <v>1335</v>
      </c>
      <c r="D1106" s="264" t="s">
        <v>2310</v>
      </c>
      <c r="E1106" s="265"/>
      <c r="F1106" s="266"/>
      <c r="G1106" s="164" t="s">
        <v>780</v>
      </c>
      <c r="H1106" s="166"/>
      <c r="I1106" s="166"/>
      <c r="J1106" s="165">
        <f>ROUND(I1106*H1106,3)</f>
        <v>0</v>
      </c>
      <c r="K1106" s="167"/>
      <c r="L1106" s="34"/>
      <c r="M1106" s="168" t="s">
        <v>1</v>
      </c>
      <c r="N1106" s="169" t="s">
        <v>43</v>
      </c>
      <c r="O1106" s="59"/>
      <c r="P1106" s="170">
        <f>O1106*H1106</f>
        <v>0</v>
      </c>
      <c r="Q1106" s="170">
        <v>0</v>
      </c>
      <c r="R1106" s="170">
        <f>Q1106*H1106</f>
        <v>0</v>
      </c>
      <c r="S1106" s="170">
        <v>0</v>
      </c>
      <c r="T1106" s="171">
        <f>S1106*H1106</f>
        <v>0</v>
      </c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R1106" s="172" t="s">
        <v>283</v>
      </c>
      <c r="AT1106" s="172" t="s">
        <v>175</v>
      </c>
      <c r="AU1106" s="172" t="s">
        <v>179</v>
      </c>
      <c r="AY1106" s="18" t="s">
        <v>173</v>
      </c>
      <c r="BE1106" s="173">
        <f>IF(N1106="základná",J1106,0)</f>
        <v>0</v>
      </c>
      <c r="BF1106" s="173">
        <f>IF(N1106="znížená",J1106,0)</f>
        <v>0</v>
      </c>
      <c r="BG1106" s="173">
        <f>IF(N1106="zákl. prenesená",J1106,0)</f>
        <v>0</v>
      </c>
      <c r="BH1106" s="173">
        <f>IF(N1106="zníž. prenesená",J1106,0)</f>
        <v>0</v>
      </c>
      <c r="BI1106" s="173">
        <f>IF(N1106="nulová",J1106,0)</f>
        <v>0</v>
      </c>
      <c r="BJ1106" s="18" t="s">
        <v>179</v>
      </c>
      <c r="BK1106" s="174">
        <f>ROUND(I1106*H1106,3)</f>
        <v>0</v>
      </c>
      <c r="BL1106" s="18" t="s">
        <v>283</v>
      </c>
      <c r="BM1106" s="172" t="s">
        <v>2311</v>
      </c>
    </row>
    <row r="1107" spans="1:65" s="2" customFormat="1" ht="19.5" x14ac:dyDescent="0.2">
      <c r="A1107" s="33"/>
      <c r="B1107" s="34"/>
      <c r="C1107" s="33"/>
      <c r="D1107" s="175" t="s">
        <v>181</v>
      </c>
      <c r="E1107" s="33"/>
      <c r="F1107" s="176" t="s">
        <v>2312</v>
      </c>
      <c r="G1107" s="33"/>
      <c r="H1107" s="33"/>
      <c r="I1107" s="97"/>
      <c r="J1107" s="33"/>
      <c r="K1107" s="33"/>
      <c r="L1107" s="34"/>
      <c r="M1107" s="177"/>
      <c r="N1107" s="178"/>
      <c r="O1107" s="59"/>
      <c r="P1107" s="59"/>
      <c r="Q1107" s="59"/>
      <c r="R1107" s="59"/>
      <c r="S1107" s="59"/>
      <c r="T1107" s="60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T1107" s="18" t="s">
        <v>181</v>
      </c>
      <c r="AU1107" s="18" t="s">
        <v>179</v>
      </c>
    </row>
    <row r="1108" spans="1:65" s="12" customFormat="1" ht="22.9" customHeight="1" x14ac:dyDescent="0.2">
      <c r="B1108" s="149"/>
      <c r="D1108" s="150" t="s">
        <v>76</v>
      </c>
      <c r="E1108" s="160" t="s">
        <v>1239</v>
      </c>
      <c r="F1108" s="160" t="s">
        <v>1240</v>
      </c>
      <c r="I1108" s="152"/>
      <c r="J1108" s="161">
        <f>BK1108</f>
        <v>0</v>
      </c>
      <c r="L1108" s="149"/>
      <c r="M1108" s="154"/>
      <c r="N1108" s="155"/>
      <c r="O1108" s="155"/>
      <c r="P1108" s="156">
        <f>SUM(P1109:P1114)</f>
        <v>0</v>
      </c>
      <c r="Q1108" s="155"/>
      <c r="R1108" s="156">
        <f>SUM(R1109:R1114)</f>
        <v>0</v>
      </c>
      <c r="S1108" s="155"/>
      <c r="T1108" s="157">
        <f>SUM(T1109:T1114)</f>
        <v>0</v>
      </c>
      <c r="AR1108" s="150" t="s">
        <v>179</v>
      </c>
      <c r="AT1108" s="158" t="s">
        <v>76</v>
      </c>
      <c r="AU1108" s="158" t="s">
        <v>85</v>
      </c>
      <c r="AY1108" s="150" t="s">
        <v>173</v>
      </c>
      <c r="BK1108" s="159">
        <f>SUM(BK1109:BK1114)</f>
        <v>0</v>
      </c>
    </row>
    <row r="1109" spans="1:65" s="2" customFormat="1" ht="24" customHeight="1" x14ac:dyDescent="0.2">
      <c r="A1109" s="33"/>
      <c r="B1109" s="162"/>
      <c r="C1109" s="163" t="s">
        <v>1343</v>
      </c>
      <c r="D1109" s="264" t="s">
        <v>1242</v>
      </c>
      <c r="E1109" s="265"/>
      <c r="F1109" s="266"/>
      <c r="G1109" s="164" t="s">
        <v>370</v>
      </c>
      <c r="H1109" s="165">
        <v>5</v>
      </c>
      <c r="I1109" s="166"/>
      <c r="J1109" s="165">
        <f>ROUND(I1109*H1109,3)</f>
        <v>0</v>
      </c>
      <c r="K1109" s="167"/>
      <c r="L1109" s="34"/>
      <c r="M1109" s="168" t="s">
        <v>1</v>
      </c>
      <c r="N1109" s="169" t="s">
        <v>43</v>
      </c>
      <c r="O1109" s="59"/>
      <c r="P1109" s="170">
        <f>O1109*H1109</f>
        <v>0</v>
      </c>
      <c r="Q1109" s="170">
        <v>0</v>
      </c>
      <c r="R1109" s="170">
        <f>Q1109*H1109</f>
        <v>0</v>
      </c>
      <c r="S1109" s="170">
        <v>0</v>
      </c>
      <c r="T1109" s="171">
        <f>S1109*H1109</f>
        <v>0</v>
      </c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R1109" s="172" t="s">
        <v>283</v>
      </c>
      <c r="AT1109" s="172" t="s">
        <v>175</v>
      </c>
      <c r="AU1109" s="172" t="s">
        <v>179</v>
      </c>
      <c r="AY1109" s="18" t="s">
        <v>173</v>
      </c>
      <c r="BE1109" s="173">
        <f>IF(N1109="základná",J1109,0)</f>
        <v>0</v>
      </c>
      <c r="BF1109" s="173">
        <f>IF(N1109="znížená",J1109,0)</f>
        <v>0</v>
      </c>
      <c r="BG1109" s="173">
        <f>IF(N1109="zákl. prenesená",J1109,0)</f>
        <v>0</v>
      </c>
      <c r="BH1109" s="173">
        <f>IF(N1109="zníž. prenesená",J1109,0)</f>
        <v>0</v>
      </c>
      <c r="BI1109" s="173">
        <f>IF(N1109="nulová",J1109,0)</f>
        <v>0</v>
      </c>
      <c r="BJ1109" s="18" t="s">
        <v>179</v>
      </c>
      <c r="BK1109" s="174">
        <f>ROUND(I1109*H1109,3)</f>
        <v>0</v>
      </c>
      <c r="BL1109" s="18" t="s">
        <v>283</v>
      </c>
      <c r="BM1109" s="172" t="s">
        <v>2313</v>
      </c>
    </row>
    <row r="1110" spans="1:65" s="2" customFormat="1" ht="19.5" x14ac:dyDescent="0.2">
      <c r="A1110" s="33"/>
      <c r="B1110" s="34"/>
      <c r="C1110" s="33"/>
      <c r="D1110" s="175" t="s">
        <v>181</v>
      </c>
      <c r="E1110" s="33"/>
      <c r="F1110" s="176" t="s">
        <v>1244</v>
      </c>
      <c r="G1110" s="33"/>
      <c r="H1110" s="33"/>
      <c r="I1110" s="97"/>
      <c r="J1110" s="33"/>
      <c r="K1110" s="33"/>
      <c r="L1110" s="34"/>
      <c r="M1110" s="177"/>
      <c r="N1110" s="178"/>
      <c r="O1110" s="59"/>
      <c r="P1110" s="59"/>
      <c r="Q1110" s="59"/>
      <c r="R1110" s="59"/>
      <c r="S1110" s="59"/>
      <c r="T1110" s="60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T1110" s="18" t="s">
        <v>181</v>
      </c>
      <c r="AU1110" s="18" t="s">
        <v>179</v>
      </c>
    </row>
    <row r="1111" spans="1:65" s="2" customFormat="1" ht="24" customHeight="1" x14ac:dyDescent="0.2">
      <c r="A1111" s="33"/>
      <c r="B1111" s="162"/>
      <c r="C1111" s="210" t="s">
        <v>1348</v>
      </c>
      <c r="D1111" s="267" t="s">
        <v>3355</v>
      </c>
      <c r="E1111" s="268"/>
      <c r="F1111" s="269"/>
      <c r="G1111" s="211" t="s">
        <v>370</v>
      </c>
      <c r="H1111" s="212">
        <v>5</v>
      </c>
      <c r="I1111" s="213"/>
      <c r="J1111" s="212">
        <f>ROUND(I1111*H1111,3)</f>
        <v>0</v>
      </c>
      <c r="K1111" s="214"/>
      <c r="L1111" s="215"/>
      <c r="M1111" s="216" t="s">
        <v>1</v>
      </c>
      <c r="N1111" s="217" t="s">
        <v>43</v>
      </c>
      <c r="O1111" s="59"/>
      <c r="P1111" s="170">
        <f>O1111*H1111</f>
        <v>0</v>
      </c>
      <c r="Q1111" s="170">
        <v>0</v>
      </c>
      <c r="R1111" s="170">
        <f>Q1111*H1111</f>
        <v>0</v>
      </c>
      <c r="S1111" s="170">
        <v>0</v>
      </c>
      <c r="T1111" s="171">
        <f>S1111*H1111</f>
        <v>0</v>
      </c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R1111" s="172" t="s">
        <v>368</v>
      </c>
      <c r="AT1111" s="172" t="s">
        <v>335</v>
      </c>
      <c r="AU1111" s="172" t="s">
        <v>179</v>
      </c>
      <c r="AY1111" s="18" t="s">
        <v>173</v>
      </c>
      <c r="BE1111" s="173">
        <f>IF(N1111="základná",J1111,0)</f>
        <v>0</v>
      </c>
      <c r="BF1111" s="173">
        <f>IF(N1111="znížená",J1111,0)</f>
        <v>0</v>
      </c>
      <c r="BG1111" s="173">
        <f>IF(N1111="zákl. prenesená",J1111,0)</f>
        <v>0</v>
      </c>
      <c r="BH1111" s="173">
        <f>IF(N1111="zníž. prenesená",J1111,0)</f>
        <v>0</v>
      </c>
      <c r="BI1111" s="173">
        <f>IF(N1111="nulová",J1111,0)</f>
        <v>0</v>
      </c>
      <c r="BJ1111" s="18" t="s">
        <v>179</v>
      </c>
      <c r="BK1111" s="174">
        <f>ROUND(I1111*H1111,3)</f>
        <v>0</v>
      </c>
      <c r="BL1111" s="18" t="s">
        <v>283</v>
      </c>
      <c r="BM1111" s="172" t="s">
        <v>2314</v>
      </c>
    </row>
    <row r="1112" spans="1:65" s="2" customFormat="1" x14ac:dyDescent="0.2">
      <c r="A1112" s="33"/>
      <c r="B1112" s="34"/>
      <c r="C1112" s="33"/>
      <c r="D1112" s="175" t="s">
        <v>181</v>
      </c>
      <c r="E1112" s="33"/>
      <c r="F1112" s="176" t="s">
        <v>1247</v>
      </c>
      <c r="G1112" s="33"/>
      <c r="H1112" s="33"/>
      <c r="I1112" s="97"/>
      <c r="J1112" s="33"/>
      <c r="K1112" s="33"/>
      <c r="L1112" s="34"/>
      <c r="M1112" s="177"/>
      <c r="N1112" s="178"/>
      <c r="O1112" s="59"/>
      <c r="P1112" s="59"/>
      <c r="Q1112" s="59"/>
      <c r="R1112" s="59"/>
      <c r="S1112" s="59"/>
      <c r="T1112" s="60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T1112" s="18" t="s">
        <v>181</v>
      </c>
      <c r="AU1112" s="18" t="s">
        <v>179</v>
      </c>
    </row>
    <row r="1113" spans="1:65" s="2" customFormat="1" ht="24" customHeight="1" x14ac:dyDescent="0.2">
      <c r="A1113" s="33"/>
      <c r="B1113" s="162"/>
      <c r="C1113" s="163" t="s">
        <v>1373</v>
      </c>
      <c r="D1113" s="264" t="s">
        <v>1249</v>
      </c>
      <c r="E1113" s="265"/>
      <c r="F1113" s="266"/>
      <c r="G1113" s="164" t="s">
        <v>780</v>
      </c>
      <c r="H1113" s="166"/>
      <c r="I1113" s="166"/>
      <c r="J1113" s="165">
        <f>ROUND(I1113*H1113,3)</f>
        <v>0</v>
      </c>
      <c r="K1113" s="167"/>
      <c r="L1113" s="34"/>
      <c r="M1113" s="168" t="s">
        <v>1</v>
      </c>
      <c r="N1113" s="169" t="s">
        <v>43</v>
      </c>
      <c r="O1113" s="59"/>
      <c r="P1113" s="170">
        <f>O1113*H1113</f>
        <v>0</v>
      </c>
      <c r="Q1113" s="170">
        <v>0</v>
      </c>
      <c r="R1113" s="170">
        <f>Q1113*H1113</f>
        <v>0</v>
      </c>
      <c r="S1113" s="170">
        <v>0</v>
      </c>
      <c r="T1113" s="171">
        <f>S1113*H1113</f>
        <v>0</v>
      </c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R1113" s="172" t="s">
        <v>283</v>
      </c>
      <c r="AT1113" s="172" t="s">
        <v>175</v>
      </c>
      <c r="AU1113" s="172" t="s">
        <v>179</v>
      </c>
      <c r="AY1113" s="18" t="s">
        <v>173</v>
      </c>
      <c r="BE1113" s="173">
        <f>IF(N1113="základná",J1113,0)</f>
        <v>0</v>
      </c>
      <c r="BF1113" s="173">
        <f>IF(N1113="znížená",J1113,0)</f>
        <v>0</v>
      </c>
      <c r="BG1113" s="173">
        <f>IF(N1113="zákl. prenesená",J1113,0)</f>
        <v>0</v>
      </c>
      <c r="BH1113" s="173">
        <f>IF(N1113="zníž. prenesená",J1113,0)</f>
        <v>0</v>
      </c>
      <c r="BI1113" s="173">
        <f>IF(N1113="nulová",J1113,0)</f>
        <v>0</v>
      </c>
      <c r="BJ1113" s="18" t="s">
        <v>179</v>
      </c>
      <c r="BK1113" s="174">
        <f>ROUND(I1113*H1113,3)</f>
        <v>0</v>
      </c>
      <c r="BL1113" s="18" t="s">
        <v>283</v>
      </c>
      <c r="BM1113" s="172" t="s">
        <v>2315</v>
      </c>
    </row>
    <row r="1114" spans="1:65" s="2" customFormat="1" ht="19.5" x14ac:dyDescent="0.2">
      <c r="A1114" s="33"/>
      <c r="B1114" s="34"/>
      <c r="C1114" s="33"/>
      <c r="D1114" s="175" t="s">
        <v>181</v>
      </c>
      <c r="E1114" s="33"/>
      <c r="F1114" s="176" t="s">
        <v>1251</v>
      </c>
      <c r="G1114" s="33"/>
      <c r="H1114" s="33"/>
      <c r="I1114" s="97"/>
      <c r="J1114" s="33"/>
      <c r="K1114" s="33"/>
      <c r="L1114" s="34"/>
      <c r="M1114" s="177"/>
      <c r="N1114" s="178"/>
      <c r="O1114" s="59"/>
      <c r="P1114" s="59"/>
      <c r="Q1114" s="59"/>
      <c r="R1114" s="59"/>
      <c r="S1114" s="59"/>
      <c r="T1114" s="60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T1114" s="18" t="s">
        <v>181</v>
      </c>
      <c r="AU1114" s="18" t="s">
        <v>179</v>
      </c>
    </row>
    <row r="1115" spans="1:65" s="12" customFormat="1" ht="22.9" customHeight="1" x14ac:dyDescent="0.2">
      <c r="B1115" s="149"/>
      <c r="D1115" s="150" t="s">
        <v>76</v>
      </c>
      <c r="E1115" s="160" t="s">
        <v>2316</v>
      </c>
      <c r="F1115" s="160" t="s">
        <v>2317</v>
      </c>
      <c r="I1115" s="152"/>
      <c r="J1115" s="161">
        <f>BK1115</f>
        <v>0</v>
      </c>
      <c r="L1115" s="149"/>
      <c r="M1115" s="154"/>
      <c r="N1115" s="155"/>
      <c r="O1115" s="155"/>
      <c r="P1115" s="156">
        <f>SUM(P1116:P1131)</f>
        <v>0</v>
      </c>
      <c r="Q1115" s="155"/>
      <c r="R1115" s="156">
        <f>SUM(R1116:R1131)</f>
        <v>0.25284764000000004</v>
      </c>
      <c r="S1115" s="155"/>
      <c r="T1115" s="157">
        <f>SUM(T1116:T1131)</f>
        <v>0</v>
      </c>
      <c r="AR1115" s="150" t="s">
        <v>179</v>
      </c>
      <c r="AT1115" s="158" t="s">
        <v>76</v>
      </c>
      <c r="AU1115" s="158" t="s">
        <v>85</v>
      </c>
      <c r="AY1115" s="150" t="s">
        <v>173</v>
      </c>
      <c r="BK1115" s="159">
        <f>SUM(BK1116:BK1131)</f>
        <v>0</v>
      </c>
    </row>
    <row r="1116" spans="1:65" s="2" customFormat="1" ht="24" customHeight="1" x14ac:dyDescent="0.2">
      <c r="A1116" s="33"/>
      <c r="B1116" s="162"/>
      <c r="C1116" s="163" t="s">
        <v>1377</v>
      </c>
      <c r="D1116" s="264" t="s">
        <v>2318</v>
      </c>
      <c r="E1116" s="265"/>
      <c r="F1116" s="266"/>
      <c r="G1116" s="164" t="s">
        <v>643</v>
      </c>
      <c r="H1116" s="165">
        <v>13.55</v>
      </c>
      <c r="I1116" s="166"/>
      <c r="J1116" s="165">
        <f>ROUND(I1116*H1116,3)</f>
        <v>0</v>
      </c>
      <c r="K1116" s="167"/>
      <c r="L1116" s="34"/>
      <c r="M1116" s="168" t="s">
        <v>1</v>
      </c>
      <c r="N1116" s="169" t="s">
        <v>43</v>
      </c>
      <c r="O1116" s="59"/>
      <c r="P1116" s="170">
        <f>O1116*H1116</f>
        <v>0</v>
      </c>
      <c r="Q1116" s="170">
        <v>2.6700000000000001E-3</v>
      </c>
      <c r="R1116" s="170">
        <f>Q1116*H1116</f>
        <v>3.6178500000000002E-2</v>
      </c>
      <c r="S1116" s="170">
        <v>0</v>
      </c>
      <c r="T1116" s="171">
        <f>S1116*H1116</f>
        <v>0</v>
      </c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R1116" s="172" t="s">
        <v>283</v>
      </c>
      <c r="AT1116" s="172" t="s">
        <v>175</v>
      </c>
      <c r="AU1116" s="172" t="s">
        <v>179</v>
      </c>
      <c r="AY1116" s="18" t="s">
        <v>173</v>
      </c>
      <c r="BE1116" s="173">
        <f>IF(N1116="základná",J1116,0)</f>
        <v>0</v>
      </c>
      <c r="BF1116" s="173">
        <f>IF(N1116="znížená",J1116,0)</f>
        <v>0</v>
      </c>
      <c r="BG1116" s="173">
        <f>IF(N1116="zákl. prenesená",J1116,0)</f>
        <v>0</v>
      </c>
      <c r="BH1116" s="173">
        <f>IF(N1116="zníž. prenesená",J1116,0)</f>
        <v>0</v>
      </c>
      <c r="BI1116" s="173">
        <f>IF(N1116="nulová",J1116,0)</f>
        <v>0</v>
      </c>
      <c r="BJ1116" s="18" t="s">
        <v>179</v>
      </c>
      <c r="BK1116" s="174">
        <f>ROUND(I1116*H1116,3)</f>
        <v>0</v>
      </c>
      <c r="BL1116" s="18" t="s">
        <v>283</v>
      </c>
      <c r="BM1116" s="172" t="s">
        <v>2319</v>
      </c>
    </row>
    <row r="1117" spans="1:65" s="2" customFormat="1" ht="19.5" x14ac:dyDescent="0.2">
      <c r="A1117" s="33"/>
      <c r="B1117" s="34"/>
      <c r="C1117" s="33"/>
      <c r="D1117" s="175" t="s">
        <v>181</v>
      </c>
      <c r="E1117" s="33"/>
      <c r="F1117" s="176" t="s">
        <v>2320</v>
      </c>
      <c r="G1117" s="33"/>
      <c r="H1117" s="33"/>
      <c r="I1117" s="97"/>
      <c r="J1117" s="33"/>
      <c r="K1117" s="33"/>
      <c r="L1117" s="34"/>
      <c r="M1117" s="177"/>
      <c r="N1117" s="178"/>
      <c r="O1117" s="59"/>
      <c r="P1117" s="59"/>
      <c r="Q1117" s="59"/>
      <c r="R1117" s="59"/>
      <c r="S1117" s="59"/>
      <c r="T1117" s="60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T1117" s="18" t="s">
        <v>181</v>
      </c>
      <c r="AU1117" s="18" t="s">
        <v>179</v>
      </c>
    </row>
    <row r="1118" spans="1:65" s="14" customFormat="1" x14ac:dyDescent="0.2">
      <c r="B1118" s="187"/>
      <c r="D1118" s="175" t="s">
        <v>183</v>
      </c>
      <c r="E1118" s="188" t="s">
        <v>1</v>
      </c>
      <c r="F1118" s="189" t="s">
        <v>2159</v>
      </c>
      <c r="H1118" s="188" t="s">
        <v>1</v>
      </c>
      <c r="I1118" s="190"/>
      <c r="L1118" s="187"/>
      <c r="M1118" s="191"/>
      <c r="N1118" s="192"/>
      <c r="O1118" s="192"/>
      <c r="P1118" s="192"/>
      <c r="Q1118" s="192"/>
      <c r="R1118" s="192"/>
      <c r="S1118" s="192"/>
      <c r="T1118" s="193"/>
      <c r="AT1118" s="188" t="s">
        <v>183</v>
      </c>
      <c r="AU1118" s="188" t="s">
        <v>179</v>
      </c>
      <c r="AV1118" s="14" t="s">
        <v>85</v>
      </c>
      <c r="AW1118" s="14" t="s">
        <v>32</v>
      </c>
      <c r="AX1118" s="14" t="s">
        <v>77</v>
      </c>
      <c r="AY1118" s="188" t="s">
        <v>173</v>
      </c>
    </row>
    <row r="1119" spans="1:65" s="13" customFormat="1" x14ac:dyDescent="0.2">
      <c r="B1119" s="179"/>
      <c r="D1119" s="175" t="s">
        <v>183</v>
      </c>
      <c r="E1119" s="180" t="s">
        <v>1</v>
      </c>
      <c r="F1119" s="181" t="s">
        <v>2321</v>
      </c>
      <c r="H1119" s="182">
        <v>13.55</v>
      </c>
      <c r="I1119" s="183"/>
      <c r="L1119" s="179"/>
      <c r="M1119" s="184"/>
      <c r="N1119" s="185"/>
      <c r="O1119" s="185"/>
      <c r="P1119" s="185"/>
      <c r="Q1119" s="185"/>
      <c r="R1119" s="185"/>
      <c r="S1119" s="185"/>
      <c r="T1119" s="186"/>
      <c r="AT1119" s="180" t="s">
        <v>183</v>
      </c>
      <c r="AU1119" s="180" t="s">
        <v>179</v>
      </c>
      <c r="AV1119" s="13" t="s">
        <v>179</v>
      </c>
      <c r="AW1119" s="13" t="s">
        <v>32</v>
      </c>
      <c r="AX1119" s="13" t="s">
        <v>85</v>
      </c>
      <c r="AY1119" s="180" t="s">
        <v>173</v>
      </c>
    </row>
    <row r="1120" spans="1:65" s="2" customFormat="1" ht="24" customHeight="1" x14ac:dyDescent="0.2">
      <c r="A1120" s="33"/>
      <c r="B1120" s="162"/>
      <c r="C1120" s="163" t="s">
        <v>1390</v>
      </c>
      <c r="D1120" s="264" t="s">
        <v>2322</v>
      </c>
      <c r="E1120" s="265"/>
      <c r="F1120" s="266"/>
      <c r="G1120" s="164" t="s">
        <v>271</v>
      </c>
      <c r="H1120" s="165">
        <v>13.05</v>
      </c>
      <c r="I1120" s="166"/>
      <c r="J1120" s="165">
        <f>ROUND(I1120*H1120,3)</f>
        <v>0</v>
      </c>
      <c r="K1120" s="167"/>
      <c r="L1120" s="34"/>
      <c r="M1120" s="168" t="s">
        <v>1</v>
      </c>
      <c r="N1120" s="169" t="s">
        <v>43</v>
      </c>
      <c r="O1120" s="59"/>
      <c r="P1120" s="170">
        <f>O1120*H1120</f>
        <v>0</v>
      </c>
      <c r="Q1120" s="170">
        <v>3.8500000000000001E-3</v>
      </c>
      <c r="R1120" s="170">
        <f>Q1120*H1120</f>
        <v>5.0242500000000002E-2</v>
      </c>
      <c r="S1120" s="170">
        <v>0</v>
      </c>
      <c r="T1120" s="171">
        <f>S1120*H1120</f>
        <v>0</v>
      </c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R1120" s="172" t="s">
        <v>283</v>
      </c>
      <c r="AT1120" s="172" t="s">
        <v>175</v>
      </c>
      <c r="AU1120" s="172" t="s">
        <v>179</v>
      </c>
      <c r="AY1120" s="18" t="s">
        <v>173</v>
      </c>
      <c r="BE1120" s="173">
        <f>IF(N1120="základná",J1120,0)</f>
        <v>0</v>
      </c>
      <c r="BF1120" s="173">
        <f>IF(N1120="znížená",J1120,0)</f>
        <v>0</v>
      </c>
      <c r="BG1120" s="173">
        <f>IF(N1120="zákl. prenesená",J1120,0)</f>
        <v>0</v>
      </c>
      <c r="BH1120" s="173">
        <f>IF(N1120="zníž. prenesená",J1120,0)</f>
        <v>0</v>
      </c>
      <c r="BI1120" s="173">
        <f>IF(N1120="nulová",J1120,0)</f>
        <v>0</v>
      </c>
      <c r="BJ1120" s="18" t="s">
        <v>179</v>
      </c>
      <c r="BK1120" s="174">
        <f>ROUND(I1120*H1120,3)</f>
        <v>0</v>
      </c>
      <c r="BL1120" s="18" t="s">
        <v>283</v>
      </c>
      <c r="BM1120" s="172" t="s">
        <v>2323</v>
      </c>
    </row>
    <row r="1121" spans="1:65" s="2" customFormat="1" ht="19.5" x14ac:dyDescent="0.2">
      <c r="A1121" s="33"/>
      <c r="B1121" s="34"/>
      <c r="C1121" s="33"/>
      <c r="D1121" s="175" t="s">
        <v>181</v>
      </c>
      <c r="E1121" s="33"/>
      <c r="F1121" s="176" t="s">
        <v>2324</v>
      </c>
      <c r="G1121" s="33"/>
      <c r="H1121" s="33"/>
      <c r="I1121" s="97"/>
      <c r="J1121" s="33"/>
      <c r="K1121" s="33"/>
      <c r="L1121" s="34"/>
      <c r="M1121" s="177"/>
      <c r="N1121" s="178"/>
      <c r="O1121" s="59"/>
      <c r="P1121" s="59"/>
      <c r="Q1121" s="59"/>
      <c r="R1121" s="59"/>
      <c r="S1121" s="59"/>
      <c r="T1121" s="60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T1121" s="18" t="s">
        <v>181</v>
      </c>
      <c r="AU1121" s="18" t="s">
        <v>179</v>
      </c>
    </row>
    <row r="1122" spans="1:65" s="13" customFormat="1" x14ac:dyDescent="0.2">
      <c r="B1122" s="179"/>
      <c r="D1122" s="175" t="s">
        <v>183</v>
      </c>
      <c r="E1122" s="180" t="s">
        <v>1</v>
      </c>
      <c r="F1122" s="181" t="s">
        <v>2059</v>
      </c>
      <c r="H1122" s="182">
        <v>13.05</v>
      </c>
      <c r="I1122" s="183"/>
      <c r="L1122" s="179"/>
      <c r="M1122" s="184"/>
      <c r="N1122" s="185"/>
      <c r="O1122" s="185"/>
      <c r="P1122" s="185"/>
      <c r="Q1122" s="185"/>
      <c r="R1122" s="185"/>
      <c r="S1122" s="185"/>
      <c r="T1122" s="186"/>
      <c r="AT1122" s="180" t="s">
        <v>183</v>
      </c>
      <c r="AU1122" s="180" t="s">
        <v>179</v>
      </c>
      <c r="AV1122" s="13" t="s">
        <v>179</v>
      </c>
      <c r="AW1122" s="13" t="s">
        <v>32</v>
      </c>
      <c r="AX1122" s="13" t="s">
        <v>77</v>
      </c>
      <c r="AY1122" s="180" t="s">
        <v>173</v>
      </c>
    </row>
    <row r="1123" spans="1:65" s="16" customFormat="1" x14ac:dyDescent="0.2">
      <c r="B1123" s="202"/>
      <c r="D1123" s="175" t="s">
        <v>183</v>
      </c>
      <c r="E1123" s="203" t="s">
        <v>1</v>
      </c>
      <c r="F1123" s="204" t="s">
        <v>197</v>
      </c>
      <c r="H1123" s="205">
        <v>13.05</v>
      </c>
      <c r="I1123" s="206"/>
      <c r="L1123" s="202"/>
      <c r="M1123" s="207"/>
      <c r="N1123" s="208"/>
      <c r="O1123" s="208"/>
      <c r="P1123" s="208"/>
      <c r="Q1123" s="208"/>
      <c r="R1123" s="208"/>
      <c r="S1123" s="208"/>
      <c r="T1123" s="209"/>
      <c r="AT1123" s="203" t="s">
        <v>183</v>
      </c>
      <c r="AU1123" s="203" t="s">
        <v>179</v>
      </c>
      <c r="AV1123" s="16" t="s">
        <v>178</v>
      </c>
      <c r="AW1123" s="16" t="s">
        <v>32</v>
      </c>
      <c r="AX1123" s="16" t="s">
        <v>85</v>
      </c>
      <c r="AY1123" s="203" t="s">
        <v>173</v>
      </c>
    </row>
    <row r="1124" spans="1:65" s="2" customFormat="1" ht="24" customHeight="1" x14ac:dyDescent="0.2">
      <c r="A1124" s="33"/>
      <c r="B1124" s="162"/>
      <c r="C1124" s="210" t="s">
        <v>1399</v>
      </c>
      <c r="D1124" s="267" t="s">
        <v>2325</v>
      </c>
      <c r="E1124" s="268"/>
      <c r="F1124" s="269"/>
      <c r="G1124" s="211" t="s">
        <v>271</v>
      </c>
      <c r="H1124" s="212">
        <v>14.702</v>
      </c>
      <c r="I1124" s="213"/>
      <c r="J1124" s="212">
        <f>ROUND(I1124*H1124,3)</f>
        <v>0</v>
      </c>
      <c r="K1124" s="214"/>
      <c r="L1124" s="215"/>
      <c r="M1124" s="216" t="s">
        <v>1</v>
      </c>
      <c r="N1124" s="217" t="s">
        <v>43</v>
      </c>
      <c r="O1124" s="59"/>
      <c r="P1124" s="170">
        <f>O1124*H1124</f>
        <v>0</v>
      </c>
      <c r="Q1124" s="170">
        <v>1.132E-2</v>
      </c>
      <c r="R1124" s="170">
        <f>Q1124*H1124</f>
        <v>0.16642664000000001</v>
      </c>
      <c r="S1124" s="170">
        <v>0</v>
      </c>
      <c r="T1124" s="171">
        <f>S1124*H1124</f>
        <v>0</v>
      </c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R1124" s="172" t="s">
        <v>368</v>
      </c>
      <c r="AT1124" s="172" t="s">
        <v>335</v>
      </c>
      <c r="AU1124" s="172" t="s">
        <v>179</v>
      </c>
      <c r="AY1124" s="18" t="s">
        <v>173</v>
      </c>
      <c r="BE1124" s="173">
        <f>IF(N1124="základná",J1124,0)</f>
        <v>0</v>
      </c>
      <c r="BF1124" s="173">
        <f>IF(N1124="znížená",J1124,0)</f>
        <v>0</v>
      </c>
      <c r="BG1124" s="173">
        <f>IF(N1124="zákl. prenesená",J1124,0)</f>
        <v>0</v>
      </c>
      <c r="BH1124" s="173">
        <f>IF(N1124="zníž. prenesená",J1124,0)</f>
        <v>0</v>
      </c>
      <c r="BI1124" s="173">
        <f>IF(N1124="nulová",J1124,0)</f>
        <v>0</v>
      </c>
      <c r="BJ1124" s="18" t="s">
        <v>179</v>
      </c>
      <c r="BK1124" s="174">
        <f>ROUND(I1124*H1124,3)</f>
        <v>0</v>
      </c>
      <c r="BL1124" s="18" t="s">
        <v>283</v>
      </c>
      <c r="BM1124" s="172" t="s">
        <v>2326</v>
      </c>
    </row>
    <row r="1125" spans="1:65" s="2" customFormat="1" x14ac:dyDescent="0.2">
      <c r="A1125" s="33"/>
      <c r="B1125" s="34"/>
      <c r="C1125" s="33"/>
      <c r="D1125" s="175" t="s">
        <v>181</v>
      </c>
      <c r="E1125" s="33"/>
      <c r="F1125" s="176" t="s">
        <v>3292</v>
      </c>
      <c r="G1125" s="33"/>
      <c r="H1125" s="33"/>
      <c r="I1125" s="97"/>
      <c r="J1125" s="33"/>
      <c r="K1125" s="33"/>
      <c r="L1125" s="34"/>
      <c r="M1125" s="177"/>
      <c r="N1125" s="178"/>
      <c r="O1125" s="59"/>
      <c r="P1125" s="59"/>
      <c r="Q1125" s="59"/>
      <c r="R1125" s="59"/>
      <c r="S1125" s="59"/>
      <c r="T1125" s="60"/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T1125" s="18" t="s">
        <v>181</v>
      </c>
      <c r="AU1125" s="18" t="s">
        <v>179</v>
      </c>
    </row>
    <row r="1126" spans="1:65" s="13" customFormat="1" x14ac:dyDescent="0.2">
      <c r="B1126" s="179"/>
      <c r="D1126" s="175" t="s">
        <v>183</v>
      </c>
      <c r="E1126" s="180" t="s">
        <v>1</v>
      </c>
      <c r="F1126" s="181" t="s">
        <v>2327</v>
      </c>
      <c r="H1126" s="182">
        <v>13.702999999999999</v>
      </c>
      <c r="I1126" s="183"/>
      <c r="L1126" s="179"/>
      <c r="M1126" s="184"/>
      <c r="N1126" s="185"/>
      <c r="O1126" s="185"/>
      <c r="P1126" s="185"/>
      <c r="Q1126" s="185"/>
      <c r="R1126" s="185"/>
      <c r="S1126" s="185"/>
      <c r="T1126" s="186"/>
      <c r="AT1126" s="180" t="s">
        <v>183</v>
      </c>
      <c r="AU1126" s="180" t="s">
        <v>179</v>
      </c>
      <c r="AV1126" s="13" t="s">
        <v>179</v>
      </c>
      <c r="AW1126" s="13" t="s">
        <v>32</v>
      </c>
      <c r="AX1126" s="13" t="s">
        <v>77</v>
      </c>
      <c r="AY1126" s="180" t="s">
        <v>173</v>
      </c>
    </row>
    <row r="1127" spans="1:65" s="13" customFormat="1" x14ac:dyDescent="0.2">
      <c r="B1127" s="179"/>
      <c r="D1127" s="175" t="s">
        <v>183</v>
      </c>
      <c r="E1127" s="180" t="s">
        <v>1</v>
      </c>
      <c r="F1127" s="181" t="s">
        <v>2328</v>
      </c>
      <c r="H1127" s="182">
        <v>0.71099999999999997</v>
      </c>
      <c r="I1127" s="183"/>
      <c r="L1127" s="179"/>
      <c r="M1127" s="184"/>
      <c r="N1127" s="185"/>
      <c r="O1127" s="185"/>
      <c r="P1127" s="185"/>
      <c r="Q1127" s="185"/>
      <c r="R1127" s="185"/>
      <c r="S1127" s="185"/>
      <c r="T1127" s="186"/>
      <c r="AT1127" s="180" t="s">
        <v>183</v>
      </c>
      <c r="AU1127" s="180" t="s">
        <v>179</v>
      </c>
      <c r="AV1127" s="13" t="s">
        <v>179</v>
      </c>
      <c r="AW1127" s="13" t="s">
        <v>32</v>
      </c>
      <c r="AX1127" s="13" t="s">
        <v>77</v>
      </c>
      <c r="AY1127" s="180" t="s">
        <v>173</v>
      </c>
    </row>
    <row r="1128" spans="1:65" s="16" customFormat="1" x14ac:dyDescent="0.2">
      <c r="B1128" s="202"/>
      <c r="D1128" s="175" t="s">
        <v>183</v>
      </c>
      <c r="E1128" s="203" t="s">
        <v>1</v>
      </c>
      <c r="F1128" s="204" t="s">
        <v>197</v>
      </c>
      <c r="H1128" s="205">
        <v>14.414</v>
      </c>
      <c r="I1128" s="206"/>
      <c r="L1128" s="202"/>
      <c r="M1128" s="207"/>
      <c r="N1128" s="208"/>
      <c r="O1128" s="208"/>
      <c r="P1128" s="208"/>
      <c r="Q1128" s="208"/>
      <c r="R1128" s="208"/>
      <c r="S1128" s="208"/>
      <c r="T1128" s="209"/>
      <c r="AT1128" s="203" t="s">
        <v>183</v>
      </c>
      <c r="AU1128" s="203" t="s">
        <v>179</v>
      </c>
      <c r="AV1128" s="16" t="s">
        <v>178</v>
      </c>
      <c r="AW1128" s="16" t="s">
        <v>32</v>
      </c>
      <c r="AX1128" s="16" t="s">
        <v>85</v>
      </c>
      <c r="AY1128" s="203" t="s">
        <v>173</v>
      </c>
    </row>
    <row r="1129" spans="1:65" s="13" customFormat="1" x14ac:dyDescent="0.2">
      <c r="B1129" s="179"/>
      <c r="D1129" s="175" t="s">
        <v>183</v>
      </c>
      <c r="F1129" s="181" t="s">
        <v>2329</v>
      </c>
      <c r="H1129" s="182">
        <v>14.702</v>
      </c>
      <c r="I1129" s="183"/>
      <c r="L1129" s="179"/>
      <c r="M1129" s="184"/>
      <c r="N1129" s="185"/>
      <c r="O1129" s="185"/>
      <c r="P1129" s="185"/>
      <c r="Q1129" s="185"/>
      <c r="R1129" s="185"/>
      <c r="S1129" s="185"/>
      <c r="T1129" s="186"/>
      <c r="AT1129" s="180" t="s">
        <v>183</v>
      </c>
      <c r="AU1129" s="180" t="s">
        <v>179</v>
      </c>
      <c r="AV1129" s="13" t="s">
        <v>179</v>
      </c>
      <c r="AW1129" s="13" t="s">
        <v>3</v>
      </c>
      <c r="AX1129" s="13" t="s">
        <v>85</v>
      </c>
      <c r="AY1129" s="180" t="s">
        <v>173</v>
      </c>
    </row>
    <row r="1130" spans="1:65" s="2" customFormat="1" ht="24" customHeight="1" x14ac:dyDescent="0.2">
      <c r="A1130" s="33"/>
      <c r="B1130" s="162"/>
      <c r="C1130" s="163" t="s">
        <v>1402</v>
      </c>
      <c r="D1130" s="264" t="s">
        <v>2330</v>
      </c>
      <c r="E1130" s="265"/>
      <c r="F1130" s="266"/>
      <c r="G1130" s="164" t="s">
        <v>780</v>
      </c>
      <c r="H1130" s="166"/>
      <c r="I1130" s="166"/>
      <c r="J1130" s="165">
        <f>ROUND(I1130*H1130,3)</f>
        <v>0</v>
      </c>
      <c r="K1130" s="167"/>
      <c r="L1130" s="34"/>
      <c r="M1130" s="168" t="s">
        <v>1</v>
      </c>
      <c r="N1130" s="169" t="s">
        <v>43</v>
      </c>
      <c r="O1130" s="59"/>
      <c r="P1130" s="170">
        <f>O1130*H1130</f>
        <v>0</v>
      </c>
      <c r="Q1130" s="170">
        <v>0</v>
      </c>
      <c r="R1130" s="170">
        <f>Q1130*H1130</f>
        <v>0</v>
      </c>
      <c r="S1130" s="170">
        <v>0</v>
      </c>
      <c r="T1130" s="171">
        <f>S1130*H1130</f>
        <v>0</v>
      </c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R1130" s="172" t="s">
        <v>283</v>
      </c>
      <c r="AT1130" s="172" t="s">
        <v>175</v>
      </c>
      <c r="AU1130" s="172" t="s">
        <v>179</v>
      </c>
      <c r="AY1130" s="18" t="s">
        <v>173</v>
      </c>
      <c r="BE1130" s="173">
        <f>IF(N1130="základná",J1130,0)</f>
        <v>0</v>
      </c>
      <c r="BF1130" s="173">
        <f>IF(N1130="znížená",J1130,0)</f>
        <v>0</v>
      </c>
      <c r="BG1130" s="173">
        <f>IF(N1130="zákl. prenesená",J1130,0)</f>
        <v>0</v>
      </c>
      <c r="BH1130" s="173">
        <f>IF(N1130="zníž. prenesená",J1130,0)</f>
        <v>0</v>
      </c>
      <c r="BI1130" s="173">
        <f>IF(N1130="nulová",J1130,0)</f>
        <v>0</v>
      </c>
      <c r="BJ1130" s="18" t="s">
        <v>179</v>
      </c>
      <c r="BK1130" s="174">
        <f>ROUND(I1130*H1130,3)</f>
        <v>0</v>
      </c>
      <c r="BL1130" s="18" t="s">
        <v>283</v>
      </c>
      <c r="BM1130" s="172" t="s">
        <v>2331</v>
      </c>
    </row>
    <row r="1131" spans="1:65" s="2" customFormat="1" ht="19.5" x14ac:dyDescent="0.2">
      <c r="A1131" s="33"/>
      <c r="B1131" s="34"/>
      <c r="C1131" s="33"/>
      <c r="D1131" s="175" t="s">
        <v>181</v>
      </c>
      <c r="E1131" s="33"/>
      <c r="F1131" s="176" t="s">
        <v>2330</v>
      </c>
      <c r="G1131" s="33"/>
      <c r="H1131" s="33"/>
      <c r="I1131" s="97"/>
      <c r="J1131" s="33"/>
      <c r="K1131" s="33"/>
      <c r="L1131" s="34"/>
      <c r="M1131" s="177"/>
      <c r="N1131" s="178"/>
      <c r="O1131" s="59"/>
      <c r="P1131" s="59"/>
      <c r="Q1131" s="59"/>
      <c r="R1131" s="59"/>
      <c r="S1131" s="59"/>
      <c r="T1131" s="60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T1131" s="18" t="s">
        <v>181</v>
      </c>
      <c r="AU1131" s="18" t="s">
        <v>179</v>
      </c>
    </row>
    <row r="1132" spans="1:65" s="12" customFormat="1" ht="22.9" customHeight="1" x14ac:dyDescent="0.2">
      <c r="B1132" s="149"/>
      <c r="D1132" s="150" t="s">
        <v>76</v>
      </c>
      <c r="E1132" s="160" t="s">
        <v>1252</v>
      </c>
      <c r="F1132" s="160" t="s">
        <v>1253</v>
      </c>
      <c r="I1132" s="152"/>
      <c r="J1132" s="161">
        <f>BK1132</f>
        <v>0</v>
      </c>
      <c r="L1132" s="149"/>
      <c r="M1132" s="154"/>
      <c r="N1132" s="155"/>
      <c r="O1132" s="155"/>
      <c r="P1132" s="156">
        <f>SUM(P1133:P1249)</f>
        <v>0</v>
      </c>
      <c r="Q1132" s="155"/>
      <c r="R1132" s="156">
        <f>SUM(R1133:R1249)</f>
        <v>0.80602770000000001</v>
      </c>
      <c r="S1132" s="155"/>
      <c r="T1132" s="157">
        <f>SUM(T1133:T1249)</f>
        <v>0</v>
      </c>
      <c r="AR1132" s="150" t="s">
        <v>179</v>
      </c>
      <c r="AT1132" s="158" t="s">
        <v>76</v>
      </c>
      <c r="AU1132" s="158" t="s">
        <v>85</v>
      </c>
      <c r="AY1132" s="150" t="s">
        <v>173</v>
      </c>
      <c r="BK1132" s="159">
        <f>SUM(BK1133:BK1249)</f>
        <v>0</v>
      </c>
    </row>
    <row r="1133" spans="1:65" s="2" customFormat="1" ht="24" customHeight="1" x14ac:dyDescent="0.2">
      <c r="A1133" s="33"/>
      <c r="B1133" s="162"/>
      <c r="C1133" s="163" t="s">
        <v>1405</v>
      </c>
      <c r="D1133" s="264" t="s">
        <v>2332</v>
      </c>
      <c r="E1133" s="265"/>
      <c r="F1133" s="266"/>
      <c r="G1133" s="164" t="s">
        <v>1256</v>
      </c>
      <c r="H1133" s="165">
        <v>91.59</v>
      </c>
      <c r="I1133" s="166"/>
      <c r="J1133" s="165">
        <f>ROUND(I1133*H1133,3)</f>
        <v>0</v>
      </c>
      <c r="K1133" s="167"/>
      <c r="L1133" s="34"/>
      <c r="M1133" s="168" t="s">
        <v>1</v>
      </c>
      <c r="N1133" s="169" t="s">
        <v>43</v>
      </c>
      <c r="O1133" s="59"/>
      <c r="P1133" s="170">
        <f>O1133*H1133</f>
        <v>0</v>
      </c>
      <c r="Q1133" s="170">
        <v>0</v>
      </c>
      <c r="R1133" s="170">
        <f>Q1133*H1133</f>
        <v>0</v>
      </c>
      <c r="S1133" s="170">
        <v>0</v>
      </c>
      <c r="T1133" s="171">
        <f>S1133*H1133</f>
        <v>0</v>
      </c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R1133" s="172" t="s">
        <v>283</v>
      </c>
      <c r="AT1133" s="172" t="s">
        <v>175</v>
      </c>
      <c r="AU1133" s="172" t="s">
        <v>179</v>
      </c>
      <c r="AY1133" s="18" t="s">
        <v>173</v>
      </c>
      <c r="BE1133" s="173">
        <f>IF(N1133="základná",J1133,0)</f>
        <v>0</v>
      </c>
      <c r="BF1133" s="173">
        <f>IF(N1133="znížená",J1133,0)</f>
        <v>0</v>
      </c>
      <c r="BG1133" s="173">
        <f>IF(N1133="zákl. prenesená",J1133,0)</f>
        <v>0</v>
      </c>
      <c r="BH1133" s="173">
        <f>IF(N1133="zníž. prenesená",J1133,0)</f>
        <v>0</v>
      </c>
      <c r="BI1133" s="173">
        <f>IF(N1133="nulová",J1133,0)</f>
        <v>0</v>
      </c>
      <c r="BJ1133" s="18" t="s">
        <v>179</v>
      </c>
      <c r="BK1133" s="174">
        <f>ROUND(I1133*H1133,3)</f>
        <v>0</v>
      </c>
      <c r="BL1133" s="18" t="s">
        <v>283</v>
      </c>
      <c r="BM1133" s="172" t="s">
        <v>2333</v>
      </c>
    </row>
    <row r="1134" spans="1:65" s="2" customFormat="1" ht="19.5" x14ac:dyDescent="0.2">
      <c r="A1134" s="33"/>
      <c r="B1134" s="34"/>
      <c r="C1134" s="33"/>
      <c r="D1134" s="175" t="s">
        <v>181</v>
      </c>
      <c r="E1134" s="33"/>
      <c r="F1134" s="176" t="s">
        <v>3221</v>
      </c>
      <c r="G1134" s="33"/>
      <c r="H1134" s="33"/>
      <c r="I1134" s="97"/>
      <c r="J1134" s="33"/>
      <c r="K1134" s="33"/>
      <c r="L1134" s="34"/>
      <c r="M1134" s="177"/>
      <c r="N1134" s="178"/>
      <c r="O1134" s="59"/>
      <c r="P1134" s="59"/>
      <c r="Q1134" s="59"/>
      <c r="R1134" s="59"/>
      <c r="S1134" s="59"/>
      <c r="T1134" s="60"/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T1134" s="18" t="s">
        <v>181</v>
      </c>
      <c r="AU1134" s="18" t="s">
        <v>179</v>
      </c>
    </row>
    <row r="1135" spans="1:65" s="14" customFormat="1" x14ac:dyDescent="0.2">
      <c r="B1135" s="187"/>
      <c r="D1135" s="175" t="s">
        <v>183</v>
      </c>
      <c r="E1135" s="188" t="s">
        <v>1</v>
      </c>
      <c r="F1135" s="189" t="s">
        <v>1258</v>
      </c>
      <c r="H1135" s="188" t="s">
        <v>1</v>
      </c>
      <c r="I1135" s="190"/>
      <c r="L1135" s="187"/>
      <c r="M1135" s="191"/>
      <c r="N1135" s="192"/>
      <c r="O1135" s="192"/>
      <c r="P1135" s="192"/>
      <c r="Q1135" s="192"/>
      <c r="R1135" s="192"/>
      <c r="S1135" s="192"/>
      <c r="T1135" s="193"/>
      <c r="AT1135" s="188" t="s">
        <v>183</v>
      </c>
      <c r="AU1135" s="188" t="s">
        <v>179</v>
      </c>
      <c r="AV1135" s="14" t="s">
        <v>85</v>
      </c>
      <c r="AW1135" s="14" t="s">
        <v>32</v>
      </c>
      <c r="AX1135" s="14" t="s">
        <v>77</v>
      </c>
      <c r="AY1135" s="188" t="s">
        <v>173</v>
      </c>
    </row>
    <row r="1136" spans="1:65" s="13" customFormat="1" x14ac:dyDescent="0.2">
      <c r="B1136" s="179"/>
      <c r="D1136" s="175" t="s">
        <v>183</v>
      </c>
      <c r="E1136" s="180" t="s">
        <v>1</v>
      </c>
      <c r="F1136" s="181" t="s">
        <v>2334</v>
      </c>
      <c r="H1136" s="182">
        <v>91.59</v>
      </c>
      <c r="I1136" s="183"/>
      <c r="L1136" s="179"/>
      <c r="M1136" s="184"/>
      <c r="N1136" s="185"/>
      <c r="O1136" s="185"/>
      <c r="P1136" s="185"/>
      <c r="Q1136" s="185"/>
      <c r="R1136" s="185"/>
      <c r="S1136" s="185"/>
      <c r="T1136" s="186"/>
      <c r="AT1136" s="180" t="s">
        <v>183</v>
      </c>
      <c r="AU1136" s="180" t="s">
        <v>179</v>
      </c>
      <c r="AV1136" s="13" t="s">
        <v>179</v>
      </c>
      <c r="AW1136" s="13" t="s">
        <v>32</v>
      </c>
      <c r="AX1136" s="13" t="s">
        <v>77</v>
      </c>
      <c r="AY1136" s="180" t="s">
        <v>173</v>
      </c>
    </row>
    <row r="1137" spans="1:65" s="16" customFormat="1" x14ac:dyDescent="0.2">
      <c r="B1137" s="202"/>
      <c r="D1137" s="175" t="s">
        <v>183</v>
      </c>
      <c r="E1137" s="203" t="s">
        <v>1</v>
      </c>
      <c r="F1137" s="204" t="s">
        <v>197</v>
      </c>
      <c r="H1137" s="205">
        <v>91.59</v>
      </c>
      <c r="I1137" s="206"/>
      <c r="L1137" s="202"/>
      <c r="M1137" s="207"/>
      <c r="N1137" s="208"/>
      <c r="O1137" s="208"/>
      <c r="P1137" s="208"/>
      <c r="Q1137" s="208"/>
      <c r="R1137" s="208"/>
      <c r="S1137" s="208"/>
      <c r="T1137" s="209"/>
      <c r="AT1137" s="203" t="s">
        <v>183</v>
      </c>
      <c r="AU1137" s="203" t="s">
        <v>179</v>
      </c>
      <c r="AV1137" s="16" t="s">
        <v>178</v>
      </c>
      <c r="AW1137" s="16" t="s">
        <v>32</v>
      </c>
      <c r="AX1137" s="16" t="s">
        <v>85</v>
      </c>
      <c r="AY1137" s="203" t="s">
        <v>173</v>
      </c>
    </row>
    <row r="1138" spans="1:65" s="2" customFormat="1" ht="24" customHeight="1" x14ac:dyDescent="0.2">
      <c r="A1138" s="33"/>
      <c r="B1138" s="162"/>
      <c r="C1138" s="210" t="s">
        <v>1408</v>
      </c>
      <c r="D1138" s="267" t="s">
        <v>1261</v>
      </c>
      <c r="E1138" s="268"/>
      <c r="F1138" s="269"/>
      <c r="G1138" s="211" t="s">
        <v>271</v>
      </c>
      <c r="H1138" s="212">
        <v>105.32899999999999</v>
      </c>
      <c r="I1138" s="213"/>
      <c r="J1138" s="212">
        <f>ROUND(I1138*H1138,3)</f>
        <v>0</v>
      </c>
      <c r="K1138" s="214"/>
      <c r="L1138" s="215"/>
      <c r="M1138" s="216" t="s">
        <v>1</v>
      </c>
      <c r="N1138" s="217" t="s">
        <v>43</v>
      </c>
      <c r="O1138" s="59"/>
      <c r="P1138" s="170">
        <f>O1138*H1138</f>
        <v>0</v>
      </c>
      <c r="Q1138" s="170">
        <v>3.3E-3</v>
      </c>
      <c r="R1138" s="170">
        <f>Q1138*H1138</f>
        <v>0.3475857</v>
      </c>
      <c r="S1138" s="170">
        <v>0</v>
      </c>
      <c r="T1138" s="171">
        <f>S1138*H1138</f>
        <v>0</v>
      </c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R1138" s="172" t="s">
        <v>368</v>
      </c>
      <c r="AT1138" s="172" t="s">
        <v>335</v>
      </c>
      <c r="AU1138" s="172" t="s">
        <v>179</v>
      </c>
      <c r="AY1138" s="18" t="s">
        <v>173</v>
      </c>
      <c r="BE1138" s="173">
        <f>IF(N1138="základná",J1138,0)</f>
        <v>0</v>
      </c>
      <c r="BF1138" s="173">
        <f>IF(N1138="znížená",J1138,0)</f>
        <v>0</v>
      </c>
      <c r="BG1138" s="173">
        <f>IF(N1138="zákl. prenesená",J1138,0)</f>
        <v>0</v>
      </c>
      <c r="BH1138" s="173">
        <f>IF(N1138="zníž. prenesená",J1138,0)</f>
        <v>0</v>
      </c>
      <c r="BI1138" s="173">
        <f>IF(N1138="nulová",J1138,0)</f>
        <v>0</v>
      </c>
      <c r="BJ1138" s="18" t="s">
        <v>179</v>
      </c>
      <c r="BK1138" s="174">
        <f>ROUND(I1138*H1138,3)</f>
        <v>0</v>
      </c>
      <c r="BL1138" s="18" t="s">
        <v>283</v>
      </c>
      <c r="BM1138" s="172" t="s">
        <v>2335</v>
      </c>
    </row>
    <row r="1139" spans="1:65" s="2" customFormat="1" ht="19.5" x14ac:dyDescent="0.2">
      <c r="A1139" s="33"/>
      <c r="B1139" s="34"/>
      <c r="C1139" s="33"/>
      <c r="D1139" s="175" t="s">
        <v>181</v>
      </c>
      <c r="E1139" s="33"/>
      <c r="F1139" s="176" t="s">
        <v>3222</v>
      </c>
      <c r="G1139" s="33"/>
      <c r="H1139" s="33"/>
      <c r="I1139" s="97"/>
      <c r="J1139" s="33"/>
      <c r="K1139" s="33"/>
      <c r="L1139" s="34"/>
      <c r="M1139" s="177"/>
      <c r="N1139" s="178"/>
      <c r="O1139" s="59"/>
      <c r="P1139" s="59"/>
      <c r="Q1139" s="59"/>
      <c r="R1139" s="59"/>
      <c r="S1139" s="59"/>
      <c r="T1139" s="60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T1139" s="18" t="s">
        <v>181</v>
      </c>
      <c r="AU1139" s="18" t="s">
        <v>179</v>
      </c>
    </row>
    <row r="1140" spans="1:65" s="13" customFormat="1" x14ac:dyDescent="0.2">
      <c r="B1140" s="179"/>
      <c r="D1140" s="175" t="s">
        <v>183</v>
      </c>
      <c r="E1140" s="180" t="s">
        <v>1</v>
      </c>
      <c r="F1140" s="181" t="s">
        <v>2336</v>
      </c>
      <c r="H1140" s="182">
        <v>91.59</v>
      </c>
      <c r="I1140" s="183"/>
      <c r="L1140" s="179"/>
      <c r="M1140" s="184"/>
      <c r="N1140" s="185"/>
      <c r="O1140" s="185"/>
      <c r="P1140" s="185"/>
      <c r="Q1140" s="185"/>
      <c r="R1140" s="185"/>
      <c r="S1140" s="185"/>
      <c r="T1140" s="186"/>
      <c r="AT1140" s="180" t="s">
        <v>183</v>
      </c>
      <c r="AU1140" s="180" t="s">
        <v>179</v>
      </c>
      <c r="AV1140" s="13" t="s">
        <v>179</v>
      </c>
      <c r="AW1140" s="13" t="s">
        <v>32</v>
      </c>
      <c r="AX1140" s="13" t="s">
        <v>77</v>
      </c>
      <c r="AY1140" s="180" t="s">
        <v>173</v>
      </c>
    </row>
    <row r="1141" spans="1:65" s="13" customFormat="1" x14ac:dyDescent="0.2">
      <c r="B1141" s="179"/>
      <c r="D1141" s="175" t="s">
        <v>183</v>
      </c>
      <c r="E1141" s="180" t="s">
        <v>1</v>
      </c>
      <c r="F1141" s="181" t="s">
        <v>2337</v>
      </c>
      <c r="H1141" s="182">
        <v>13.739000000000001</v>
      </c>
      <c r="I1141" s="183"/>
      <c r="L1141" s="179"/>
      <c r="M1141" s="184"/>
      <c r="N1141" s="185"/>
      <c r="O1141" s="185"/>
      <c r="P1141" s="185"/>
      <c r="Q1141" s="185"/>
      <c r="R1141" s="185"/>
      <c r="S1141" s="185"/>
      <c r="T1141" s="186"/>
      <c r="AT1141" s="180" t="s">
        <v>183</v>
      </c>
      <c r="AU1141" s="180" t="s">
        <v>179</v>
      </c>
      <c r="AV1141" s="13" t="s">
        <v>179</v>
      </c>
      <c r="AW1141" s="13" t="s">
        <v>32</v>
      </c>
      <c r="AX1141" s="13" t="s">
        <v>77</v>
      </c>
      <c r="AY1141" s="180" t="s">
        <v>173</v>
      </c>
    </row>
    <row r="1142" spans="1:65" s="16" customFormat="1" x14ac:dyDescent="0.2">
      <c r="B1142" s="202"/>
      <c r="D1142" s="175" t="s">
        <v>183</v>
      </c>
      <c r="E1142" s="203" t="s">
        <v>1</v>
      </c>
      <c r="F1142" s="204" t="s">
        <v>197</v>
      </c>
      <c r="H1142" s="205">
        <v>105.32899999999999</v>
      </c>
      <c r="I1142" s="206"/>
      <c r="L1142" s="202"/>
      <c r="M1142" s="207"/>
      <c r="N1142" s="208"/>
      <c r="O1142" s="208"/>
      <c r="P1142" s="208"/>
      <c r="Q1142" s="208"/>
      <c r="R1142" s="208"/>
      <c r="S1142" s="208"/>
      <c r="T1142" s="209"/>
      <c r="AT1142" s="203" t="s">
        <v>183</v>
      </c>
      <c r="AU1142" s="203" t="s">
        <v>179</v>
      </c>
      <c r="AV1142" s="16" t="s">
        <v>178</v>
      </c>
      <c r="AW1142" s="16" t="s">
        <v>32</v>
      </c>
      <c r="AX1142" s="16" t="s">
        <v>85</v>
      </c>
      <c r="AY1142" s="203" t="s">
        <v>173</v>
      </c>
    </row>
    <row r="1143" spans="1:65" s="2" customFormat="1" ht="24" customHeight="1" x14ac:dyDescent="0.2">
      <c r="A1143" s="33"/>
      <c r="B1143" s="162"/>
      <c r="C1143" s="163" t="s">
        <v>1411</v>
      </c>
      <c r="D1143" s="264" t="s">
        <v>1266</v>
      </c>
      <c r="E1143" s="265"/>
      <c r="F1143" s="266"/>
      <c r="G1143" s="164" t="s">
        <v>643</v>
      </c>
      <c r="H1143" s="165">
        <v>84.721999999999994</v>
      </c>
      <c r="I1143" s="166"/>
      <c r="J1143" s="165">
        <f>ROUND(I1143*H1143,3)</f>
        <v>0</v>
      </c>
      <c r="K1143" s="167"/>
      <c r="L1143" s="34"/>
      <c r="M1143" s="168" t="s">
        <v>1</v>
      </c>
      <c r="N1143" s="169" t="s">
        <v>43</v>
      </c>
      <c r="O1143" s="59"/>
      <c r="P1143" s="170">
        <f>O1143*H1143</f>
        <v>0</v>
      </c>
      <c r="Q1143" s="170">
        <v>0</v>
      </c>
      <c r="R1143" s="170">
        <f>Q1143*H1143</f>
        <v>0</v>
      </c>
      <c r="S1143" s="170">
        <v>0</v>
      </c>
      <c r="T1143" s="171">
        <f>S1143*H1143</f>
        <v>0</v>
      </c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R1143" s="172" t="s">
        <v>283</v>
      </c>
      <c r="AT1143" s="172" t="s">
        <v>175</v>
      </c>
      <c r="AU1143" s="172" t="s">
        <v>179</v>
      </c>
      <c r="AY1143" s="18" t="s">
        <v>173</v>
      </c>
      <c r="BE1143" s="173">
        <f>IF(N1143="základná",J1143,0)</f>
        <v>0</v>
      </c>
      <c r="BF1143" s="173">
        <f>IF(N1143="znížená",J1143,0)</f>
        <v>0</v>
      </c>
      <c r="BG1143" s="173">
        <f>IF(N1143="zákl. prenesená",J1143,0)</f>
        <v>0</v>
      </c>
      <c r="BH1143" s="173">
        <f>IF(N1143="zníž. prenesená",J1143,0)</f>
        <v>0</v>
      </c>
      <c r="BI1143" s="173">
        <f>IF(N1143="nulová",J1143,0)</f>
        <v>0</v>
      </c>
      <c r="BJ1143" s="18" t="s">
        <v>179</v>
      </c>
      <c r="BK1143" s="174">
        <f>ROUND(I1143*H1143,3)</f>
        <v>0</v>
      </c>
      <c r="BL1143" s="18" t="s">
        <v>283</v>
      </c>
      <c r="BM1143" s="172" t="s">
        <v>2338</v>
      </c>
    </row>
    <row r="1144" spans="1:65" s="2" customFormat="1" ht="19.5" x14ac:dyDescent="0.2">
      <c r="A1144" s="33"/>
      <c r="B1144" s="34"/>
      <c r="C1144" s="33"/>
      <c r="D1144" s="175" t="s">
        <v>181</v>
      </c>
      <c r="E1144" s="33"/>
      <c r="F1144" s="176" t="s">
        <v>3221</v>
      </c>
      <c r="G1144" s="33"/>
      <c r="H1144" s="33"/>
      <c r="I1144" s="97"/>
      <c r="J1144" s="33"/>
      <c r="K1144" s="33"/>
      <c r="L1144" s="34"/>
      <c r="M1144" s="177"/>
      <c r="N1144" s="178"/>
      <c r="O1144" s="59"/>
      <c r="P1144" s="59"/>
      <c r="Q1144" s="59"/>
      <c r="R1144" s="59"/>
      <c r="S1144" s="59"/>
      <c r="T1144" s="60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T1144" s="18" t="s">
        <v>181</v>
      </c>
      <c r="AU1144" s="18" t="s">
        <v>179</v>
      </c>
    </row>
    <row r="1145" spans="1:65" s="14" customFormat="1" x14ac:dyDescent="0.2">
      <c r="B1145" s="187"/>
      <c r="D1145" s="175" t="s">
        <v>183</v>
      </c>
      <c r="E1145" s="188" t="s">
        <v>1</v>
      </c>
      <c r="F1145" s="189" t="s">
        <v>1258</v>
      </c>
      <c r="H1145" s="188" t="s">
        <v>1</v>
      </c>
      <c r="I1145" s="190"/>
      <c r="L1145" s="187"/>
      <c r="M1145" s="191"/>
      <c r="N1145" s="192"/>
      <c r="O1145" s="192"/>
      <c r="P1145" s="192"/>
      <c r="Q1145" s="192"/>
      <c r="R1145" s="192"/>
      <c r="S1145" s="192"/>
      <c r="T1145" s="193"/>
      <c r="AT1145" s="188" t="s">
        <v>183</v>
      </c>
      <c r="AU1145" s="188" t="s">
        <v>179</v>
      </c>
      <c r="AV1145" s="14" t="s">
        <v>85</v>
      </c>
      <c r="AW1145" s="14" t="s">
        <v>32</v>
      </c>
      <c r="AX1145" s="14" t="s">
        <v>77</v>
      </c>
      <c r="AY1145" s="188" t="s">
        <v>173</v>
      </c>
    </row>
    <row r="1146" spans="1:65" s="14" customFormat="1" x14ac:dyDescent="0.2">
      <c r="B1146" s="187"/>
      <c r="D1146" s="175" t="s">
        <v>183</v>
      </c>
      <c r="E1146" s="188" t="s">
        <v>1</v>
      </c>
      <c r="F1146" s="189" t="s">
        <v>554</v>
      </c>
      <c r="H1146" s="188" t="s">
        <v>1</v>
      </c>
      <c r="I1146" s="190"/>
      <c r="L1146" s="187"/>
      <c r="M1146" s="191"/>
      <c r="N1146" s="192"/>
      <c r="O1146" s="192"/>
      <c r="P1146" s="192"/>
      <c r="Q1146" s="192"/>
      <c r="R1146" s="192"/>
      <c r="S1146" s="192"/>
      <c r="T1146" s="193"/>
      <c r="AT1146" s="188" t="s">
        <v>183</v>
      </c>
      <c r="AU1146" s="188" t="s">
        <v>179</v>
      </c>
      <c r="AV1146" s="14" t="s">
        <v>85</v>
      </c>
      <c r="AW1146" s="14" t="s">
        <v>32</v>
      </c>
      <c r="AX1146" s="14" t="s">
        <v>77</v>
      </c>
      <c r="AY1146" s="188" t="s">
        <v>173</v>
      </c>
    </row>
    <row r="1147" spans="1:65" s="14" customFormat="1" x14ac:dyDescent="0.2">
      <c r="B1147" s="187"/>
      <c r="D1147" s="175" t="s">
        <v>183</v>
      </c>
      <c r="E1147" s="188" t="s">
        <v>1</v>
      </c>
      <c r="F1147" s="189" t="s">
        <v>967</v>
      </c>
      <c r="H1147" s="188" t="s">
        <v>1</v>
      </c>
      <c r="I1147" s="190"/>
      <c r="L1147" s="187"/>
      <c r="M1147" s="191"/>
      <c r="N1147" s="192"/>
      <c r="O1147" s="192"/>
      <c r="P1147" s="192"/>
      <c r="Q1147" s="192"/>
      <c r="R1147" s="192"/>
      <c r="S1147" s="192"/>
      <c r="T1147" s="193"/>
      <c r="AT1147" s="188" t="s">
        <v>183</v>
      </c>
      <c r="AU1147" s="188" t="s">
        <v>179</v>
      </c>
      <c r="AV1147" s="14" t="s">
        <v>85</v>
      </c>
      <c r="AW1147" s="14" t="s">
        <v>32</v>
      </c>
      <c r="AX1147" s="14" t="s">
        <v>77</v>
      </c>
      <c r="AY1147" s="188" t="s">
        <v>173</v>
      </c>
    </row>
    <row r="1148" spans="1:65" s="13" customFormat="1" x14ac:dyDescent="0.2">
      <c r="B1148" s="179"/>
      <c r="D1148" s="175" t="s">
        <v>183</v>
      </c>
      <c r="E1148" s="180" t="s">
        <v>1</v>
      </c>
      <c r="F1148" s="181" t="s">
        <v>1268</v>
      </c>
      <c r="H1148" s="182">
        <v>18.72</v>
      </c>
      <c r="I1148" s="183"/>
      <c r="L1148" s="179"/>
      <c r="M1148" s="184"/>
      <c r="N1148" s="185"/>
      <c r="O1148" s="185"/>
      <c r="P1148" s="185"/>
      <c r="Q1148" s="185"/>
      <c r="R1148" s="185"/>
      <c r="S1148" s="185"/>
      <c r="T1148" s="186"/>
      <c r="AT1148" s="180" t="s">
        <v>183</v>
      </c>
      <c r="AU1148" s="180" t="s">
        <v>179</v>
      </c>
      <c r="AV1148" s="13" t="s">
        <v>179</v>
      </c>
      <c r="AW1148" s="13" t="s">
        <v>32</v>
      </c>
      <c r="AX1148" s="13" t="s">
        <v>77</v>
      </c>
      <c r="AY1148" s="180" t="s">
        <v>173</v>
      </c>
    </row>
    <row r="1149" spans="1:65" s="13" customFormat="1" x14ac:dyDescent="0.2">
      <c r="B1149" s="179"/>
      <c r="D1149" s="175" t="s">
        <v>183</v>
      </c>
      <c r="E1149" s="180" t="s">
        <v>1</v>
      </c>
      <c r="F1149" s="181" t="s">
        <v>1269</v>
      </c>
      <c r="H1149" s="182">
        <v>-5.05</v>
      </c>
      <c r="I1149" s="183"/>
      <c r="L1149" s="179"/>
      <c r="M1149" s="184"/>
      <c r="N1149" s="185"/>
      <c r="O1149" s="185"/>
      <c r="P1149" s="185"/>
      <c r="Q1149" s="185"/>
      <c r="R1149" s="185"/>
      <c r="S1149" s="185"/>
      <c r="T1149" s="186"/>
      <c r="AT1149" s="180" t="s">
        <v>183</v>
      </c>
      <c r="AU1149" s="180" t="s">
        <v>179</v>
      </c>
      <c r="AV1149" s="13" t="s">
        <v>179</v>
      </c>
      <c r="AW1149" s="13" t="s">
        <v>32</v>
      </c>
      <c r="AX1149" s="13" t="s">
        <v>77</v>
      </c>
      <c r="AY1149" s="180" t="s">
        <v>173</v>
      </c>
    </row>
    <row r="1150" spans="1:65" s="14" customFormat="1" x14ac:dyDescent="0.2">
      <c r="B1150" s="187"/>
      <c r="D1150" s="175" t="s">
        <v>183</v>
      </c>
      <c r="E1150" s="188" t="s">
        <v>1</v>
      </c>
      <c r="F1150" s="189" t="s">
        <v>1270</v>
      </c>
      <c r="H1150" s="188" t="s">
        <v>1</v>
      </c>
      <c r="I1150" s="190"/>
      <c r="L1150" s="187"/>
      <c r="M1150" s="191"/>
      <c r="N1150" s="192"/>
      <c r="O1150" s="192"/>
      <c r="P1150" s="192"/>
      <c r="Q1150" s="192"/>
      <c r="R1150" s="192"/>
      <c r="S1150" s="192"/>
      <c r="T1150" s="193"/>
      <c r="AT1150" s="188" t="s">
        <v>183</v>
      </c>
      <c r="AU1150" s="188" t="s">
        <v>179</v>
      </c>
      <c r="AV1150" s="14" t="s">
        <v>85</v>
      </c>
      <c r="AW1150" s="14" t="s">
        <v>32</v>
      </c>
      <c r="AX1150" s="14" t="s">
        <v>77</v>
      </c>
      <c r="AY1150" s="188" t="s">
        <v>173</v>
      </c>
    </row>
    <row r="1151" spans="1:65" s="13" customFormat="1" x14ac:dyDescent="0.2">
      <c r="B1151" s="179"/>
      <c r="D1151" s="175" t="s">
        <v>183</v>
      </c>
      <c r="E1151" s="180" t="s">
        <v>1</v>
      </c>
      <c r="F1151" s="181" t="s">
        <v>2339</v>
      </c>
      <c r="H1151" s="182">
        <v>13.72</v>
      </c>
      <c r="I1151" s="183"/>
      <c r="L1151" s="179"/>
      <c r="M1151" s="184"/>
      <c r="N1151" s="185"/>
      <c r="O1151" s="185"/>
      <c r="P1151" s="185"/>
      <c r="Q1151" s="185"/>
      <c r="R1151" s="185"/>
      <c r="S1151" s="185"/>
      <c r="T1151" s="186"/>
      <c r="AT1151" s="180" t="s">
        <v>183</v>
      </c>
      <c r="AU1151" s="180" t="s">
        <v>179</v>
      </c>
      <c r="AV1151" s="13" t="s">
        <v>179</v>
      </c>
      <c r="AW1151" s="13" t="s">
        <v>32</v>
      </c>
      <c r="AX1151" s="13" t="s">
        <v>77</v>
      </c>
      <c r="AY1151" s="180" t="s">
        <v>173</v>
      </c>
    </row>
    <row r="1152" spans="1:65" s="13" customFormat="1" x14ac:dyDescent="0.2">
      <c r="B1152" s="179"/>
      <c r="D1152" s="175" t="s">
        <v>183</v>
      </c>
      <c r="E1152" s="180" t="s">
        <v>1</v>
      </c>
      <c r="F1152" s="181" t="s">
        <v>2340</v>
      </c>
      <c r="H1152" s="182">
        <v>-2.35</v>
      </c>
      <c r="I1152" s="183"/>
      <c r="L1152" s="179"/>
      <c r="M1152" s="184"/>
      <c r="N1152" s="185"/>
      <c r="O1152" s="185"/>
      <c r="P1152" s="185"/>
      <c r="Q1152" s="185"/>
      <c r="R1152" s="185"/>
      <c r="S1152" s="185"/>
      <c r="T1152" s="186"/>
      <c r="AT1152" s="180" t="s">
        <v>183</v>
      </c>
      <c r="AU1152" s="180" t="s">
        <v>179</v>
      </c>
      <c r="AV1152" s="13" t="s">
        <v>179</v>
      </c>
      <c r="AW1152" s="13" t="s">
        <v>32</v>
      </c>
      <c r="AX1152" s="13" t="s">
        <v>77</v>
      </c>
      <c r="AY1152" s="180" t="s">
        <v>173</v>
      </c>
    </row>
    <row r="1153" spans="2:51" s="14" customFormat="1" x14ac:dyDescent="0.2">
      <c r="B1153" s="187"/>
      <c r="D1153" s="175" t="s">
        <v>183</v>
      </c>
      <c r="E1153" s="188" t="s">
        <v>1</v>
      </c>
      <c r="F1153" s="189" t="s">
        <v>1272</v>
      </c>
      <c r="H1153" s="188" t="s">
        <v>1</v>
      </c>
      <c r="I1153" s="190"/>
      <c r="L1153" s="187"/>
      <c r="M1153" s="191"/>
      <c r="N1153" s="192"/>
      <c r="O1153" s="192"/>
      <c r="P1153" s="192"/>
      <c r="Q1153" s="192"/>
      <c r="R1153" s="192"/>
      <c r="S1153" s="192"/>
      <c r="T1153" s="193"/>
      <c r="AT1153" s="188" t="s">
        <v>183</v>
      </c>
      <c r="AU1153" s="188" t="s">
        <v>179</v>
      </c>
      <c r="AV1153" s="14" t="s">
        <v>85</v>
      </c>
      <c r="AW1153" s="14" t="s">
        <v>32</v>
      </c>
      <c r="AX1153" s="14" t="s">
        <v>77</v>
      </c>
      <c r="AY1153" s="188" t="s">
        <v>173</v>
      </c>
    </row>
    <row r="1154" spans="2:51" s="13" customFormat="1" x14ac:dyDescent="0.2">
      <c r="B1154" s="179"/>
      <c r="D1154" s="175" t="s">
        <v>183</v>
      </c>
      <c r="E1154" s="180" t="s">
        <v>1</v>
      </c>
      <c r="F1154" s="181" t="s">
        <v>2339</v>
      </c>
      <c r="H1154" s="182">
        <v>13.72</v>
      </c>
      <c r="I1154" s="183"/>
      <c r="L1154" s="179"/>
      <c r="M1154" s="184"/>
      <c r="N1154" s="185"/>
      <c r="O1154" s="185"/>
      <c r="P1154" s="185"/>
      <c r="Q1154" s="185"/>
      <c r="R1154" s="185"/>
      <c r="S1154" s="185"/>
      <c r="T1154" s="186"/>
      <c r="AT1154" s="180" t="s">
        <v>183</v>
      </c>
      <c r="AU1154" s="180" t="s">
        <v>179</v>
      </c>
      <c r="AV1154" s="13" t="s">
        <v>179</v>
      </c>
      <c r="AW1154" s="13" t="s">
        <v>32</v>
      </c>
      <c r="AX1154" s="13" t="s">
        <v>77</v>
      </c>
      <c r="AY1154" s="180" t="s">
        <v>173</v>
      </c>
    </row>
    <row r="1155" spans="2:51" s="13" customFormat="1" x14ac:dyDescent="0.2">
      <c r="B1155" s="179"/>
      <c r="D1155" s="175" t="s">
        <v>183</v>
      </c>
      <c r="E1155" s="180" t="s">
        <v>1</v>
      </c>
      <c r="F1155" s="181" t="s">
        <v>2340</v>
      </c>
      <c r="H1155" s="182">
        <v>-2.35</v>
      </c>
      <c r="I1155" s="183"/>
      <c r="L1155" s="179"/>
      <c r="M1155" s="184"/>
      <c r="N1155" s="185"/>
      <c r="O1155" s="185"/>
      <c r="P1155" s="185"/>
      <c r="Q1155" s="185"/>
      <c r="R1155" s="185"/>
      <c r="S1155" s="185"/>
      <c r="T1155" s="186"/>
      <c r="AT1155" s="180" t="s">
        <v>183</v>
      </c>
      <c r="AU1155" s="180" t="s">
        <v>179</v>
      </c>
      <c r="AV1155" s="13" t="s">
        <v>179</v>
      </c>
      <c r="AW1155" s="13" t="s">
        <v>32</v>
      </c>
      <c r="AX1155" s="13" t="s">
        <v>77</v>
      </c>
      <c r="AY1155" s="180" t="s">
        <v>173</v>
      </c>
    </row>
    <row r="1156" spans="2:51" s="14" customFormat="1" x14ac:dyDescent="0.2">
      <c r="B1156" s="187"/>
      <c r="D1156" s="175" t="s">
        <v>183</v>
      </c>
      <c r="E1156" s="188" t="s">
        <v>1</v>
      </c>
      <c r="F1156" s="189" t="s">
        <v>1273</v>
      </c>
      <c r="H1156" s="188" t="s">
        <v>1</v>
      </c>
      <c r="I1156" s="190"/>
      <c r="L1156" s="187"/>
      <c r="M1156" s="191"/>
      <c r="N1156" s="192"/>
      <c r="O1156" s="192"/>
      <c r="P1156" s="192"/>
      <c r="Q1156" s="192"/>
      <c r="R1156" s="192"/>
      <c r="S1156" s="192"/>
      <c r="T1156" s="193"/>
      <c r="AT1156" s="188" t="s">
        <v>183</v>
      </c>
      <c r="AU1156" s="188" t="s">
        <v>179</v>
      </c>
      <c r="AV1156" s="14" t="s">
        <v>85</v>
      </c>
      <c r="AW1156" s="14" t="s">
        <v>32</v>
      </c>
      <c r="AX1156" s="14" t="s">
        <v>77</v>
      </c>
      <c r="AY1156" s="188" t="s">
        <v>173</v>
      </c>
    </row>
    <row r="1157" spans="2:51" s="13" customFormat="1" x14ac:dyDescent="0.2">
      <c r="B1157" s="179"/>
      <c r="D1157" s="175" t="s">
        <v>183</v>
      </c>
      <c r="E1157" s="180" t="s">
        <v>1</v>
      </c>
      <c r="F1157" s="181" t="s">
        <v>2341</v>
      </c>
      <c r="H1157" s="182">
        <v>20.64</v>
      </c>
      <c r="I1157" s="183"/>
      <c r="L1157" s="179"/>
      <c r="M1157" s="184"/>
      <c r="N1157" s="185"/>
      <c r="O1157" s="185"/>
      <c r="P1157" s="185"/>
      <c r="Q1157" s="185"/>
      <c r="R1157" s="185"/>
      <c r="S1157" s="185"/>
      <c r="T1157" s="186"/>
      <c r="AT1157" s="180" t="s">
        <v>183</v>
      </c>
      <c r="AU1157" s="180" t="s">
        <v>179</v>
      </c>
      <c r="AV1157" s="13" t="s">
        <v>179</v>
      </c>
      <c r="AW1157" s="13" t="s">
        <v>32</v>
      </c>
      <c r="AX1157" s="13" t="s">
        <v>77</v>
      </c>
      <c r="AY1157" s="180" t="s">
        <v>173</v>
      </c>
    </row>
    <row r="1158" spans="2:51" s="13" customFormat="1" x14ac:dyDescent="0.2">
      <c r="B1158" s="179"/>
      <c r="D1158" s="175" t="s">
        <v>183</v>
      </c>
      <c r="E1158" s="180" t="s">
        <v>1</v>
      </c>
      <c r="F1158" s="181" t="s">
        <v>2342</v>
      </c>
      <c r="H1158" s="182">
        <v>-4.5250000000000004</v>
      </c>
      <c r="I1158" s="183"/>
      <c r="L1158" s="179"/>
      <c r="M1158" s="184"/>
      <c r="N1158" s="185"/>
      <c r="O1158" s="185"/>
      <c r="P1158" s="185"/>
      <c r="Q1158" s="185"/>
      <c r="R1158" s="185"/>
      <c r="S1158" s="185"/>
      <c r="T1158" s="186"/>
      <c r="AT1158" s="180" t="s">
        <v>183</v>
      </c>
      <c r="AU1158" s="180" t="s">
        <v>179</v>
      </c>
      <c r="AV1158" s="13" t="s">
        <v>179</v>
      </c>
      <c r="AW1158" s="13" t="s">
        <v>32</v>
      </c>
      <c r="AX1158" s="13" t="s">
        <v>77</v>
      </c>
      <c r="AY1158" s="180" t="s">
        <v>173</v>
      </c>
    </row>
    <row r="1159" spans="2:51" s="15" customFormat="1" x14ac:dyDescent="0.2">
      <c r="B1159" s="194"/>
      <c r="D1159" s="175" t="s">
        <v>183</v>
      </c>
      <c r="E1159" s="195" t="s">
        <v>1</v>
      </c>
      <c r="F1159" s="196" t="s">
        <v>190</v>
      </c>
      <c r="H1159" s="197">
        <v>52.524999999999999</v>
      </c>
      <c r="I1159" s="198"/>
      <c r="L1159" s="194"/>
      <c r="M1159" s="199"/>
      <c r="N1159" s="200"/>
      <c r="O1159" s="200"/>
      <c r="P1159" s="200"/>
      <c r="Q1159" s="200"/>
      <c r="R1159" s="200"/>
      <c r="S1159" s="200"/>
      <c r="T1159" s="201"/>
      <c r="AT1159" s="195" t="s">
        <v>183</v>
      </c>
      <c r="AU1159" s="195" t="s">
        <v>179</v>
      </c>
      <c r="AV1159" s="15" t="s">
        <v>191</v>
      </c>
      <c r="AW1159" s="15" t="s">
        <v>32</v>
      </c>
      <c r="AX1159" s="15" t="s">
        <v>77</v>
      </c>
      <c r="AY1159" s="195" t="s">
        <v>173</v>
      </c>
    </row>
    <row r="1160" spans="2:51" s="14" customFormat="1" x14ac:dyDescent="0.2">
      <c r="B1160" s="187"/>
      <c r="D1160" s="175" t="s">
        <v>183</v>
      </c>
      <c r="E1160" s="188" t="s">
        <v>1</v>
      </c>
      <c r="F1160" s="189" t="s">
        <v>2343</v>
      </c>
      <c r="H1160" s="188" t="s">
        <v>1</v>
      </c>
      <c r="I1160" s="190"/>
      <c r="L1160" s="187"/>
      <c r="M1160" s="191"/>
      <c r="N1160" s="192"/>
      <c r="O1160" s="192"/>
      <c r="P1160" s="192"/>
      <c r="Q1160" s="192"/>
      <c r="R1160" s="192"/>
      <c r="S1160" s="192"/>
      <c r="T1160" s="193"/>
      <c r="AT1160" s="188" t="s">
        <v>183</v>
      </c>
      <c r="AU1160" s="188" t="s">
        <v>179</v>
      </c>
      <c r="AV1160" s="14" t="s">
        <v>85</v>
      </c>
      <c r="AW1160" s="14" t="s">
        <v>32</v>
      </c>
      <c r="AX1160" s="14" t="s">
        <v>77</v>
      </c>
      <c r="AY1160" s="188" t="s">
        <v>173</v>
      </c>
    </row>
    <row r="1161" spans="2:51" s="14" customFormat="1" x14ac:dyDescent="0.2">
      <c r="B1161" s="187"/>
      <c r="D1161" s="175" t="s">
        <v>183</v>
      </c>
      <c r="E1161" s="188" t="s">
        <v>1</v>
      </c>
      <c r="F1161" s="189" t="s">
        <v>970</v>
      </c>
      <c r="H1161" s="188" t="s">
        <v>1</v>
      </c>
      <c r="I1161" s="190"/>
      <c r="L1161" s="187"/>
      <c r="M1161" s="191"/>
      <c r="N1161" s="192"/>
      <c r="O1161" s="192"/>
      <c r="P1161" s="192"/>
      <c r="Q1161" s="192"/>
      <c r="R1161" s="192"/>
      <c r="S1161" s="192"/>
      <c r="T1161" s="193"/>
      <c r="AT1161" s="188" t="s">
        <v>183</v>
      </c>
      <c r="AU1161" s="188" t="s">
        <v>179</v>
      </c>
      <c r="AV1161" s="14" t="s">
        <v>85</v>
      </c>
      <c r="AW1161" s="14" t="s">
        <v>32</v>
      </c>
      <c r="AX1161" s="14" t="s">
        <v>77</v>
      </c>
      <c r="AY1161" s="188" t="s">
        <v>173</v>
      </c>
    </row>
    <row r="1162" spans="2:51" s="13" customFormat="1" x14ac:dyDescent="0.2">
      <c r="B1162" s="179"/>
      <c r="D1162" s="175" t="s">
        <v>183</v>
      </c>
      <c r="E1162" s="180" t="s">
        <v>1</v>
      </c>
      <c r="F1162" s="181" t="s">
        <v>2344</v>
      </c>
      <c r="H1162" s="182">
        <v>14.35</v>
      </c>
      <c r="I1162" s="183"/>
      <c r="L1162" s="179"/>
      <c r="M1162" s="184"/>
      <c r="N1162" s="185"/>
      <c r="O1162" s="185"/>
      <c r="P1162" s="185"/>
      <c r="Q1162" s="185"/>
      <c r="R1162" s="185"/>
      <c r="S1162" s="185"/>
      <c r="T1162" s="186"/>
      <c r="AT1162" s="180" t="s">
        <v>183</v>
      </c>
      <c r="AU1162" s="180" t="s">
        <v>179</v>
      </c>
      <c r="AV1162" s="13" t="s">
        <v>179</v>
      </c>
      <c r="AW1162" s="13" t="s">
        <v>32</v>
      </c>
      <c r="AX1162" s="13" t="s">
        <v>77</v>
      </c>
      <c r="AY1162" s="180" t="s">
        <v>173</v>
      </c>
    </row>
    <row r="1163" spans="2:51" s="13" customFormat="1" x14ac:dyDescent="0.2">
      <c r="B1163" s="179"/>
      <c r="D1163" s="175" t="s">
        <v>183</v>
      </c>
      <c r="E1163" s="180" t="s">
        <v>1</v>
      </c>
      <c r="F1163" s="181" t="s">
        <v>2345</v>
      </c>
      <c r="H1163" s="182">
        <v>-2.8250000000000002</v>
      </c>
      <c r="I1163" s="183"/>
      <c r="L1163" s="179"/>
      <c r="M1163" s="184"/>
      <c r="N1163" s="185"/>
      <c r="O1163" s="185"/>
      <c r="P1163" s="185"/>
      <c r="Q1163" s="185"/>
      <c r="R1163" s="185"/>
      <c r="S1163" s="185"/>
      <c r="T1163" s="186"/>
      <c r="AT1163" s="180" t="s">
        <v>183</v>
      </c>
      <c r="AU1163" s="180" t="s">
        <v>179</v>
      </c>
      <c r="AV1163" s="13" t="s">
        <v>179</v>
      </c>
      <c r="AW1163" s="13" t="s">
        <v>32</v>
      </c>
      <c r="AX1163" s="13" t="s">
        <v>77</v>
      </c>
      <c r="AY1163" s="180" t="s">
        <v>173</v>
      </c>
    </row>
    <row r="1164" spans="2:51" s="14" customFormat="1" x14ac:dyDescent="0.2">
      <c r="B1164" s="187"/>
      <c r="D1164" s="175" t="s">
        <v>183</v>
      </c>
      <c r="E1164" s="188" t="s">
        <v>1</v>
      </c>
      <c r="F1164" s="189" t="s">
        <v>1328</v>
      </c>
      <c r="H1164" s="188" t="s">
        <v>1</v>
      </c>
      <c r="I1164" s="190"/>
      <c r="L1164" s="187"/>
      <c r="M1164" s="191"/>
      <c r="N1164" s="192"/>
      <c r="O1164" s="192"/>
      <c r="P1164" s="192"/>
      <c r="Q1164" s="192"/>
      <c r="R1164" s="192"/>
      <c r="S1164" s="192"/>
      <c r="T1164" s="193"/>
      <c r="AT1164" s="188" t="s">
        <v>183</v>
      </c>
      <c r="AU1164" s="188" t="s">
        <v>179</v>
      </c>
      <c r="AV1164" s="14" t="s">
        <v>85</v>
      </c>
      <c r="AW1164" s="14" t="s">
        <v>32</v>
      </c>
      <c r="AX1164" s="14" t="s">
        <v>77</v>
      </c>
      <c r="AY1164" s="188" t="s">
        <v>173</v>
      </c>
    </row>
    <row r="1165" spans="2:51" s="13" customFormat="1" x14ac:dyDescent="0.2">
      <c r="B1165" s="179"/>
      <c r="D1165" s="175" t="s">
        <v>183</v>
      </c>
      <c r="E1165" s="180" t="s">
        <v>1</v>
      </c>
      <c r="F1165" s="181" t="s">
        <v>2346</v>
      </c>
      <c r="H1165" s="182">
        <v>15.97</v>
      </c>
      <c r="I1165" s="183"/>
      <c r="L1165" s="179"/>
      <c r="M1165" s="184"/>
      <c r="N1165" s="185"/>
      <c r="O1165" s="185"/>
      <c r="P1165" s="185"/>
      <c r="Q1165" s="185"/>
      <c r="R1165" s="185"/>
      <c r="S1165" s="185"/>
      <c r="T1165" s="186"/>
      <c r="AT1165" s="180" t="s">
        <v>183</v>
      </c>
      <c r="AU1165" s="180" t="s">
        <v>179</v>
      </c>
      <c r="AV1165" s="13" t="s">
        <v>179</v>
      </c>
      <c r="AW1165" s="13" t="s">
        <v>32</v>
      </c>
      <c r="AX1165" s="13" t="s">
        <v>77</v>
      </c>
      <c r="AY1165" s="180" t="s">
        <v>173</v>
      </c>
    </row>
    <row r="1166" spans="2:51" s="13" customFormat="1" x14ac:dyDescent="0.2">
      <c r="B1166" s="179"/>
      <c r="D1166" s="175" t="s">
        <v>183</v>
      </c>
      <c r="E1166" s="180" t="s">
        <v>1</v>
      </c>
      <c r="F1166" s="181" t="s">
        <v>2347</v>
      </c>
      <c r="H1166" s="182">
        <v>-3</v>
      </c>
      <c r="I1166" s="183"/>
      <c r="L1166" s="179"/>
      <c r="M1166" s="184"/>
      <c r="N1166" s="185"/>
      <c r="O1166" s="185"/>
      <c r="P1166" s="185"/>
      <c r="Q1166" s="185"/>
      <c r="R1166" s="185"/>
      <c r="S1166" s="185"/>
      <c r="T1166" s="186"/>
      <c r="AT1166" s="180" t="s">
        <v>183</v>
      </c>
      <c r="AU1166" s="180" t="s">
        <v>179</v>
      </c>
      <c r="AV1166" s="13" t="s">
        <v>179</v>
      </c>
      <c r="AW1166" s="13" t="s">
        <v>32</v>
      </c>
      <c r="AX1166" s="13" t="s">
        <v>77</v>
      </c>
      <c r="AY1166" s="180" t="s">
        <v>173</v>
      </c>
    </row>
    <row r="1167" spans="2:51" s="15" customFormat="1" x14ac:dyDescent="0.2">
      <c r="B1167" s="194"/>
      <c r="D1167" s="175" t="s">
        <v>183</v>
      </c>
      <c r="E1167" s="195" t="s">
        <v>1</v>
      </c>
      <c r="F1167" s="196" t="s">
        <v>190</v>
      </c>
      <c r="H1167" s="197">
        <v>24.495000000000001</v>
      </c>
      <c r="I1167" s="198"/>
      <c r="L1167" s="194"/>
      <c r="M1167" s="199"/>
      <c r="N1167" s="200"/>
      <c r="O1167" s="200"/>
      <c r="P1167" s="200"/>
      <c r="Q1167" s="200"/>
      <c r="R1167" s="200"/>
      <c r="S1167" s="200"/>
      <c r="T1167" s="201"/>
      <c r="AT1167" s="195" t="s">
        <v>183</v>
      </c>
      <c r="AU1167" s="195" t="s">
        <v>179</v>
      </c>
      <c r="AV1167" s="15" t="s">
        <v>191</v>
      </c>
      <c r="AW1167" s="15" t="s">
        <v>32</v>
      </c>
      <c r="AX1167" s="15" t="s">
        <v>77</v>
      </c>
      <c r="AY1167" s="195" t="s">
        <v>173</v>
      </c>
    </row>
    <row r="1168" spans="2:51" s="13" customFormat="1" x14ac:dyDescent="0.2">
      <c r="B1168" s="179"/>
      <c r="D1168" s="175" t="s">
        <v>183</v>
      </c>
      <c r="E1168" s="180" t="s">
        <v>1</v>
      </c>
      <c r="F1168" s="181" t="s">
        <v>2348</v>
      </c>
      <c r="H1168" s="182">
        <v>7.702</v>
      </c>
      <c r="I1168" s="183"/>
      <c r="L1168" s="179"/>
      <c r="M1168" s="184"/>
      <c r="N1168" s="185"/>
      <c r="O1168" s="185"/>
      <c r="P1168" s="185"/>
      <c r="Q1168" s="185"/>
      <c r="R1168" s="185"/>
      <c r="S1168" s="185"/>
      <c r="T1168" s="186"/>
      <c r="AT1168" s="180" t="s">
        <v>183</v>
      </c>
      <c r="AU1168" s="180" t="s">
        <v>179</v>
      </c>
      <c r="AV1168" s="13" t="s">
        <v>179</v>
      </c>
      <c r="AW1168" s="13" t="s">
        <v>32</v>
      </c>
      <c r="AX1168" s="13" t="s">
        <v>77</v>
      </c>
      <c r="AY1168" s="180" t="s">
        <v>173</v>
      </c>
    </row>
    <row r="1169" spans="1:65" s="16" customFormat="1" x14ac:dyDescent="0.2">
      <c r="B1169" s="202"/>
      <c r="D1169" s="175" t="s">
        <v>183</v>
      </c>
      <c r="E1169" s="203" t="s">
        <v>1</v>
      </c>
      <c r="F1169" s="204" t="s">
        <v>197</v>
      </c>
      <c r="H1169" s="205">
        <v>84.721999999999994</v>
      </c>
      <c r="I1169" s="206"/>
      <c r="L1169" s="202"/>
      <c r="M1169" s="207"/>
      <c r="N1169" s="208"/>
      <c r="O1169" s="208"/>
      <c r="P1169" s="208"/>
      <c r="Q1169" s="208"/>
      <c r="R1169" s="208"/>
      <c r="S1169" s="208"/>
      <c r="T1169" s="209"/>
      <c r="AT1169" s="203" t="s">
        <v>183</v>
      </c>
      <c r="AU1169" s="203" t="s">
        <v>179</v>
      </c>
      <c r="AV1169" s="16" t="s">
        <v>178</v>
      </c>
      <c r="AW1169" s="16" t="s">
        <v>32</v>
      </c>
      <c r="AX1169" s="16" t="s">
        <v>85</v>
      </c>
      <c r="AY1169" s="203" t="s">
        <v>173</v>
      </c>
    </row>
    <row r="1170" spans="1:65" s="2" customFormat="1" ht="24" customHeight="1" x14ac:dyDescent="0.2">
      <c r="A1170" s="33"/>
      <c r="B1170" s="162"/>
      <c r="C1170" s="163" t="s">
        <v>1414</v>
      </c>
      <c r="D1170" s="264" t="s">
        <v>1277</v>
      </c>
      <c r="E1170" s="265"/>
      <c r="F1170" s="266"/>
      <c r="G1170" s="164" t="s">
        <v>643</v>
      </c>
      <c r="H1170" s="165">
        <v>52.920999999999999</v>
      </c>
      <c r="I1170" s="166"/>
      <c r="J1170" s="165">
        <f>ROUND(I1170*H1170,3)</f>
        <v>0</v>
      </c>
      <c r="K1170" s="167"/>
      <c r="L1170" s="34"/>
      <c r="M1170" s="168" t="s">
        <v>1</v>
      </c>
      <c r="N1170" s="169" t="s">
        <v>43</v>
      </c>
      <c r="O1170" s="59"/>
      <c r="P1170" s="170">
        <f>O1170*H1170</f>
        <v>0</v>
      </c>
      <c r="Q1170" s="170">
        <v>0</v>
      </c>
      <c r="R1170" s="170">
        <f>Q1170*H1170</f>
        <v>0</v>
      </c>
      <c r="S1170" s="170">
        <v>0</v>
      </c>
      <c r="T1170" s="171">
        <f>S1170*H1170</f>
        <v>0</v>
      </c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R1170" s="172" t="s">
        <v>283</v>
      </c>
      <c r="AT1170" s="172" t="s">
        <v>175</v>
      </c>
      <c r="AU1170" s="172" t="s">
        <v>179</v>
      </c>
      <c r="AY1170" s="18" t="s">
        <v>173</v>
      </c>
      <c r="BE1170" s="173">
        <f>IF(N1170="základná",J1170,0)</f>
        <v>0</v>
      </c>
      <c r="BF1170" s="173">
        <f>IF(N1170="znížená",J1170,0)</f>
        <v>0</v>
      </c>
      <c r="BG1170" s="173">
        <f>IF(N1170="zákl. prenesená",J1170,0)</f>
        <v>0</v>
      </c>
      <c r="BH1170" s="173">
        <f>IF(N1170="zníž. prenesená",J1170,0)</f>
        <v>0</v>
      </c>
      <c r="BI1170" s="173">
        <f>IF(N1170="nulová",J1170,0)</f>
        <v>0</v>
      </c>
      <c r="BJ1170" s="18" t="s">
        <v>179</v>
      </c>
      <c r="BK1170" s="174">
        <f>ROUND(I1170*H1170,3)</f>
        <v>0</v>
      </c>
      <c r="BL1170" s="18" t="s">
        <v>283</v>
      </c>
      <c r="BM1170" s="172" t="s">
        <v>2349</v>
      </c>
    </row>
    <row r="1171" spans="1:65" s="2" customFormat="1" ht="19.5" x14ac:dyDescent="0.2">
      <c r="A1171" s="33"/>
      <c r="B1171" s="34"/>
      <c r="C1171" s="33"/>
      <c r="D1171" s="175" t="s">
        <v>181</v>
      </c>
      <c r="E1171" s="33"/>
      <c r="F1171" s="176" t="s">
        <v>3221</v>
      </c>
      <c r="G1171" s="33"/>
      <c r="H1171" s="33"/>
      <c r="I1171" s="97"/>
      <c r="J1171" s="33"/>
      <c r="K1171" s="33"/>
      <c r="L1171" s="34"/>
      <c r="M1171" s="177"/>
      <c r="N1171" s="178"/>
      <c r="O1171" s="59"/>
      <c r="P1171" s="59"/>
      <c r="Q1171" s="59"/>
      <c r="R1171" s="59"/>
      <c r="S1171" s="59"/>
      <c r="T1171" s="60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T1171" s="18" t="s">
        <v>181</v>
      </c>
      <c r="AU1171" s="18" t="s">
        <v>179</v>
      </c>
    </row>
    <row r="1172" spans="1:65" s="14" customFormat="1" x14ac:dyDescent="0.2">
      <c r="B1172" s="187"/>
      <c r="D1172" s="175" t="s">
        <v>183</v>
      </c>
      <c r="E1172" s="188" t="s">
        <v>1</v>
      </c>
      <c r="F1172" s="189" t="s">
        <v>1258</v>
      </c>
      <c r="H1172" s="188" t="s">
        <v>1</v>
      </c>
      <c r="I1172" s="190"/>
      <c r="L1172" s="187"/>
      <c r="M1172" s="191"/>
      <c r="N1172" s="192"/>
      <c r="O1172" s="192"/>
      <c r="P1172" s="192"/>
      <c r="Q1172" s="192"/>
      <c r="R1172" s="192"/>
      <c r="S1172" s="192"/>
      <c r="T1172" s="193"/>
      <c r="AT1172" s="188" t="s">
        <v>183</v>
      </c>
      <c r="AU1172" s="188" t="s">
        <v>179</v>
      </c>
      <c r="AV1172" s="14" t="s">
        <v>85</v>
      </c>
      <c r="AW1172" s="14" t="s">
        <v>32</v>
      </c>
      <c r="AX1172" s="14" t="s">
        <v>77</v>
      </c>
      <c r="AY1172" s="188" t="s">
        <v>173</v>
      </c>
    </row>
    <row r="1173" spans="1:65" s="13" customFormat="1" x14ac:dyDescent="0.2">
      <c r="B1173" s="179"/>
      <c r="D1173" s="175" t="s">
        <v>183</v>
      </c>
      <c r="E1173" s="180" t="s">
        <v>1</v>
      </c>
      <c r="F1173" s="181" t="s">
        <v>2350</v>
      </c>
      <c r="H1173" s="182">
        <v>48.11</v>
      </c>
      <c r="I1173" s="183"/>
      <c r="L1173" s="179"/>
      <c r="M1173" s="184"/>
      <c r="N1173" s="185"/>
      <c r="O1173" s="185"/>
      <c r="P1173" s="185"/>
      <c r="Q1173" s="185"/>
      <c r="R1173" s="185"/>
      <c r="S1173" s="185"/>
      <c r="T1173" s="186"/>
      <c r="AT1173" s="180" t="s">
        <v>183</v>
      </c>
      <c r="AU1173" s="180" t="s">
        <v>179</v>
      </c>
      <c r="AV1173" s="13" t="s">
        <v>179</v>
      </c>
      <c r="AW1173" s="13" t="s">
        <v>32</v>
      </c>
      <c r="AX1173" s="13" t="s">
        <v>77</v>
      </c>
      <c r="AY1173" s="180" t="s">
        <v>173</v>
      </c>
    </row>
    <row r="1174" spans="1:65" s="13" customFormat="1" x14ac:dyDescent="0.2">
      <c r="B1174" s="179"/>
      <c r="D1174" s="175" t="s">
        <v>183</v>
      </c>
      <c r="E1174" s="180" t="s">
        <v>1</v>
      </c>
      <c r="F1174" s="181" t="s">
        <v>2351</v>
      </c>
      <c r="H1174" s="182">
        <v>4.8109999999999999</v>
      </c>
      <c r="I1174" s="183"/>
      <c r="L1174" s="179"/>
      <c r="M1174" s="184"/>
      <c r="N1174" s="185"/>
      <c r="O1174" s="185"/>
      <c r="P1174" s="185"/>
      <c r="Q1174" s="185"/>
      <c r="R1174" s="185"/>
      <c r="S1174" s="185"/>
      <c r="T1174" s="186"/>
      <c r="AT1174" s="180" t="s">
        <v>183</v>
      </c>
      <c r="AU1174" s="180" t="s">
        <v>179</v>
      </c>
      <c r="AV1174" s="13" t="s">
        <v>179</v>
      </c>
      <c r="AW1174" s="13" t="s">
        <v>32</v>
      </c>
      <c r="AX1174" s="13" t="s">
        <v>77</v>
      </c>
      <c r="AY1174" s="180" t="s">
        <v>173</v>
      </c>
    </row>
    <row r="1175" spans="1:65" s="16" customFormat="1" x14ac:dyDescent="0.2">
      <c r="B1175" s="202"/>
      <c r="D1175" s="175" t="s">
        <v>183</v>
      </c>
      <c r="E1175" s="203" t="s">
        <v>1</v>
      </c>
      <c r="F1175" s="204" t="s">
        <v>197</v>
      </c>
      <c r="H1175" s="205">
        <v>52.920999999999999</v>
      </c>
      <c r="I1175" s="206"/>
      <c r="L1175" s="202"/>
      <c r="M1175" s="207"/>
      <c r="N1175" s="208"/>
      <c r="O1175" s="208"/>
      <c r="P1175" s="208"/>
      <c r="Q1175" s="208"/>
      <c r="R1175" s="208"/>
      <c r="S1175" s="208"/>
      <c r="T1175" s="209"/>
      <c r="AT1175" s="203" t="s">
        <v>183</v>
      </c>
      <c r="AU1175" s="203" t="s">
        <v>179</v>
      </c>
      <c r="AV1175" s="16" t="s">
        <v>178</v>
      </c>
      <c r="AW1175" s="16" t="s">
        <v>32</v>
      </c>
      <c r="AX1175" s="16" t="s">
        <v>85</v>
      </c>
      <c r="AY1175" s="203" t="s">
        <v>173</v>
      </c>
    </row>
    <row r="1176" spans="1:65" s="2" customFormat="1" ht="36" customHeight="1" x14ac:dyDescent="0.2">
      <c r="A1176" s="33"/>
      <c r="B1176" s="162"/>
      <c r="C1176" s="163" t="s">
        <v>1417</v>
      </c>
      <c r="D1176" s="264" t="s">
        <v>2352</v>
      </c>
      <c r="E1176" s="265"/>
      <c r="F1176" s="266"/>
      <c r="G1176" s="164" t="s">
        <v>1256</v>
      </c>
      <c r="H1176" s="165">
        <v>19.57</v>
      </c>
      <c r="I1176" s="166"/>
      <c r="J1176" s="165">
        <f>ROUND(I1176*H1176,3)</f>
        <v>0</v>
      </c>
      <c r="K1176" s="167"/>
      <c r="L1176" s="34"/>
      <c r="M1176" s="168" t="s">
        <v>1</v>
      </c>
      <c r="N1176" s="169" t="s">
        <v>43</v>
      </c>
      <c r="O1176" s="59"/>
      <c r="P1176" s="170">
        <f>O1176*H1176</f>
        <v>0</v>
      </c>
      <c r="Q1176" s="170">
        <v>0</v>
      </c>
      <c r="R1176" s="170">
        <f>Q1176*H1176</f>
        <v>0</v>
      </c>
      <c r="S1176" s="170">
        <v>0</v>
      </c>
      <c r="T1176" s="171">
        <f>S1176*H1176</f>
        <v>0</v>
      </c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R1176" s="172" t="s">
        <v>283</v>
      </c>
      <c r="AT1176" s="172" t="s">
        <v>175</v>
      </c>
      <c r="AU1176" s="172" t="s">
        <v>179</v>
      </c>
      <c r="AY1176" s="18" t="s">
        <v>173</v>
      </c>
      <c r="BE1176" s="173">
        <f>IF(N1176="základná",J1176,0)</f>
        <v>0</v>
      </c>
      <c r="BF1176" s="173">
        <f>IF(N1176="znížená",J1176,0)</f>
        <v>0</v>
      </c>
      <c r="BG1176" s="173">
        <f>IF(N1176="zákl. prenesená",J1176,0)</f>
        <v>0</v>
      </c>
      <c r="BH1176" s="173">
        <f>IF(N1176="zníž. prenesená",J1176,0)</f>
        <v>0</v>
      </c>
      <c r="BI1176" s="173">
        <f>IF(N1176="nulová",J1176,0)</f>
        <v>0</v>
      </c>
      <c r="BJ1176" s="18" t="s">
        <v>179</v>
      </c>
      <c r="BK1176" s="174">
        <f>ROUND(I1176*H1176,3)</f>
        <v>0</v>
      </c>
      <c r="BL1176" s="18" t="s">
        <v>283</v>
      </c>
      <c r="BM1176" s="172" t="s">
        <v>2353</v>
      </c>
    </row>
    <row r="1177" spans="1:65" s="2" customFormat="1" ht="19.5" x14ac:dyDescent="0.2">
      <c r="A1177" s="33"/>
      <c r="B1177" s="34"/>
      <c r="C1177" s="33"/>
      <c r="D1177" s="175" t="s">
        <v>181</v>
      </c>
      <c r="E1177" s="33"/>
      <c r="F1177" s="176" t="s">
        <v>3221</v>
      </c>
      <c r="G1177" s="33"/>
      <c r="H1177" s="33"/>
      <c r="I1177" s="97"/>
      <c r="J1177" s="33"/>
      <c r="K1177" s="33"/>
      <c r="L1177" s="34"/>
      <c r="M1177" s="177"/>
      <c r="N1177" s="178"/>
      <c r="O1177" s="59"/>
      <c r="P1177" s="59"/>
      <c r="Q1177" s="59"/>
      <c r="R1177" s="59"/>
      <c r="S1177" s="59"/>
      <c r="T1177" s="60"/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T1177" s="18" t="s">
        <v>181</v>
      </c>
      <c r="AU1177" s="18" t="s">
        <v>179</v>
      </c>
    </row>
    <row r="1178" spans="1:65" s="14" customFormat="1" x14ac:dyDescent="0.2">
      <c r="B1178" s="187"/>
      <c r="D1178" s="175" t="s">
        <v>183</v>
      </c>
      <c r="E1178" s="188" t="s">
        <v>1</v>
      </c>
      <c r="F1178" s="189" t="s">
        <v>1258</v>
      </c>
      <c r="H1178" s="188" t="s">
        <v>1</v>
      </c>
      <c r="I1178" s="190"/>
      <c r="L1178" s="187"/>
      <c r="M1178" s="191"/>
      <c r="N1178" s="192"/>
      <c r="O1178" s="192"/>
      <c r="P1178" s="192"/>
      <c r="Q1178" s="192"/>
      <c r="R1178" s="192"/>
      <c r="S1178" s="192"/>
      <c r="T1178" s="193"/>
      <c r="AT1178" s="188" t="s">
        <v>183</v>
      </c>
      <c r="AU1178" s="188" t="s">
        <v>179</v>
      </c>
      <c r="AV1178" s="14" t="s">
        <v>85</v>
      </c>
      <c r="AW1178" s="14" t="s">
        <v>32</v>
      </c>
      <c r="AX1178" s="14" t="s">
        <v>77</v>
      </c>
      <c r="AY1178" s="188" t="s">
        <v>173</v>
      </c>
    </row>
    <row r="1179" spans="1:65" s="14" customFormat="1" x14ac:dyDescent="0.2">
      <c r="B1179" s="187"/>
      <c r="D1179" s="175" t="s">
        <v>183</v>
      </c>
      <c r="E1179" s="188" t="s">
        <v>1</v>
      </c>
      <c r="F1179" s="189" t="s">
        <v>554</v>
      </c>
      <c r="H1179" s="188" t="s">
        <v>1</v>
      </c>
      <c r="I1179" s="190"/>
      <c r="L1179" s="187"/>
      <c r="M1179" s="191"/>
      <c r="N1179" s="192"/>
      <c r="O1179" s="192"/>
      <c r="P1179" s="192"/>
      <c r="Q1179" s="192"/>
      <c r="R1179" s="192"/>
      <c r="S1179" s="192"/>
      <c r="T1179" s="193"/>
      <c r="AT1179" s="188" t="s">
        <v>183</v>
      </c>
      <c r="AU1179" s="188" t="s">
        <v>179</v>
      </c>
      <c r="AV1179" s="14" t="s">
        <v>85</v>
      </c>
      <c r="AW1179" s="14" t="s">
        <v>32</v>
      </c>
      <c r="AX1179" s="14" t="s">
        <v>77</v>
      </c>
      <c r="AY1179" s="188" t="s">
        <v>173</v>
      </c>
    </row>
    <row r="1180" spans="1:65" s="13" customFormat="1" x14ac:dyDescent="0.2">
      <c r="B1180" s="179"/>
      <c r="D1180" s="175" t="s">
        <v>183</v>
      </c>
      <c r="E1180" s="180" t="s">
        <v>1</v>
      </c>
      <c r="F1180" s="181" t="s">
        <v>1284</v>
      </c>
      <c r="H1180" s="182">
        <v>13.98</v>
      </c>
      <c r="I1180" s="183"/>
      <c r="L1180" s="179"/>
      <c r="M1180" s="184"/>
      <c r="N1180" s="185"/>
      <c r="O1180" s="185"/>
      <c r="P1180" s="185"/>
      <c r="Q1180" s="185"/>
      <c r="R1180" s="185"/>
      <c r="S1180" s="185"/>
      <c r="T1180" s="186"/>
      <c r="AT1180" s="180" t="s">
        <v>183</v>
      </c>
      <c r="AU1180" s="180" t="s">
        <v>179</v>
      </c>
      <c r="AV1180" s="13" t="s">
        <v>179</v>
      </c>
      <c r="AW1180" s="13" t="s">
        <v>32</v>
      </c>
      <c r="AX1180" s="13" t="s">
        <v>77</v>
      </c>
      <c r="AY1180" s="180" t="s">
        <v>173</v>
      </c>
    </row>
    <row r="1181" spans="1:65" s="15" customFormat="1" x14ac:dyDescent="0.2">
      <c r="B1181" s="194"/>
      <c r="D1181" s="175" t="s">
        <v>183</v>
      </c>
      <c r="E1181" s="195" t="s">
        <v>1</v>
      </c>
      <c r="F1181" s="196" t="s">
        <v>190</v>
      </c>
      <c r="H1181" s="197">
        <v>13.98</v>
      </c>
      <c r="I1181" s="198"/>
      <c r="L1181" s="194"/>
      <c r="M1181" s="199"/>
      <c r="N1181" s="200"/>
      <c r="O1181" s="200"/>
      <c r="P1181" s="200"/>
      <c r="Q1181" s="200"/>
      <c r="R1181" s="200"/>
      <c r="S1181" s="200"/>
      <c r="T1181" s="201"/>
      <c r="AT1181" s="195" t="s">
        <v>183</v>
      </c>
      <c r="AU1181" s="195" t="s">
        <v>179</v>
      </c>
      <c r="AV1181" s="15" t="s">
        <v>191</v>
      </c>
      <c r="AW1181" s="15" t="s">
        <v>32</v>
      </c>
      <c r="AX1181" s="15" t="s">
        <v>77</v>
      </c>
      <c r="AY1181" s="195" t="s">
        <v>173</v>
      </c>
    </row>
    <row r="1182" spans="1:65" s="14" customFormat="1" x14ac:dyDescent="0.2">
      <c r="B1182" s="187"/>
      <c r="D1182" s="175" t="s">
        <v>183</v>
      </c>
      <c r="E1182" s="188" t="s">
        <v>1</v>
      </c>
      <c r="F1182" s="189" t="s">
        <v>558</v>
      </c>
      <c r="H1182" s="188" t="s">
        <v>1</v>
      </c>
      <c r="I1182" s="190"/>
      <c r="L1182" s="187"/>
      <c r="M1182" s="191"/>
      <c r="N1182" s="192"/>
      <c r="O1182" s="192"/>
      <c r="P1182" s="192"/>
      <c r="Q1182" s="192"/>
      <c r="R1182" s="192"/>
      <c r="S1182" s="192"/>
      <c r="T1182" s="193"/>
      <c r="AT1182" s="188" t="s">
        <v>183</v>
      </c>
      <c r="AU1182" s="188" t="s">
        <v>179</v>
      </c>
      <c r="AV1182" s="14" t="s">
        <v>85</v>
      </c>
      <c r="AW1182" s="14" t="s">
        <v>32</v>
      </c>
      <c r="AX1182" s="14" t="s">
        <v>77</v>
      </c>
      <c r="AY1182" s="188" t="s">
        <v>173</v>
      </c>
    </row>
    <row r="1183" spans="1:65" s="13" customFormat="1" x14ac:dyDescent="0.2">
      <c r="B1183" s="179"/>
      <c r="D1183" s="175" t="s">
        <v>183</v>
      </c>
      <c r="E1183" s="180" t="s">
        <v>1</v>
      </c>
      <c r="F1183" s="181" t="s">
        <v>2354</v>
      </c>
      <c r="H1183" s="182">
        <v>5.59</v>
      </c>
      <c r="I1183" s="183"/>
      <c r="L1183" s="179"/>
      <c r="M1183" s="184"/>
      <c r="N1183" s="185"/>
      <c r="O1183" s="185"/>
      <c r="P1183" s="185"/>
      <c r="Q1183" s="185"/>
      <c r="R1183" s="185"/>
      <c r="S1183" s="185"/>
      <c r="T1183" s="186"/>
      <c r="AT1183" s="180" t="s">
        <v>183</v>
      </c>
      <c r="AU1183" s="180" t="s">
        <v>179</v>
      </c>
      <c r="AV1183" s="13" t="s">
        <v>179</v>
      </c>
      <c r="AW1183" s="13" t="s">
        <v>32</v>
      </c>
      <c r="AX1183" s="13" t="s">
        <v>77</v>
      </c>
      <c r="AY1183" s="180" t="s">
        <v>173</v>
      </c>
    </row>
    <row r="1184" spans="1:65" s="15" customFormat="1" x14ac:dyDescent="0.2">
      <c r="B1184" s="194"/>
      <c r="D1184" s="175" t="s">
        <v>183</v>
      </c>
      <c r="E1184" s="195" t="s">
        <v>1</v>
      </c>
      <c r="F1184" s="196" t="s">
        <v>190</v>
      </c>
      <c r="H1184" s="197">
        <v>5.59</v>
      </c>
      <c r="I1184" s="198"/>
      <c r="L1184" s="194"/>
      <c r="M1184" s="199"/>
      <c r="N1184" s="200"/>
      <c r="O1184" s="200"/>
      <c r="P1184" s="200"/>
      <c r="Q1184" s="200"/>
      <c r="R1184" s="200"/>
      <c r="S1184" s="200"/>
      <c r="T1184" s="201"/>
      <c r="AT1184" s="195" t="s">
        <v>183</v>
      </c>
      <c r="AU1184" s="195" t="s">
        <v>179</v>
      </c>
      <c r="AV1184" s="15" t="s">
        <v>191</v>
      </c>
      <c r="AW1184" s="15" t="s">
        <v>32</v>
      </c>
      <c r="AX1184" s="15" t="s">
        <v>77</v>
      </c>
      <c r="AY1184" s="195" t="s">
        <v>173</v>
      </c>
    </row>
    <row r="1185" spans="1:65" s="16" customFormat="1" x14ac:dyDescent="0.2">
      <c r="B1185" s="202"/>
      <c r="D1185" s="175" t="s">
        <v>183</v>
      </c>
      <c r="E1185" s="203" t="s">
        <v>1</v>
      </c>
      <c r="F1185" s="204" t="s">
        <v>197</v>
      </c>
      <c r="H1185" s="205">
        <v>19.57</v>
      </c>
      <c r="I1185" s="206"/>
      <c r="L1185" s="202"/>
      <c r="M1185" s="207"/>
      <c r="N1185" s="208"/>
      <c r="O1185" s="208"/>
      <c r="P1185" s="208"/>
      <c r="Q1185" s="208"/>
      <c r="R1185" s="208"/>
      <c r="S1185" s="208"/>
      <c r="T1185" s="209"/>
      <c r="AT1185" s="203" t="s">
        <v>183</v>
      </c>
      <c r="AU1185" s="203" t="s">
        <v>179</v>
      </c>
      <c r="AV1185" s="16" t="s">
        <v>178</v>
      </c>
      <c r="AW1185" s="16" t="s">
        <v>32</v>
      </c>
      <c r="AX1185" s="16" t="s">
        <v>85</v>
      </c>
      <c r="AY1185" s="203" t="s">
        <v>173</v>
      </c>
    </row>
    <row r="1186" spans="1:65" s="2" customFormat="1" ht="24" customHeight="1" x14ac:dyDescent="0.2">
      <c r="A1186" s="33"/>
      <c r="B1186" s="162"/>
      <c r="C1186" s="210" t="s">
        <v>1420</v>
      </c>
      <c r="D1186" s="267" t="s">
        <v>1287</v>
      </c>
      <c r="E1186" s="268"/>
      <c r="F1186" s="269"/>
      <c r="G1186" s="211" t="s">
        <v>271</v>
      </c>
      <c r="H1186" s="212">
        <v>22.506</v>
      </c>
      <c r="I1186" s="213"/>
      <c r="J1186" s="212">
        <f>ROUND(I1186*H1186,3)</f>
        <v>0</v>
      </c>
      <c r="K1186" s="214"/>
      <c r="L1186" s="215"/>
      <c r="M1186" s="216" t="s">
        <v>1</v>
      </c>
      <c r="N1186" s="217" t="s">
        <v>43</v>
      </c>
      <c r="O1186" s="59"/>
      <c r="P1186" s="170">
        <f>O1186*H1186</f>
        <v>0</v>
      </c>
      <c r="Q1186" s="170">
        <v>3.5999999999999999E-3</v>
      </c>
      <c r="R1186" s="170">
        <f>Q1186*H1186</f>
        <v>8.1021599999999999E-2</v>
      </c>
      <c r="S1186" s="170">
        <v>0</v>
      </c>
      <c r="T1186" s="171">
        <f>S1186*H1186</f>
        <v>0</v>
      </c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  <c r="AE1186" s="33"/>
      <c r="AR1186" s="172" t="s">
        <v>368</v>
      </c>
      <c r="AT1186" s="172" t="s">
        <v>335</v>
      </c>
      <c r="AU1186" s="172" t="s">
        <v>179</v>
      </c>
      <c r="AY1186" s="18" t="s">
        <v>173</v>
      </c>
      <c r="BE1186" s="173">
        <f>IF(N1186="základná",J1186,0)</f>
        <v>0</v>
      </c>
      <c r="BF1186" s="173">
        <f>IF(N1186="znížená",J1186,0)</f>
        <v>0</v>
      </c>
      <c r="BG1186" s="173">
        <f>IF(N1186="zákl. prenesená",J1186,0)</f>
        <v>0</v>
      </c>
      <c r="BH1186" s="173">
        <f>IF(N1186="zníž. prenesená",J1186,0)</f>
        <v>0</v>
      </c>
      <c r="BI1186" s="173">
        <f>IF(N1186="nulová",J1186,0)</f>
        <v>0</v>
      </c>
      <c r="BJ1186" s="18" t="s">
        <v>179</v>
      </c>
      <c r="BK1186" s="174">
        <f>ROUND(I1186*H1186,3)</f>
        <v>0</v>
      </c>
      <c r="BL1186" s="18" t="s">
        <v>283</v>
      </c>
      <c r="BM1186" s="172" t="s">
        <v>2355</v>
      </c>
    </row>
    <row r="1187" spans="1:65" s="2" customFormat="1" ht="19.5" x14ac:dyDescent="0.2">
      <c r="A1187" s="33"/>
      <c r="B1187" s="34"/>
      <c r="C1187" s="33"/>
      <c r="D1187" s="175" t="s">
        <v>181</v>
      </c>
      <c r="E1187" s="33"/>
      <c r="F1187" s="176" t="s">
        <v>3222</v>
      </c>
      <c r="G1187" s="33"/>
      <c r="H1187" s="33"/>
      <c r="I1187" s="97"/>
      <c r="J1187" s="33"/>
      <c r="K1187" s="33"/>
      <c r="L1187" s="34"/>
      <c r="M1187" s="177"/>
      <c r="N1187" s="178"/>
      <c r="O1187" s="59"/>
      <c r="P1187" s="59"/>
      <c r="Q1187" s="59"/>
      <c r="R1187" s="59"/>
      <c r="S1187" s="59"/>
      <c r="T1187" s="60"/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T1187" s="18" t="s">
        <v>181</v>
      </c>
      <c r="AU1187" s="18" t="s">
        <v>179</v>
      </c>
    </row>
    <row r="1188" spans="1:65" s="13" customFormat="1" x14ac:dyDescent="0.2">
      <c r="B1188" s="179"/>
      <c r="D1188" s="175" t="s">
        <v>183</v>
      </c>
      <c r="E1188" s="180" t="s">
        <v>1</v>
      </c>
      <c r="F1188" s="181" t="s">
        <v>2356</v>
      </c>
      <c r="H1188" s="182">
        <v>19.57</v>
      </c>
      <c r="I1188" s="183"/>
      <c r="L1188" s="179"/>
      <c r="M1188" s="184"/>
      <c r="N1188" s="185"/>
      <c r="O1188" s="185"/>
      <c r="P1188" s="185"/>
      <c r="Q1188" s="185"/>
      <c r="R1188" s="185"/>
      <c r="S1188" s="185"/>
      <c r="T1188" s="186"/>
      <c r="AT1188" s="180" t="s">
        <v>183</v>
      </c>
      <c r="AU1188" s="180" t="s">
        <v>179</v>
      </c>
      <c r="AV1188" s="13" t="s">
        <v>179</v>
      </c>
      <c r="AW1188" s="13" t="s">
        <v>32</v>
      </c>
      <c r="AX1188" s="13" t="s">
        <v>77</v>
      </c>
      <c r="AY1188" s="180" t="s">
        <v>173</v>
      </c>
    </row>
    <row r="1189" spans="1:65" s="13" customFormat="1" x14ac:dyDescent="0.2">
      <c r="B1189" s="179"/>
      <c r="D1189" s="175" t="s">
        <v>183</v>
      </c>
      <c r="E1189" s="180" t="s">
        <v>1</v>
      </c>
      <c r="F1189" s="181" t="s">
        <v>2357</v>
      </c>
      <c r="H1189" s="182">
        <v>2.9359999999999999</v>
      </c>
      <c r="I1189" s="183"/>
      <c r="L1189" s="179"/>
      <c r="M1189" s="184"/>
      <c r="N1189" s="185"/>
      <c r="O1189" s="185"/>
      <c r="P1189" s="185"/>
      <c r="Q1189" s="185"/>
      <c r="R1189" s="185"/>
      <c r="S1189" s="185"/>
      <c r="T1189" s="186"/>
      <c r="AT1189" s="180" t="s">
        <v>183</v>
      </c>
      <c r="AU1189" s="180" t="s">
        <v>179</v>
      </c>
      <c r="AV1189" s="13" t="s">
        <v>179</v>
      </c>
      <c r="AW1189" s="13" t="s">
        <v>32</v>
      </c>
      <c r="AX1189" s="13" t="s">
        <v>77</v>
      </c>
      <c r="AY1189" s="180" t="s">
        <v>173</v>
      </c>
    </row>
    <row r="1190" spans="1:65" s="16" customFormat="1" x14ac:dyDescent="0.2">
      <c r="B1190" s="202"/>
      <c r="D1190" s="175" t="s">
        <v>183</v>
      </c>
      <c r="E1190" s="203" t="s">
        <v>1</v>
      </c>
      <c r="F1190" s="204" t="s">
        <v>197</v>
      </c>
      <c r="H1190" s="205">
        <v>22.506</v>
      </c>
      <c r="I1190" s="206"/>
      <c r="L1190" s="202"/>
      <c r="M1190" s="207"/>
      <c r="N1190" s="208"/>
      <c r="O1190" s="208"/>
      <c r="P1190" s="208"/>
      <c r="Q1190" s="208"/>
      <c r="R1190" s="208"/>
      <c r="S1190" s="208"/>
      <c r="T1190" s="209"/>
      <c r="AT1190" s="203" t="s">
        <v>183</v>
      </c>
      <c r="AU1190" s="203" t="s">
        <v>179</v>
      </c>
      <c r="AV1190" s="16" t="s">
        <v>178</v>
      </c>
      <c r="AW1190" s="16" t="s">
        <v>32</v>
      </c>
      <c r="AX1190" s="16" t="s">
        <v>85</v>
      </c>
      <c r="AY1190" s="203" t="s">
        <v>173</v>
      </c>
    </row>
    <row r="1191" spans="1:65" s="2" customFormat="1" ht="24" customHeight="1" x14ac:dyDescent="0.2">
      <c r="A1191" s="33"/>
      <c r="B1191" s="162"/>
      <c r="C1191" s="163" t="s">
        <v>1423</v>
      </c>
      <c r="D1191" s="264" t="s">
        <v>1292</v>
      </c>
      <c r="E1191" s="265"/>
      <c r="F1191" s="266"/>
      <c r="G1191" s="164" t="s">
        <v>1256</v>
      </c>
      <c r="H1191" s="165">
        <v>91.164000000000001</v>
      </c>
      <c r="I1191" s="166"/>
      <c r="J1191" s="165">
        <f>ROUND(I1191*H1191,3)</f>
        <v>0</v>
      </c>
      <c r="K1191" s="167"/>
      <c r="L1191" s="34"/>
      <c r="M1191" s="168" t="s">
        <v>1</v>
      </c>
      <c r="N1191" s="169" t="s">
        <v>43</v>
      </c>
      <c r="O1191" s="59"/>
      <c r="P1191" s="170">
        <f>O1191*H1191</f>
        <v>0</v>
      </c>
      <c r="Q1191" s="170">
        <v>0</v>
      </c>
      <c r="R1191" s="170">
        <f>Q1191*H1191</f>
        <v>0</v>
      </c>
      <c r="S1191" s="170">
        <v>0</v>
      </c>
      <c r="T1191" s="171">
        <f>S1191*H1191</f>
        <v>0</v>
      </c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  <c r="AE1191" s="33"/>
      <c r="AR1191" s="172" t="s">
        <v>283</v>
      </c>
      <c r="AT1191" s="172" t="s">
        <v>175</v>
      </c>
      <c r="AU1191" s="172" t="s">
        <v>179</v>
      </c>
      <c r="AY1191" s="18" t="s">
        <v>173</v>
      </c>
      <c r="BE1191" s="173">
        <f>IF(N1191="základná",J1191,0)</f>
        <v>0</v>
      </c>
      <c r="BF1191" s="173">
        <f>IF(N1191="znížená",J1191,0)</f>
        <v>0</v>
      </c>
      <c r="BG1191" s="173">
        <f>IF(N1191="zákl. prenesená",J1191,0)</f>
        <v>0</v>
      </c>
      <c r="BH1191" s="173">
        <f>IF(N1191="zníž. prenesená",J1191,0)</f>
        <v>0</v>
      </c>
      <c r="BI1191" s="173">
        <f>IF(N1191="nulová",J1191,0)</f>
        <v>0</v>
      </c>
      <c r="BJ1191" s="18" t="s">
        <v>179</v>
      </c>
      <c r="BK1191" s="174">
        <f>ROUND(I1191*H1191,3)</f>
        <v>0</v>
      </c>
      <c r="BL1191" s="18" t="s">
        <v>283</v>
      </c>
      <c r="BM1191" s="172" t="s">
        <v>2358</v>
      </c>
    </row>
    <row r="1192" spans="1:65" s="2" customFormat="1" ht="19.5" x14ac:dyDescent="0.2">
      <c r="A1192" s="33"/>
      <c r="B1192" s="34"/>
      <c r="C1192" s="33"/>
      <c r="D1192" s="175" t="s">
        <v>181</v>
      </c>
      <c r="E1192" s="33"/>
      <c r="F1192" s="176" t="s">
        <v>3221</v>
      </c>
      <c r="G1192" s="33"/>
      <c r="H1192" s="33"/>
      <c r="I1192" s="97"/>
      <c r="J1192" s="33"/>
      <c r="K1192" s="33"/>
      <c r="L1192" s="34"/>
      <c r="M1192" s="177"/>
      <c r="N1192" s="178"/>
      <c r="O1192" s="59"/>
      <c r="P1192" s="59"/>
      <c r="Q1192" s="59"/>
      <c r="R1192" s="59"/>
      <c r="S1192" s="59"/>
      <c r="T1192" s="60"/>
      <c r="U1192" s="33"/>
      <c r="V1192" s="33"/>
      <c r="W1192" s="33"/>
      <c r="X1192" s="33"/>
      <c r="Y1192" s="33"/>
      <c r="Z1192" s="33"/>
      <c r="AA1192" s="33"/>
      <c r="AB1192" s="33"/>
      <c r="AC1192" s="33"/>
      <c r="AD1192" s="33"/>
      <c r="AE1192" s="33"/>
      <c r="AT1192" s="18" t="s">
        <v>181</v>
      </c>
      <c r="AU1192" s="18" t="s">
        <v>179</v>
      </c>
    </row>
    <row r="1193" spans="1:65" s="14" customFormat="1" x14ac:dyDescent="0.2">
      <c r="B1193" s="187"/>
      <c r="D1193" s="175" t="s">
        <v>183</v>
      </c>
      <c r="E1193" s="188" t="s">
        <v>1</v>
      </c>
      <c r="F1193" s="189" t="s">
        <v>1294</v>
      </c>
      <c r="H1193" s="188" t="s">
        <v>1</v>
      </c>
      <c r="I1193" s="190"/>
      <c r="L1193" s="187"/>
      <c r="M1193" s="191"/>
      <c r="N1193" s="192"/>
      <c r="O1193" s="192"/>
      <c r="P1193" s="192"/>
      <c r="Q1193" s="192"/>
      <c r="R1193" s="192"/>
      <c r="S1193" s="192"/>
      <c r="T1193" s="193"/>
      <c r="AT1193" s="188" t="s">
        <v>183</v>
      </c>
      <c r="AU1193" s="188" t="s">
        <v>179</v>
      </c>
      <c r="AV1193" s="14" t="s">
        <v>85</v>
      </c>
      <c r="AW1193" s="14" t="s">
        <v>32</v>
      </c>
      <c r="AX1193" s="14" t="s">
        <v>77</v>
      </c>
      <c r="AY1193" s="188" t="s">
        <v>173</v>
      </c>
    </row>
    <row r="1194" spans="1:65" s="14" customFormat="1" x14ac:dyDescent="0.2">
      <c r="B1194" s="187"/>
      <c r="D1194" s="175" t="s">
        <v>183</v>
      </c>
      <c r="E1194" s="188" t="s">
        <v>1</v>
      </c>
      <c r="F1194" s="189" t="s">
        <v>1258</v>
      </c>
      <c r="H1194" s="188" t="s">
        <v>1</v>
      </c>
      <c r="I1194" s="190"/>
      <c r="L1194" s="187"/>
      <c r="M1194" s="191"/>
      <c r="N1194" s="192"/>
      <c r="O1194" s="192"/>
      <c r="P1194" s="192"/>
      <c r="Q1194" s="192"/>
      <c r="R1194" s="192"/>
      <c r="S1194" s="192"/>
      <c r="T1194" s="193"/>
      <c r="AT1194" s="188" t="s">
        <v>183</v>
      </c>
      <c r="AU1194" s="188" t="s">
        <v>179</v>
      </c>
      <c r="AV1194" s="14" t="s">
        <v>85</v>
      </c>
      <c r="AW1194" s="14" t="s">
        <v>32</v>
      </c>
      <c r="AX1194" s="14" t="s">
        <v>77</v>
      </c>
      <c r="AY1194" s="188" t="s">
        <v>173</v>
      </c>
    </row>
    <row r="1195" spans="1:65" s="14" customFormat="1" x14ac:dyDescent="0.2">
      <c r="B1195" s="187"/>
      <c r="D1195" s="175" t="s">
        <v>183</v>
      </c>
      <c r="E1195" s="188" t="s">
        <v>1</v>
      </c>
      <c r="F1195" s="189" t="s">
        <v>554</v>
      </c>
      <c r="H1195" s="188" t="s">
        <v>1</v>
      </c>
      <c r="I1195" s="190"/>
      <c r="L1195" s="187"/>
      <c r="M1195" s="191"/>
      <c r="N1195" s="192"/>
      <c r="O1195" s="192"/>
      <c r="P1195" s="192"/>
      <c r="Q1195" s="192"/>
      <c r="R1195" s="192"/>
      <c r="S1195" s="192"/>
      <c r="T1195" s="193"/>
      <c r="AT1195" s="188" t="s">
        <v>183</v>
      </c>
      <c r="AU1195" s="188" t="s">
        <v>179</v>
      </c>
      <c r="AV1195" s="14" t="s">
        <v>85</v>
      </c>
      <c r="AW1195" s="14" t="s">
        <v>32</v>
      </c>
      <c r="AX1195" s="14" t="s">
        <v>77</v>
      </c>
      <c r="AY1195" s="188" t="s">
        <v>173</v>
      </c>
    </row>
    <row r="1196" spans="1:65" s="13" customFormat="1" x14ac:dyDescent="0.2">
      <c r="B1196" s="179"/>
      <c r="D1196" s="175" t="s">
        <v>183</v>
      </c>
      <c r="E1196" s="180" t="s">
        <v>1</v>
      </c>
      <c r="F1196" s="181" t="s">
        <v>2359</v>
      </c>
      <c r="H1196" s="182">
        <v>71.92</v>
      </c>
      <c r="I1196" s="183"/>
      <c r="L1196" s="179"/>
      <c r="M1196" s="184"/>
      <c r="N1196" s="185"/>
      <c r="O1196" s="185"/>
      <c r="P1196" s="185"/>
      <c r="Q1196" s="185"/>
      <c r="R1196" s="185"/>
      <c r="S1196" s="185"/>
      <c r="T1196" s="186"/>
      <c r="AT1196" s="180" t="s">
        <v>183</v>
      </c>
      <c r="AU1196" s="180" t="s">
        <v>179</v>
      </c>
      <c r="AV1196" s="13" t="s">
        <v>179</v>
      </c>
      <c r="AW1196" s="13" t="s">
        <v>32</v>
      </c>
      <c r="AX1196" s="13" t="s">
        <v>77</v>
      </c>
      <c r="AY1196" s="180" t="s">
        <v>173</v>
      </c>
    </row>
    <row r="1197" spans="1:65" s="15" customFormat="1" x14ac:dyDescent="0.2">
      <c r="B1197" s="194"/>
      <c r="D1197" s="175" t="s">
        <v>183</v>
      </c>
      <c r="E1197" s="195" t="s">
        <v>1</v>
      </c>
      <c r="F1197" s="196" t="s">
        <v>190</v>
      </c>
      <c r="H1197" s="197">
        <v>71.92</v>
      </c>
      <c r="I1197" s="198"/>
      <c r="L1197" s="194"/>
      <c r="M1197" s="199"/>
      <c r="N1197" s="200"/>
      <c r="O1197" s="200"/>
      <c r="P1197" s="200"/>
      <c r="Q1197" s="200"/>
      <c r="R1197" s="200"/>
      <c r="S1197" s="200"/>
      <c r="T1197" s="201"/>
      <c r="AT1197" s="195" t="s">
        <v>183</v>
      </c>
      <c r="AU1197" s="195" t="s">
        <v>179</v>
      </c>
      <c r="AV1197" s="15" t="s">
        <v>191</v>
      </c>
      <c r="AW1197" s="15" t="s">
        <v>32</v>
      </c>
      <c r="AX1197" s="15" t="s">
        <v>77</v>
      </c>
      <c r="AY1197" s="195" t="s">
        <v>173</v>
      </c>
    </row>
    <row r="1198" spans="1:65" s="14" customFormat="1" x14ac:dyDescent="0.2">
      <c r="B1198" s="187"/>
      <c r="D1198" s="175" t="s">
        <v>183</v>
      </c>
      <c r="E1198" s="188" t="s">
        <v>1</v>
      </c>
      <c r="F1198" s="189" t="s">
        <v>1296</v>
      </c>
      <c r="H1198" s="188" t="s">
        <v>1</v>
      </c>
      <c r="I1198" s="190"/>
      <c r="L1198" s="187"/>
      <c r="M1198" s="191"/>
      <c r="N1198" s="192"/>
      <c r="O1198" s="192"/>
      <c r="P1198" s="192"/>
      <c r="Q1198" s="192"/>
      <c r="R1198" s="192"/>
      <c r="S1198" s="192"/>
      <c r="T1198" s="193"/>
      <c r="AT1198" s="188" t="s">
        <v>183</v>
      </c>
      <c r="AU1198" s="188" t="s">
        <v>179</v>
      </c>
      <c r="AV1198" s="14" t="s">
        <v>85</v>
      </c>
      <c r="AW1198" s="14" t="s">
        <v>32</v>
      </c>
      <c r="AX1198" s="14" t="s">
        <v>77</v>
      </c>
      <c r="AY1198" s="188" t="s">
        <v>173</v>
      </c>
    </row>
    <row r="1199" spans="1:65" s="14" customFormat="1" x14ac:dyDescent="0.2">
      <c r="B1199" s="187"/>
      <c r="D1199" s="175" t="s">
        <v>183</v>
      </c>
      <c r="E1199" s="188" t="s">
        <v>1</v>
      </c>
      <c r="F1199" s="189" t="s">
        <v>1297</v>
      </c>
      <c r="H1199" s="188" t="s">
        <v>1</v>
      </c>
      <c r="I1199" s="190"/>
      <c r="L1199" s="187"/>
      <c r="M1199" s="191"/>
      <c r="N1199" s="192"/>
      <c r="O1199" s="192"/>
      <c r="P1199" s="192"/>
      <c r="Q1199" s="192"/>
      <c r="R1199" s="192"/>
      <c r="S1199" s="192"/>
      <c r="T1199" s="193"/>
      <c r="AT1199" s="188" t="s">
        <v>183</v>
      </c>
      <c r="AU1199" s="188" t="s">
        <v>179</v>
      </c>
      <c r="AV1199" s="14" t="s">
        <v>85</v>
      </c>
      <c r="AW1199" s="14" t="s">
        <v>32</v>
      </c>
      <c r="AX1199" s="14" t="s">
        <v>77</v>
      </c>
      <c r="AY1199" s="188" t="s">
        <v>173</v>
      </c>
    </row>
    <row r="1200" spans="1:65" s="13" customFormat="1" x14ac:dyDescent="0.2">
      <c r="B1200" s="179"/>
      <c r="D1200" s="175" t="s">
        <v>183</v>
      </c>
      <c r="E1200" s="180" t="s">
        <v>1</v>
      </c>
      <c r="F1200" s="181" t="s">
        <v>1298</v>
      </c>
      <c r="H1200" s="182">
        <v>7.62</v>
      </c>
      <c r="I1200" s="183"/>
      <c r="L1200" s="179"/>
      <c r="M1200" s="184"/>
      <c r="N1200" s="185"/>
      <c r="O1200" s="185"/>
      <c r="P1200" s="185"/>
      <c r="Q1200" s="185"/>
      <c r="R1200" s="185"/>
      <c r="S1200" s="185"/>
      <c r="T1200" s="186"/>
      <c r="AT1200" s="180" t="s">
        <v>183</v>
      </c>
      <c r="AU1200" s="180" t="s">
        <v>179</v>
      </c>
      <c r="AV1200" s="13" t="s">
        <v>179</v>
      </c>
      <c r="AW1200" s="13" t="s">
        <v>32</v>
      </c>
      <c r="AX1200" s="13" t="s">
        <v>77</v>
      </c>
      <c r="AY1200" s="180" t="s">
        <v>173</v>
      </c>
    </row>
    <row r="1201" spans="1:65" s="14" customFormat="1" x14ac:dyDescent="0.2">
      <c r="B1201" s="187"/>
      <c r="D1201" s="175" t="s">
        <v>183</v>
      </c>
      <c r="E1201" s="188" t="s">
        <v>1</v>
      </c>
      <c r="F1201" s="189" t="s">
        <v>1299</v>
      </c>
      <c r="H1201" s="188" t="s">
        <v>1</v>
      </c>
      <c r="I1201" s="190"/>
      <c r="L1201" s="187"/>
      <c r="M1201" s="191"/>
      <c r="N1201" s="192"/>
      <c r="O1201" s="192"/>
      <c r="P1201" s="192"/>
      <c r="Q1201" s="192"/>
      <c r="R1201" s="192"/>
      <c r="S1201" s="192"/>
      <c r="T1201" s="193"/>
      <c r="AT1201" s="188" t="s">
        <v>183</v>
      </c>
      <c r="AU1201" s="188" t="s">
        <v>179</v>
      </c>
      <c r="AV1201" s="14" t="s">
        <v>85</v>
      </c>
      <c r="AW1201" s="14" t="s">
        <v>32</v>
      </c>
      <c r="AX1201" s="14" t="s">
        <v>77</v>
      </c>
      <c r="AY1201" s="188" t="s">
        <v>173</v>
      </c>
    </row>
    <row r="1202" spans="1:65" s="13" customFormat="1" x14ac:dyDescent="0.2">
      <c r="B1202" s="179"/>
      <c r="D1202" s="175" t="s">
        <v>183</v>
      </c>
      <c r="E1202" s="180" t="s">
        <v>1</v>
      </c>
      <c r="F1202" s="181" t="s">
        <v>2360</v>
      </c>
      <c r="H1202" s="182">
        <v>36.44</v>
      </c>
      <c r="I1202" s="183"/>
      <c r="L1202" s="179"/>
      <c r="M1202" s="184"/>
      <c r="N1202" s="185"/>
      <c r="O1202" s="185"/>
      <c r="P1202" s="185"/>
      <c r="Q1202" s="185"/>
      <c r="R1202" s="185"/>
      <c r="S1202" s="185"/>
      <c r="T1202" s="186"/>
      <c r="AT1202" s="180" t="s">
        <v>183</v>
      </c>
      <c r="AU1202" s="180" t="s">
        <v>179</v>
      </c>
      <c r="AV1202" s="13" t="s">
        <v>179</v>
      </c>
      <c r="AW1202" s="13" t="s">
        <v>32</v>
      </c>
      <c r="AX1202" s="13" t="s">
        <v>77</v>
      </c>
      <c r="AY1202" s="180" t="s">
        <v>173</v>
      </c>
    </row>
    <row r="1203" spans="1:65" s="13" customFormat="1" x14ac:dyDescent="0.2">
      <c r="B1203" s="179"/>
      <c r="D1203" s="175" t="s">
        <v>183</v>
      </c>
      <c r="E1203" s="180" t="s">
        <v>1</v>
      </c>
      <c r="F1203" s="181" t="s">
        <v>2361</v>
      </c>
      <c r="H1203" s="182">
        <v>-10.25</v>
      </c>
      <c r="I1203" s="183"/>
      <c r="L1203" s="179"/>
      <c r="M1203" s="184"/>
      <c r="N1203" s="185"/>
      <c r="O1203" s="185"/>
      <c r="P1203" s="185"/>
      <c r="Q1203" s="185"/>
      <c r="R1203" s="185"/>
      <c r="S1203" s="185"/>
      <c r="T1203" s="186"/>
      <c r="AT1203" s="180" t="s">
        <v>183</v>
      </c>
      <c r="AU1203" s="180" t="s">
        <v>179</v>
      </c>
      <c r="AV1203" s="13" t="s">
        <v>179</v>
      </c>
      <c r="AW1203" s="13" t="s">
        <v>32</v>
      </c>
      <c r="AX1203" s="13" t="s">
        <v>77</v>
      </c>
      <c r="AY1203" s="180" t="s">
        <v>173</v>
      </c>
    </row>
    <row r="1204" spans="1:65" s="14" customFormat="1" x14ac:dyDescent="0.2">
      <c r="B1204" s="187"/>
      <c r="D1204" s="175" t="s">
        <v>183</v>
      </c>
      <c r="E1204" s="188" t="s">
        <v>1</v>
      </c>
      <c r="F1204" s="189" t="s">
        <v>1302</v>
      </c>
      <c r="H1204" s="188" t="s">
        <v>1</v>
      </c>
      <c r="I1204" s="190"/>
      <c r="L1204" s="187"/>
      <c r="M1204" s="191"/>
      <c r="N1204" s="192"/>
      <c r="O1204" s="192"/>
      <c r="P1204" s="192"/>
      <c r="Q1204" s="192"/>
      <c r="R1204" s="192"/>
      <c r="S1204" s="192"/>
      <c r="T1204" s="193"/>
      <c r="AT1204" s="188" t="s">
        <v>183</v>
      </c>
      <c r="AU1204" s="188" t="s">
        <v>179</v>
      </c>
      <c r="AV1204" s="14" t="s">
        <v>85</v>
      </c>
      <c r="AW1204" s="14" t="s">
        <v>32</v>
      </c>
      <c r="AX1204" s="14" t="s">
        <v>77</v>
      </c>
      <c r="AY1204" s="188" t="s">
        <v>173</v>
      </c>
    </row>
    <row r="1205" spans="1:65" s="13" customFormat="1" x14ac:dyDescent="0.2">
      <c r="B1205" s="179"/>
      <c r="D1205" s="175" t="s">
        <v>183</v>
      </c>
      <c r="E1205" s="180" t="s">
        <v>1</v>
      </c>
      <c r="F1205" s="181" t="s">
        <v>2362</v>
      </c>
      <c r="H1205" s="182">
        <v>20.399999999999999</v>
      </c>
      <c r="I1205" s="183"/>
      <c r="L1205" s="179"/>
      <c r="M1205" s="184"/>
      <c r="N1205" s="185"/>
      <c r="O1205" s="185"/>
      <c r="P1205" s="185"/>
      <c r="Q1205" s="185"/>
      <c r="R1205" s="185"/>
      <c r="S1205" s="185"/>
      <c r="T1205" s="186"/>
      <c r="AT1205" s="180" t="s">
        <v>183</v>
      </c>
      <c r="AU1205" s="180" t="s">
        <v>179</v>
      </c>
      <c r="AV1205" s="13" t="s">
        <v>179</v>
      </c>
      <c r="AW1205" s="13" t="s">
        <v>32</v>
      </c>
      <c r="AX1205" s="13" t="s">
        <v>77</v>
      </c>
      <c r="AY1205" s="180" t="s">
        <v>173</v>
      </c>
    </row>
    <row r="1206" spans="1:65" s="13" customFormat="1" x14ac:dyDescent="0.2">
      <c r="B1206" s="179"/>
      <c r="D1206" s="175" t="s">
        <v>183</v>
      </c>
      <c r="E1206" s="180" t="s">
        <v>1</v>
      </c>
      <c r="F1206" s="181" t="s">
        <v>1304</v>
      </c>
      <c r="H1206" s="182">
        <v>-6.1</v>
      </c>
      <c r="I1206" s="183"/>
      <c r="L1206" s="179"/>
      <c r="M1206" s="184"/>
      <c r="N1206" s="185"/>
      <c r="O1206" s="185"/>
      <c r="P1206" s="185"/>
      <c r="Q1206" s="185"/>
      <c r="R1206" s="185"/>
      <c r="S1206" s="185"/>
      <c r="T1206" s="186"/>
      <c r="AT1206" s="180" t="s">
        <v>183</v>
      </c>
      <c r="AU1206" s="180" t="s">
        <v>179</v>
      </c>
      <c r="AV1206" s="13" t="s">
        <v>179</v>
      </c>
      <c r="AW1206" s="13" t="s">
        <v>32</v>
      </c>
      <c r="AX1206" s="13" t="s">
        <v>77</v>
      </c>
      <c r="AY1206" s="180" t="s">
        <v>173</v>
      </c>
    </row>
    <row r="1207" spans="1:65" s="15" customFormat="1" x14ac:dyDescent="0.2">
      <c r="B1207" s="194"/>
      <c r="D1207" s="175" t="s">
        <v>183</v>
      </c>
      <c r="E1207" s="195" t="s">
        <v>1</v>
      </c>
      <c r="F1207" s="196" t="s">
        <v>190</v>
      </c>
      <c r="H1207" s="197">
        <v>48.11</v>
      </c>
      <c r="I1207" s="198"/>
      <c r="L1207" s="194"/>
      <c r="M1207" s="199"/>
      <c r="N1207" s="200"/>
      <c r="O1207" s="200"/>
      <c r="P1207" s="200"/>
      <c r="Q1207" s="200"/>
      <c r="R1207" s="200"/>
      <c r="S1207" s="200"/>
      <c r="T1207" s="201"/>
      <c r="AT1207" s="195" t="s">
        <v>183</v>
      </c>
      <c r="AU1207" s="195" t="s">
        <v>179</v>
      </c>
      <c r="AV1207" s="15" t="s">
        <v>191</v>
      </c>
      <c r="AW1207" s="15" t="s">
        <v>32</v>
      </c>
      <c r="AX1207" s="15" t="s">
        <v>77</v>
      </c>
      <c r="AY1207" s="195" t="s">
        <v>173</v>
      </c>
    </row>
    <row r="1208" spans="1:65" s="13" customFormat="1" x14ac:dyDescent="0.2">
      <c r="B1208" s="179"/>
      <c r="D1208" s="175" t="s">
        <v>183</v>
      </c>
      <c r="E1208" s="180" t="s">
        <v>1</v>
      </c>
      <c r="F1208" s="181" t="s">
        <v>2363</v>
      </c>
      <c r="H1208" s="182">
        <v>-48.11</v>
      </c>
      <c r="I1208" s="183"/>
      <c r="L1208" s="179"/>
      <c r="M1208" s="184"/>
      <c r="N1208" s="185"/>
      <c r="O1208" s="185"/>
      <c r="P1208" s="185"/>
      <c r="Q1208" s="185"/>
      <c r="R1208" s="185"/>
      <c r="S1208" s="185"/>
      <c r="T1208" s="186"/>
      <c r="AT1208" s="180" t="s">
        <v>183</v>
      </c>
      <c r="AU1208" s="180" t="s">
        <v>179</v>
      </c>
      <c r="AV1208" s="13" t="s">
        <v>179</v>
      </c>
      <c r="AW1208" s="13" t="s">
        <v>32</v>
      </c>
      <c r="AX1208" s="13" t="s">
        <v>77</v>
      </c>
      <c r="AY1208" s="180" t="s">
        <v>173</v>
      </c>
    </row>
    <row r="1209" spans="1:65" s="13" customFormat="1" x14ac:dyDescent="0.2">
      <c r="B1209" s="179"/>
      <c r="D1209" s="175" t="s">
        <v>183</v>
      </c>
      <c r="E1209" s="180" t="s">
        <v>1</v>
      </c>
      <c r="F1209" s="181" t="s">
        <v>2364</v>
      </c>
      <c r="H1209" s="182">
        <v>19.244</v>
      </c>
      <c r="I1209" s="183"/>
      <c r="L1209" s="179"/>
      <c r="M1209" s="184"/>
      <c r="N1209" s="185"/>
      <c r="O1209" s="185"/>
      <c r="P1209" s="185"/>
      <c r="Q1209" s="185"/>
      <c r="R1209" s="185"/>
      <c r="S1209" s="185"/>
      <c r="T1209" s="186"/>
      <c r="AT1209" s="180" t="s">
        <v>183</v>
      </c>
      <c r="AU1209" s="180" t="s">
        <v>179</v>
      </c>
      <c r="AV1209" s="13" t="s">
        <v>179</v>
      </c>
      <c r="AW1209" s="13" t="s">
        <v>32</v>
      </c>
      <c r="AX1209" s="13" t="s">
        <v>77</v>
      </c>
      <c r="AY1209" s="180" t="s">
        <v>173</v>
      </c>
    </row>
    <row r="1210" spans="1:65" s="16" customFormat="1" x14ac:dyDescent="0.2">
      <c r="B1210" s="202"/>
      <c r="D1210" s="175" t="s">
        <v>183</v>
      </c>
      <c r="E1210" s="203" t="s">
        <v>1</v>
      </c>
      <c r="F1210" s="204" t="s">
        <v>197</v>
      </c>
      <c r="H1210" s="205">
        <v>91.164000000000001</v>
      </c>
      <c r="I1210" s="206"/>
      <c r="L1210" s="202"/>
      <c r="M1210" s="207"/>
      <c r="N1210" s="208"/>
      <c r="O1210" s="208"/>
      <c r="P1210" s="208"/>
      <c r="Q1210" s="208"/>
      <c r="R1210" s="208"/>
      <c r="S1210" s="208"/>
      <c r="T1210" s="209"/>
      <c r="AT1210" s="203" t="s">
        <v>183</v>
      </c>
      <c r="AU1210" s="203" t="s">
        <v>179</v>
      </c>
      <c r="AV1210" s="16" t="s">
        <v>178</v>
      </c>
      <c r="AW1210" s="16" t="s">
        <v>32</v>
      </c>
      <c r="AX1210" s="16" t="s">
        <v>85</v>
      </c>
      <c r="AY1210" s="203" t="s">
        <v>173</v>
      </c>
    </row>
    <row r="1211" spans="1:65" s="2" customFormat="1" ht="24" customHeight="1" x14ac:dyDescent="0.2">
      <c r="A1211" s="33"/>
      <c r="B1211" s="162"/>
      <c r="C1211" s="210" t="s">
        <v>1426</v>
      </c>
      <c r="D1211" s="267" t="s">
        <v>1312</v>
      </c>
      <c r="E1211" s="268"/>
      <c r="F1211" s="269"/>
      <c r="G1211" s="211" t="s">
        <v>271</v>
      </c>
      <c r="H1211" s="212">
        <v>104.839</v>
      </c>
      <c r="I1211" s="213"/>
      <c r="J1211" s="212">
        <f>ROUND(I1211*H1211,3)</f>
        <v>0</v>
      </c>
      <c r="K1211" s="214"/>
      <c r="L1211" s="215"/>
      <c r="M1211" s="216" t="s">
        <v>1</v>
      </c>
      <c r="N1211" s="217" t="s">
        <v>43</v>
      </c>
      <c r="O1211" s="59"/>
      <c r="P1211" s="170">
        <f>O1211*H1211</f>
        <v>0</v>
      </c>
      <c r="Q1211" s="170">
        <v>3.5999999999999999E-3</v>
      </c>
      <c r="R1211" s="170">
        <f>Q1211*H1211</f>
        <v>0.37742039999999999</v>
      </c>
      <c r="S1211" s="170">
        <v>0</v>
      </c>
      <c r="T1211" s="171">
        <f>S1211*H1211</f>
        <v>0</v>
      </c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R1211" s="172" t="s">
        <v>368</v>
      </c>
      <c r="AT1211" s="172" t="s">
        <v>335</v>
      </c>
      <c r="AU1211" s="172" t="s">
        <v>179</v>
      </c>
      <c r="AY1211" s="18" t="s">
        <v>173</v>
      </c>
      <c r="BE1211" s="173">
        <f>IF(N1211="základná",J1211,0)</f>
        <v>0</v>
      </c>
      <c r="BF1211" s="173">
        <f>IF(N1211="znížená",J1211,0)</f>
        <v>0</v>
      </c>
      <c r="BG1211" s="173">
        <f>IF(N1211="zákl. prenesená",J1211,0)</f>
        <v>0</v>
      </c>
      <c r="BH1211" s="173">
        <f>IF(N1211="zníž. prenesená",J1211,0)</f>
        <v>0</v>
      </c>
      <c r="BI1211" s="173">
        <f>IF(N1211="nulová",J1211,0)</f>
        <v>0</v>
      </c>
      <c r="BJ1211" s="18" t="s">
        <v>179</v>
      </c>
      <c r="BK1211" s="174">
        <f>ROUND(I1211*H1211,3)</f>
        <v>0</v>
      </c>
      <c r="BL1211" s="18" t="s">
        <v>283</v>
      </c>
      <c r="BM1211" s="172" t="s">
        <v>2365</v>
      </c>
    </row>
    <row r="1212" spans="1:65" s="2" customFormat="1" ht="19.5" x14ac:dyDescent="0.2">
      <c r="A1212" s="33"/>
      <c r="B1212" s="34"/>
      <c r="C1212" s="33"/>
      <c r="D1212" s="175" t="s">
        <v>181</v>
      </c>
      <c r="E1212" s="33"/>
      <c r="F1212" s="176" t="s">
        <v>3223</v>
      </c>
      <c r="G1212" s="33"/>
      <c r="H1212" s="33"/>
      <c r="I1212" s="97"/>
      <c r="J1212" s="33"/>
      <c r="K1212" s="33"/>
      <c r="L1212" s="34"/>
      <c r="M1212" s="177"/>
      <c r="N1212" s="178"/>
      <c r="O1212" s="59"/>
      <c r="P1212" s="59"/>
      <c r="Q1212" s="59"/>
      <c r="R1212" s="59"/>
      <c r="S1212" s="59"/>
      <c r="T1212" s="60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T1212" s="18" t="s">
        <v>181</v>
      </c>
      <c r="AU1212" s="18" t="s">
        <v>179</v>
      </c>
    </row>
    <row r="1213" spans="1:65" s="13" customFormat="1" x14ac:dyDescent="0.2">
      <c r="B1213" s="179"/>
      <c r="D1213" s="175" t="s">
        <v>183</v>
      </c>
      <c r="E1213" s="180" t="s">
        <v>1</v>
      </c>
      <c r="F1213" s="181" t="s">
        <v>2366</v>
      </c>
      <c r="H1213" s="182">
        <v>91.164000000000001</v>
      </c>
      <c r="I1213" s="183"/>
      <c r="L1213" s="179"/>
      <c r="M1213" s="184"/>
      <c r="N1213" s="185"/>
      <c r="O1213" s="185"/>
      <c r="P1213" s="185"/>
      <c r="Q1213" s="185"/>
      <c r="R1213" s="185"/>
      <c r="S1213" s="185"/>
      <c r="T1213" s="186"/>
      <c r="AT1213" s="180" t="s">
        <v>183</v>
      </c>
      <c r="AU1213" s="180" t="s">
        <v>179</v>
      </c>
      <c r="AV1213" s="13" t="s">
        <v>179</v>
      </c>
      <c r="AW1213" s="13" t="s">
        <v>32</v>
      </c>
      <c r="AX1213" s="13" t="s">
        <v>77</v>
      </c>
      <c r="AY1213" s="180" t="s">
        <v>173</v>
      </c>
    </row>
    <row r="1214" spans="1:65" s="13" customFormat="1" x14ac:dyDescent="0.2">
      <c r="B1214" s="179"/>
      <c r="D1214" s="175" t="s">
        <v>183</v>
      </c>
      <c r="E1214" s="180" t="s">
        <v>1</v>
      </c>
      <c r="F1214" s="181" t="s">
        <v>2367</v>
      </c>
      <c r="H1214" s="182">
        <v>13.675000000000001</v>
      </c>
      <c r="I1214" s="183"/>
      <c r="L1214" s="179"/>
      <c r="M1214" s="184"/>
      <c r="N1214" s="185"/>
      <c r="O1214" s="185"/>
      <c r="P1214" s="185"/>
      <c r="Q1214" s="185"/>
      <c r="R1214" s="185"/>
      <c r="S1214" s="185"/>
      <c r="T1214" s="186"/>
      <c r="AT1214" s="180" t="s">
        <v>183</v>
      </c>
      <c r="AU1214" s="180" t="s">
        <v>179</v>
      </c>
      <c r="AV1214" s="13" t="s">
        <v>179</v>
      </c>
      <c r="AW1214" s="13" t="s">
        <v>32</v>
      </c>
      <c r="AX1214" s="13" t="s">
        <v>77</v>
      </c>
      <c r="AY1214" s="180" t="s">
        <v>173</v>
      </c>
    </row>
    <row r="1215" spans="1:65" s="16" customFormat="1" x14ac:dyDescent="0.2">
      <c r="B1215" s="202"/>
      <c r="D1215" s="175" t="s">
        <v>183</v>
      </c>
      <c r="E1215" s="203" t="s">
        <v>1</v>
      </c>
      <c r="F1215" s="204" t="s">
        <v>197</v>
      </c>
      <c r="H1215" s="205">
        <v>104.839</v>
      </c>
      <c r="I1215" s="206"/>
      <c r="L1215" s="202"/>
      <c r="M1215" s="207"/>
      <c r="N1215" s="208"/>
      <c r="O1215" s="208"/>
      <c r="P1215" s="208"/>
      <c r="Q1215" s="208"/>
      <c r="R1215" s="208"/>
      <c r="S1215" s="208"/>
      <c r="T1215" s="209"/>
      <c r="AT1215" s="203" t="s">
        <v>183</v>
      </c>
      <c r="AU1215" s="203" t="s">
        <v>179</v>
      </c>
      <c r="AV1215" s="16" t="s">
        <v>178</v>
      </c>
      <c r="AW1215" s="16" t="s">
        <v>32</v>
      </c>
      <c r="AX1215" s="16" t="s">
        <v>85</v>
      </c>
      <c r="AY1215" s="203" t="s">
        <v>173</v>
      </c>
    </row>
    <row r="1216" spans="1:65" s="2" customFormat="1" ht="36" customHeight="1" x14ac:dyDescent="0.2">
      <c r="A1216" s="33"/>
      <c r="B1216" s="162"/>
      <c r="C1216" s="163" t="s">
        <v>1429</v>
      </c>
      <c r="D1216" s="264" t="s">
        <v>2368</v>
      </c>
      <c r="E1216" s="265"/>
      <c r="F1216" s="266"/>
      <c r="G1216" s="164" t="s">
        <v>271</v>
      </c>
      <c r="H1216" s="165">
        <v>82.376999999999995</v>
      </c>
      <c r="I1216" s="166"/>
      <c r="J1216" s="165">
        <f>ROUND(I1216*H1216,3)</f>
        <v>0</v>
      </c>
      <c r="K1216" s="167"/>
      <c r="L1216" s="34"/>
      <c r="M1216" s="168" t="s">
        <v>1</v>
      </c>
      <c r="N1216" s="169" t="s">
        <v>43</v>
      </c>
      <c r="O1216" s="59"/>
      <c r="P1216" s="170">
        <f>O1216*H1216</f>
        <v>0</v>
      </c>
      <c r="Q1216" s="170">
        <v>0</v>
      </c>
      <c r="R1216" s="170">
        <f>Q1216*H1216</f>
        <v>0</v>
      </c>
      <c r="S1216" s="170">
        <v>0</v>
      </c>
      <c r="T1216" s="171">
        <f>S1216*H1216</f>
        <v>0</v>
      </c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  <c r="AE1216" s="33"/>
      <c r="AR1216" s="172" t="s">
        <v>283</v>
      </c>
      <c r="AT1216" s="172" t="s">
        <v>175</v>
      </c>
      <c r="AU1216" s="172" t="s">
        <v>179</v>
      </c>
      <c r="AY1216" s="18" t="s">
        <v>173</v>
      </c>
      <c r="BE1216" s="173">
        <f>IF(N1216="základná",J1216,0)</f>
        <v>0</v>
      </c>
      <c r="BF1216" s="173">
        <f>IF(N1216="znížená",J1216,0)</f>
        <v>0</v>
      </c>
      <c r="BG1216" s="173">
        <f>IF(N1216="zákl. prenesená",J1216,0)</f>
        <v>0</v>
      </c>
      <c r="BH1216" s="173">
        <f>IF(N1216="zníž. prenesená",J1216,0)</f>
        <v>0</v>
      </c>
      <c r="BI1216" s="173">
        <f>IF(N1216="nulová",J1216,0)</f>
        <v>0</v>
      </c>
      <c r="BJ1216" s="18" t="s">
        <v>179</v>
      </c>
      <c r="BK1216" s="174">
        <f>ROUND(I1216*H1216,3)</f>
        <v>0</v>
      </c>
      <c r="BL1216" s="18" t="s">
        <v>283</v>
      </c>
      <c r="BM1216" s="172" t="s">
        <v>2369</v>
      </c>
    </row>
    <row r="1217" spans="1:51" s="2" customFormat="1" ht="19.5" x14ac:dyDescent="0.2">
      <c r="A1217" s="33"/>
      <c r="B1217" s="34"/>
      <c r="C1217" s="33"/>
      <c r="D1217" s="175" t="s">
        <v>181</v>
      </c>
      <c r="E1217" s="33"/>
      <c r="F1217" s="176" t="s">
        <v>3225</v>
      </c>
      <c r="G1217" s="33"/>
      <c r="H1217" s="33"/>
      <c r="I1217" s="97"/>
      <c r="J1217" s="33"/>
      <c r="K1217" s="33"/>
      <c r="L1217" s="34"/>
      <c r="M1217" s="177"/>
      <c r="N1217" s="178"/>
      <c r="O1217" s="59"/>
      <c r="P1217" s="59"/>
      <c r="Q1217" s="59"/>
      <c r="R1217" s="59"/>
      <c r="S1217" s="59"/>
      <c r="T1217" s="60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  <c r="AT1217" s="18" t="s">
        <v>181</v>
      </c>
      <c r="AU1217" s="18" t="s">
        <v>179</v>
      </c>
    </row>
    <row r="1218" spans="1:51" s="14" customFormat="1" x14ac:dyDescent="0.2">
      <c r="B1218" s="187"/>
      <c r="D1218" s="175" t="s">
        <v>183</v>
      </c>
      <c r="E1218" s="188" t="s">
        <v>1</v>
      </c>
      <c r="F1218" s="189" t="s">
        <v>1258</v>
      </c>
      <c r="H1218" s="188" t="s">
        <v>1</v>
      </c>
      <c r="I1218" s="190"/>
      <c r="L1218" s="187"/>
      <c r="M1218" s="191"/>
      <c r="N1218" s="192"/>
      <c r="O1218" s="192"/>
      <c r="P1218" s="192"/>
      <c r="Q1218" s="192"/>
      <c r="R1218" s="192"/>
      <c r="S1218" s="192"/>
      <c r="T1218" s="193"/>
      <c r="AT1218" s="188" t="s">
        <v>183</v>
      </c>
      <c r="AU1218" s="188" t="s">
        <v>179</v>
      </c>
      <c r="AV1218" s="14" t="s">
        <v>85</v>
      </c>
      <c r="AW1218" s="14" t="s">
        <v>32</v>
      </c>
      <c r="AX1218" s="14" t="s">
        <v>77</v>
      </c>
      <c r="AY1218" s="188" t="s">
        <v>173</v>
      </c>
    </row>
    <row r="1219" spans="1:51" s="14" customFormat="1" x14ac:dyDescent="0.2">
      <c r="B1219" s="187"/>
      <c r="D1219" s="175" t="s">
        <v>183</v>
      </c>
      <c r="E1219" s="188" t="s">
        <v>1</v>
      </c>
      <c r="F1219" s="189" t="s">
        <v>2370</v>
      </c>
      <c r="H1219" s="188" t="s">
        <v>1</v>
      </c>
      <c r="I1219" s="190"/>
      <c r="L1219" s="187"/>
      <c r="M1219" s="191"/>
      <c r="N1219" s="192"/>
      <c r="O1219" s="192"/>
      <c r="P1219" s="192"/>
      <c r="Q1219" s="192"/>
      <c r="R1219" s="192"/>
      <c r="S1219" s="192"/>
      <c r="T1219" s="193"/>
      <c r="AT1219" s="188" t="s">
        <v>183</v>
      </c>
      <c r="AU1219" s="188" t="s">
        <v>179</v>
      </c>
      <c r="AV1219" s="14" t="s">
        <v>85</v>
      </c>
      <c r="AW1219" s="14" t="s">
        <v>32</v>
      </c>
      <c r="AX1219" s="14" t="s">
        <v>77</v>
      </c>
      <c r="AY1219" s="188" t="s">
        <v>173</v>
      </c>
    </row>
    <row r="1220" spans="1:51" s="14" customFormat="1" x14ac:dyDescent="0.2">
      <c r="B1220" s="187"/>
      <c r="D1220" s="175" t="s">
        <v>183</v>
      </c>
      <c r="E1220" s="188" t="s">
        <v>1</v>
      </c>
      <c r="F1220" s="189" t="s">
        <v>1320</v>
      </c>
      <c r="H1220" s="188" t="s">
        <v>1</v>
      </c>
      <c r="I1220" s="190"/>
      <c r="L1220" s="187"/>
      <c r="M1220" s="191"/>
      <c r="N1220" s="192"/>
      <c r="O1220" s="192"/>
      <c r="P1220" s="192"/>
      <c r="Q1220" s="192"/>
      <c r="R1220" s="192"/>
      <c r="S1220" s="192"/>
      <c r="T1220" s="193"/>
      <c r="AT1220" s="188" t="s">
        <v>183</v>
      </c>
      <c r="AU1220" s="188" t="s">
        <v>179</v>
      </c>
      <c r="AV1220" s="14" t="s">
        <v>85</v>
      </c>
      <c r="AW1220" s="14" t="s">
        <v>32</v>
      </c>
      <c r="AX1220" s="14" t="s">
        <v>77</v>
      </c>
      <c r="AY1220" s="188" t="s">
        <v>173</v>
      </c>
    </row>
    <row r="1221" spans="1:51" s="13" customFormat="1" x14ac:dyDescent="0.2">
      <c r="B1221" s="179"/>
      <c r="D1221" s="175" t="s">
        <v>183</v>
      </c>
      <c r="E1221" s="180" t="s">
        <v>1</v>
      </c>
      <c r="F1221" s="181" t="s">
        <v>1321</v>
      </c>
      <c r="H1221" s="182">
        <v>28.6</v>
      </c>
      <c r="I1221" s="183"/>
      <c r="L1221" s="179"/>
      <c r="M1221" s="184"/>
      <c r="N1221" s="185"/>
      <c r="O1221" s="185"/>
      <c r="P1221" s="185"/>
      <c r="Q1221" s="185"/>
      <c r="R1221" s="185"/>
      <c r="S1221" s="185"/>
      <c r="T1221" s="186"/>
      <c r="AT1221" s="180" t="s">
        <v>183</v>
      </c>
      <c r="AU1221" s="180" t="s">
        <v>179</v>
      </c>
      <c r="AV1221" s="13" t="s">
        <v>179</v>
      </c>
      <c r="AW1221" s="13" t="s">
        <v>32</v>
      </c>
      <c r="AX1221" s="13" t="s">
        <v>77</v>
      </c>
      <c r="AY1221" s="180" t="s">
        <v>173</v>
      </c>
    </row>
    <row r="1222" spans="1:51" s="13" customFormat="1" x14ac:dyDescent="0.2">
      <c r="B1222" s="179"/>
      <c r="D1222" s="175" t="s">
        <v>183</v>
      </c>
      <c r="E1222" s="180" t="s">
        <v>1</v>
      </c>
      <c r="F1222" s="181" t="s">
        <v>2371</v>
      </c>
      <c r="H1222" s="182">
        <v>-3.67</v>
      </c>
      <c r="I1222" s="183"/>
      <c r="L1222" s="179"/>
      <c r="M1222" s="184"/>
      <c r="N1222" s="185"/>
      <c r="O1222" s="185"/>
      <c r="P1222" s="185"/>
      <c r="Q1222" s="185"/>
      <c r="R1222" s="185"/>
      <c r="S1222" s="185"/>
      <c r="T1222" s="186"/>
      <c r="AT1222" s="180" t="s">
        <v>183</v>
      </c>
      <c r="AU1222" s="180" t="s">
        <v>179</v>
      </c>
      <c r="AV1222" s="13" t="s">
        <v>179</v>
      </c>
      <c r="AW1222" s="13" t="s">
        <v>32</v>
      </c>
      <c r="AX1222" s="13" t="s">
        <v>77</v>
      </c>
      <c r="AY1222" s="180" t="s">
        <v>173</v>
      </c>
    </row>
    <row r="1223" spans="1:51" s="13" customFormat="1" x14ac:dyDescent="0.2">
      <c r="B1223" s="179"/>
      <c r="D1223" s="175" t="s">
        <v>183</v>
      </c>
      <c r="E1223" s="180" t="s">
        <v>1</v>
      </c>
      <c r="F1223" s="181" t="s">
        <v>1323</v>
      </c>
      <c r="H1223" s="182">
        <v>1.5209999999999999</v>
      </c>
      <c r="I1223" s="183"/>
      <c r="L1223" s="179"/>
      <c r="M1223" s="184"/>
      <c r="N1223" s="185"/>
      <c r="O1223" s="185"/>
      <c r="P1223" s="185"/>
      <c r="Q1223" s="185"/>
      <c r="R1223" s="185"/>
      <c r="S1223" s="185"/>
      <c r="T1223" s="186"/>
      <c r="AT1223" s="180" t="s">
        <v>183</v>
      </c>
      <c r="AU1223" s="180" t="s">
        <v>179</v>
      </c>
      <c r="AV1223" s="13" t="s">
        <v>179</v>
      </c>
      <c r="AW1223" s="13" t="s">
        <v>32</v>
      </c>
      <c r="AX1223" s="13" t="s">
        <v>77</v>
      </c>
      <c r="AY1223" s="180" t="s">
        <v>173</v>
      </c>
    </row>
    <row r="1224" spans="1:51" s="14" customFormat="1" x14ac:dyDescent="0.2">
      <c r="B1224" s="187"/>
      <c r="D1224" s="175" t="s">
        <v>183</v>
      </c>
      <c r="E1224" s="188" t="s">
        <v>1</v>
      </c>
      <c r="F1224" s="189" t="s">
        <v>1324</v>
      </c>
      <c r="H1224" s="188" t="s">
        <v>1</v>
      </c>
      <c r="I1224" s="190"/>
      <c r="L1224" s="187"/>
      <c r="M1224" s="191"/>
      <c r="N1224" s="192"/>
      <c r="O1224" s="192"/>
      <c r="P1224" s="192"/>
      <c r="Q1224" s="192"/>
      <c r="R1224" s="192"/>
      <c r="S1224" s="192"/>
      <c r="T1224" s="193"/>
      <c r="AT1224" s="188" t="s">
        <v>183</v>
      </c>
      <c r="AU1224" s="188" t="s">
        <v>179</v>
      </c>
      <c r="AV1224" s="14" t="s">
        <v>85</v>
      </c>
      <c r="AW1224" s="14" t="s">
        <v>32</v>
      </c>
      <c r="AX1224" s="14" t="s">
        <v>77</v>
      </c>
      <c r="AY1224" s="188" t="s">
        <v>173</v>
      </c>
    </row>
    <row r="1225" spans="1:51" s="13" customFormat="1" x14ac:dyDescent="0.2">
      <c r="B1225" s="179"/>
      <c r="D1225" s="175" t="s">
        <v>183</v>
      </c>
      <c r="E1225" s="180" t="s">
        <v>1</v>
      </c>
      <c r="F1225" s="181" t="s">
        <v>1325</v>
      </c>
      <c r="H1225" s="182">
        <v>30.25</v>
      </c>
      <c r="I1225" s="183"/>
      <c r="L1225" s="179"/>
      <c r="M1225" s="184"/>
      <c r="N1225" s="185"/>
      <c r="O1225" s="185"/>
      <c r="P1225" s="185"/>
      <c r="Q1225" s="185"/>
      <c r="R1225" s="185"/>
      <c r="S1225" s="185"/>
      <c r="T1225" s="186"/>
      <c r="AT1225" s="180" t="s">
        <v>183</v>
      </c>
      <c r="AU1225" s="180" t="s">
        <v>179</v>
      </c>
      <c r="AV1225" s="13" t="s">
        <v>179</v>
      </c>
      <c r="AW1225" s="13" t="s">
        <v>32</v>
      </c>
      <c r="AX1225" s="13" t="s">
        <v>77</v>
      </c>
      <c r="AY1225" s="180" t="s">
        <v>173</v>
      </c>
    </row>
    <row r="1226" spans="1:51" s="13" customFormat="1" x14ac:dyDescent="0.2">
      <c r="B1226" s="179"/>
      <c r="D1226" s="175" t="s">
        <v>183</v>
      </c>
      <c r="E1226" s="180" t="s">
        <v>1</v>
      </c>
      <c r="F1226" s="181" t="s">
        <v>1326</v>
      </c>
      <c r="H1226" s="182">
        <v>-3.0529999999999999</v>
      </c>
      <c r="I1226" s="183"/>
      <c r="L1226" s="179"/>
      <c r="M1226" s="184"/>
      <c r="N1226" s="185"/>
      <c r="O1226" s="185"/>
      <c r="P1226" s="185"/>
      <c r="Q1226" s="185"/>
      <c r="R1226" s="185"/>
      <c r="S1226" s="185"/>
      <c r="T1226" s="186"/>
      <c r="AT1226" s="180" t="s">
        <v>183</v>
      </c>
      <c r="AU1226" s="180" t="s">
        <v>179</v>
      </c>
      <c r="AV1226" s="13" t="s">
        <v>179</v>
      </c>
      <c r="AW1226" s="13" t="s">
        <v>32</v>
      </c>
      <c r="AX1226" s="13" t="s">
        <v>77</v>
      </c>
      <c r="AY1226" s="180" t="s">
        <v>173</v>
      </c>
    </row>
    <row r="1227" spans="1:51" s="13" customFormat="1" x14ac:dyDescent="0.2">
      <c r="B1227" s="179"/>
      <c r="D1227" s="175" t="s">
        <v>183</v>
      </c>
      <c r="E1227" s="180" t="s">
        <v>1</v>
      </c>
      <c r="F1227" s="181" t="s">
        <v>1327</v>
      </c>
      <c r="H1227" s="182">
        <v>1.248</v>
      </c>
      <c r="I1227" s="183"/>
      <c r="L1227" s="179"/>
      <c r="M1227" s="184"/>
      <c r="N1227" s="185"/>
      <c r="O1227" s="185"/>
      <c r="P1227" s="185"/>
      <c r="Q1227" s="185"/>
      <c r="R1227" s="185"/>
      <c r="S1227" s="185"/>
      <c r="T1227" s="186"/>
      <c r="AT1227" s="180" t="s">
        <v>183</v>
      </c>
      <c r="AU1227" s="180" t="s">
        <v>179</v>
      </c>
      <c r="AV1227" s="13" t="s">
        <v>179</v>
      </c>
      <c r="AW1227" s="13" t="s">
        <v>32</v>
      </c>
      <c r="AX1227" s="13" t="s">
        <v>77</v>
      </c>
      <c r="AY1227" s="180" t="s">
        <v>173</v>
      </c>
    </row>
    <row r="1228" spans="1:51" s="14" customFormat="1" x14ac:dyDescent="0.2">
      <c r="B1228" s="187"/>
      <c r="D1228" s="175" t="s">
        <v>183</v>
      </c>
      <c r="E1228" s="188" t="s">
        <v>1</v>
      </c>
      <c r="F1228" s="189" t="s">
        <v>1332</v>
      </c>
      <c r="H1228" s="188" t="s">
        <v>1</v>
      </c>
      <c r="I1228" s="190"/>
      <c r="L1228" s="187"/>
      <c r="M1228" s="191"/>
      <c r="N1228" s="192"/>
      <c r="O1228" s="192"/>
      <c r="P1228" s="192"/>
      <c r="Q1228" s="192"/>
      <c r="R1228" s="192"/>
      <c r="S1228" s="192"/>
      <c r="T1228" s="193"/>
      <c r="AT1228" s="188" t="s">
        <v>183</v>
      </c>
      <c r="AU1228" s="188" t="s">
        <v>179</v>
      </c>
      <c r="AV1228" s="14" t="s">
        <v>85</v>
      </c>
      <c r="AW1228" s="14" t="s">
        <v>32</v>
      </c>
      <c r="AX1228" s="14" t="s">
        <v>77</v>
      </c>
      <c r="AY1228" s="188" t="s">
        <v>173</v>
      </c>
    </row>
    <row r="1229" spans="1:51" s="13" customFormat="1" x14ac:dyDescent="0.2">
      <c r="B1229" s="179"/>
      <c r="D1229" s="175" t="s">
        <v>183</v>
      </c>
      <c r="E1229" s="180" t="s">
        <v>1</v>
      </c>
      <c r="F1229" s="181" t="s">
        <v>2372</v>
      </c>
      <c r="H1229" s="182">
        <v>28.738</v>
      </c>
      <c r="I1229" s="183"/>
      <c r="L1229" s="179"/>
      <c r="M1229" s="184"/>
      <c r="N1229" s="185"/>
      <c r="O1229" s="185"/>
      <c r="P1229" s="185"/>
      <c r="Q1229" s="185"/>
      <c r="R1229" s="185"/>
      <c r="S1229" s="185"/>
      <c r="T1229" s="186"/>
      <c r="AT1229" s="180" t="s">
        <v>183</v>
      </c>
      <c r="AU1229" s="180" t="s">
        <v>179</v>
      </c>
      <c r="AV1229" s="13" t="s">
        <v>179</v>
      </c>
      <c r="AW1229" s="13" t="s">
        <v>32</v>
      </c>
      <c r="AX1229" s="13" t="s">
        <v>77</v>
      </c>
      <c r="AY1229" s="180" t="s">
        <v>173</v>
      </c>
    </row>
    <row r="1230" spans="1:51" s="13" customFormat="1" x14ac:dyDescent="0.2">
      <c r="B1230" s="179"/>
      <c r="D1230" s="175" t="s">
        <v>183</v>
      </c>
      <c r="E1230" s="180" t="s">
        <v>1</v>
      </c>
      <c r="F1230" s="181" t="s">
        <v>2373</v>
      </c>
      <c r="H1230" s="182">
        <v>-2.2189999999999999</v>
      </c>
      <c r="I1230" s="183"/>
      <c r="L1230" s="179"/>
      <c r="M1230" s="184"/>
      <c r="N1230" s="185"/>
      <c r="O1230" s="185"/>
      <c r="P1230" s="185"/>
      <c r="Q1230" s="185"/>
      <c r="R1230" s="185"/>
      <c r="S1230" s="185"/>
      <c r="T1230" s="186"/>
      <c r="AT1230" s="180" t="s">
        <v>183</v>
      </c>
      <c r="AU1230" s="180" t="s">
        <v>179</v>
      </c>
      <c r="AV1230" s="13" t="s">
        <v>179</v>
      </c>
      <c r="AW1230" s="13" t="s">
        <v>32</v>
      </c>
      <c r="AX1230" s="13" t="s">
        <v>77</v>
      </c>
      <c r="AY1230" s="180" t="s">
        <v>173</v>
      </c>
    </row>
    <row r="1231" spans="1:51" s="13" customFormat="1" x14ac:dyDescent="0.2">
      <c r="B1231" s="179"/>
      <c r="D1231" s="175" t="s">
        <v>183</v>
      </c>
      <c r="E1231" s="180" t="s">
        <v>1</v>
      </c>
      <c r="F1231" s="181" t="s">
        <v>2374</v>
      </c>
      <c r="H1231" s="182">
        <v>0.96199999999999997</v>
      </c>
      <c r="I1231" s="183"/>
      <c r="L1231" s="179"/>
      <c r="M1231" s="184"/>
      <c r="N1231" s="185"/>
      <c r="O1231" s="185"/>
      <c r="P1231" s="185"/>
      <c r="Q1231" s="185"/>
      <c r="R1231" s="185"/>
      <c r="S1231" s="185"/>
      <c r="T1231" s="186"/>
      <c r="AT1231" s="180" t="s">
        <v>183</v>
      </c>
      <c r="AU1231" s="180" t="s">
        <v>179</v>
      </c>
      <c r="AV1231" s="13" t="s">
        <v>179</v>
      </c>
      <c r="AW1231" s="13" t="s">
        <v>32</v>
      </c>
      <c r="AX1231" s="13" t="s">
        <v>77</v>
      </c>
      <c r="AY1231" s="180" t="s">
        <v>173</v>
      </c>
    </row>
    <row r="1232" spans="1:51" s="16" customFormat="1" x14ac:dyDescent="0.2">
      <c r="B1232" s="202"/>
      <c r="D1232" s="175" t="s">
        <v>183</v>
      </c>
      <c r="E1232" s="203" t="s">
        <v>1</v>
      </c>
      <c r="F1232" s="204" t="s">
        <v>197</v>
      </c>
      <c r="H1232" s="205">
        <v>82.376999999999995</v>
      </c>
      <c r="I1232" s="206"/>
      <c r="L1232" s="202"/>
      <c r="M1232" s="207"/>
      <c r="N1232" s="208"/>
      <c r="O1232" s="208"/>
      <c r="P1232" s="208"/>
      <c r="Q1232" s="208"/>
      <c r="R1232" s="208"/>
      <c r="S1232" s="208"/>
      <c r="T1232" s="209"/>
      <c r="AT1232" s="203" t="s">
        <v>183</v>
      </c>
      <c r="AU1232" s="203" t="s">
        <v>179</v>
      </c>
      <c r="AV1232" s="16" t="s">
        <v>178</v>
      </c>
      <c r="AW1232" s="16" t="s">
        <v>32</v>
      </c>
      <c r="AX1232" s="16" t="s">
        <v>85</v>
      </c>
      <c r="AY1232" s="203" t="s">
        <v>173</v>
      </c>
    </row>
    <row r="1233" spans="1:65" s="2" customFormat="1" ht="24" customHeight="1" x14ac:dyDescent="0.2">
      <c r="A1233" s="33"/>
      <c r="B1233" s="162"/>
      <c r="C1233" s="163" t="s">
        <v>1432</v>
      </c>
      <c r="D1233" s="264" t="s">
        <v>1336</v>
      </c>
      <c r="E1233" s="265"/>
      <c r="F1233" s="266"/>
      <c r="G1233" s="164" t="s">
        <v>643</v>
      </c>
      <c r="H1233" s="165">
        <v>32.174999999999997</v>
      </c>
      <c r="I1233" s="166"/>
      <c r="J1233" s="165">
        <f>ROUND(I1233*H1233,3)</f>
        <v>0</v>
      </c>
      <c r="K1233" s="167"/>
      <c r="L1233" s="34"/>
      <c r="M1233" s="168" t="s">
        <v>1</v>
      </c>
      <c r="N1233" s="169" t="s">
        <v>43</v>
      </c>
      <c r="O1233" s="59"/>
      <c r="P1233" s="170">
        <f>O1233*H1233</f>
        <v>0</v>
      </c>
      <c r="Q1233" s="170">
        <v>0</v>
      </c>
      <c r="R1233" s="170">
        <f>Q1233*H1233</f>
        <v>0</v>
      </c>
      <c r="S1233" s="170">
        <v>0</v>
      </c>
      <c r="T1233" s="171">
        <f>S1233*H1233</f>
        <v>0</v>
      </c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R1233" s="172" t="s">
        <v>283</v>
      </c>
      <c r="AT1233" s="172" t="s">
        <v>175</v>
      </c>
      <c r="AU1233" s="172" t="s">
        <v>179</v>
      </c>
      <c r="AY1233" s="18" t="s">
        <v>173</v>
      </c>
      <c r="BE1233" s="173">
        <f>IF(N1233="základná",J1233,0)</f>
        <v>0</v>
      </c>
      <c r="BF1233" s="173">
        <f>IF(N1233="znížená",J1233,0)</f>
        <v>0</v>
      </c>
      <c r="BG1233" s="173">
        <f>IF(N1233="zákl. prenesená",J1233,0)</f>
        <v>0</v>
      </c>
      <c r="BH1233" s="173">
        <f>IF(N1233="zníž. prenesená",J1233,0)</f>
        <v>0</v>
      </c>
      <c r="BI1233" s="173">
        <f>IF(N1233="nulová",J1233,0)</f>
        <v>0</v>
      </c>
      <c r="BJ1233" s="18" t="s">
        <v>179</v>
      </c>
      <c r="BK1233" s="174">
        <f>ROUND(I1233*H1233,3)</f>
        <v>0</v>
      </c>
      <c r="BL1233" s="18" t="s">
        <v>283</v>
      </c>
      <c r="BM1233" s="172" t="s">
        <v>2375</v>
      </c>
    </row>
    <row r="1234" spans="1:65" s="2" customFormat="1" ht="19.5" x14ac:dyDescent="0.2">
      <c r="A1234" s="33"/>
      <c r="B1234" s="34"/>
      <c r="C1234" s="33"/>
      <c r="D1234" s="175" t="s">
        <v>181</v>
      </c>
      <c r="E1234" s="33"/>
      <c r="F1234" s="176" t="s">
        <v>3225</v>
      </c>
      <c r="G1234" s="33"/>
      <c r="H1234" s="33"/>
      <c r="I1234" s="97"/>
      <c r="J1234" s="33"/>
      <c r="K1234" s="33"/>
      <c r="L1234" s="34"/>
      <c r="M1234" s="177"/>
      <c r="N1234" s="178"/>
      <c r="O1234" s="59"/>
      <c r="P1234" s="59"/>
      <c r="Q1234" s="59"/>
      <c r="R1234" s="59"/>
      <c r="S1234" s="59"/>
      <c r="T1234" s="60"/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33"/>
      <c r="AE1234" s="33"/>
      <c r="AT1234" s="18" t="s">
        <v>181</v>
      </c>
      <c r="AU1234" s="18" t="s">
        <v>179</v>
      </c>
    </row>
    <row r="1235" spans="1:65" s="14" customFormat="1" x14ac:dyDescent="0.2">
      <c r="B1235" s="187"/>
      <c r="D1235" s="175" t="s">
        <v>183</v>
      </c>
      <c r="E1235" s="188" t="s">
        <v>1</v>
      </c>
      <c r="F1235" s="189" t="s">
        <v>1258</v>
      </c>
      <c r="H1235" s="188" t="s">
        <v>1</v>
      </c>
      <c r="I1235" s="190"/>
      <c r="L1235" s="187"/>
      <c r="M1235" s="191"/>
      <c r="N1235" s="192"/>
      <c r="O1235" s="192"/>
      <c r="P1235" s="192"/>
      <c r="Q1235" s="192"/>
      <c r="R1235" s="192"/>
      <c r="S1235" s="192"/>
      <c r="T1235" s="193"/>
      <c r="AT1235" s="188" t="s">
        <v>183</v>
      </c>
      <c r="AU1235" s="188" t="s">
        <v>179</v>
      </c>
      <c r="AV1235" s="14" t="s">
        <v>85</v>
      </c>
      <c r="AW1235" s="14" t="s">
        <v>32</v>
      </c>
      <c r="AX1235" s="14" t="s">
        <v>77</v>
      </c>
      <c r="AY1235" s="188" t="s">
        <v>173</v>
      </c>
    </row>
    <row r="1236" spans="1:65" s="14" customFormat="1" x14ac:dyDescent="0.2">
      <c r="B1236" s="187"/>
      <c r="D1236" s="175" t="s">
        <v>183</v>
      </c>
      <c r="E1236" s="188" t="s">
        <v>1</v>
      </c>
      <c r="F1236" s="189" t="s">
        <v>554</v>
      </c>
      <c r="H1236" s="188" t="s">
        <v>1</v>
      </c>
      <c r="I1236" s="190"/>
      <c r="L1236" s="187"/>
      <c r="M1236" s="191"/>
      <c r="N1236" s="192"/>
      <c r="O1236" s="192"/>
      <c r="P1236" s="192"/>
      <c r="Q1236" s="192"/>
      <c r="R1236" s="192"/>
      <c r="S1236" s="192"/>
      <c r="T1236" s="193"/>
      <c r="AT1236" s="188" t="s">
        <v>183</v>
      </c>
      <c r="AU1236" s="188" t="s">
        <v>179</v>
      </c>
      <c r="AV1236" s="14" t="s">
        <v>85</v>
      </c>
      <c r="AW1236" s="14" t="s">
        <v>32</v>
      </c>
      <c r="AX1236" s="14" t="s">
        <v>77</v>
      </c>
      <c r="AY1236" s="188" t="s">
        <v>173</v>
      </c>
    </row>
    <row r="1237" spans="1:65" s="14" customFormat="1" x14ac:dyDescent="0.2">
      <c r="B1237" s="187"/>
      <c r="D1237" s="175" t="s">
        <v>183</v>
      </c>
      <c r="E1237" s="188" t="s">
        <v>1</v>
      </c>
      <c r="F1237" s="189" t="s">
        <v>1320</v>
      </c>
      <c r="H1237" s="188" t="s">
        <v>1</v>
      </c>
      <c r="I1237" s="190"/>
      <c r="L1237" s="187"/>
      <c r="M1237" s="191"/>
      <c r="N1237" s="192"/>
      <c r="O1237" s="192"/>
      <c r="P1237" s="192"/>
      <c r="Q1237" s="192"/>
      <c r="R1237" s="192"/>
      <c r="S1237" s="192"/>
      <c r="T1237" s="193"/>
      <c r="AT1237" s="188" t="s">
        <v>183</v>
      </c>
      <c r="AU1237" s="188" t="s">
        <v>179</v>
      </c>
      <c r="AV1237" s="14" t="s">
        <v>85</v>
      </c>
      <c r="AW1237" s="14" t="s">
        <v>32</v>
      </c>
      <c r="AX1237" s="14" t="s">
        <v>77</v>
      </c>
      <c r="AY1237" s="188" t="s">
        <v>173</v>
      </c>
    </row>
    <row r="1238" spans="1:65" s="13" customFormat="1" x14ac:dyDescent="0.2">
      <c r="B1238" s="179"/>
      <c r="D1238" s="175" t="s">
        <v>183</v>
      </c>
      <c r="E1238" s="180" t="s">
        <v>1</v>
      </c>
      <c r="F1238" s="181" t="s">
        <v>1338</v>
      </c>
      <c r="H1238" s="182">
        <v>9.4</v>
      </c>
      <c r="I1238" s="183"/>
      <c r="L1238" s="179"/>
      <c r="M1238" s="184"/>
      <c r="N1238" s="185"/>
      <c r="O1238" s="185"/>
      <c r="P1238" s="185"/>
      <c r="Q1238" s="185"/>
      <c r="R1238" s="185"/>
      <c r="S1238" s="185"/>
      <c r="T1238" s="186"/>
      <c r="AT1238" s="180" t="s">
        <v>183</v>
      </c>
      <c r="AU1238" s="180" t="s">
        <v>179</v>
      </c>
      <c r="AV1238" s="13" t="s">
        <v>179</v>
      </c>
      <c r="AW1238" s="13" t="s">
        <v>32</v>
      </c>
      <c r="AX1238" s="13" t="s">
        <v>77</v>
      </c>
      <c r="AY1238" s="180" t="s">
        <v>173</v>
      </c>
    </row>
    <row r="1239" spans="1:65" s="14" customFormat="1" x14ac:dyDescent="0.2">
      <c r="B1239" s="187"/>
      <c r="D1239" s="175" t="s">
        <v>183</v>
      </c>
      <c r="E1239" s="188" t="s">
        <v>1</v>
      </c>
      <c r="F1239" s="189" t="s">
        <v>1324</v>
      </c>
      <c r="H1239" s="188" t="s">
        <v>1</v>
      </c>
      <c r="I1239" s="190"/>
      <c r="L1239" s="187"/>
      <c r="M1239" s="191"/>
      <c r="N1239" s="192"/>
      <c r="O1239" s="192"/>
      <c r="P1239" s="192"/>
      <c r="Q1239" s="192"/>
      <c r="R1239" s="192"/>
      <c r="S1239" s="192"/>
      <c r="T1239" s="193"/>
      <c r="AT1239" s="188" t="s">
        <v>183</v>
      </c>
      <c r="AU1239" s="188" t="s">
        <v>179</v>
      </c>
      <c r="AV1239" s="14" t="s">
        <v>85</v>
      </c>
      <c r="AW1239" s="14" t="s">
        <v>32</v>
      </c>
      <c r="AX1239" s="14" t="s">
        <v>77</v>
      </c>
      <c r="AY1239" s="188" t="s">
        <v>173</v>
      </c>
    </row>
    <row r="1240" spans="1:65" s="13" customFormat="1" x14ac:dyDescent="0.2">
      <c r="B1240" s="179"/>
      <c r="D1240" s="175" t="s">
        <v>183</v>
      </c>
      <c r="E1240" s="180" t="s">
        <v>1</v>
      </c>
      <c r="F1240" s="181" t="s">
        <v>1339</v>
      </c>
      <c r="H1240" s="182">
        <v>10.1</v>
      </c>
      <c r="I1240" s="183"/>
      <c r="L1240" s="179"/>
      <c r="M1240" s="184"/>
      <c r="N1240" s="185"/>
      <c r="O1240" s="185"/>
      <c r="P1240" s="185"/>
      <c r="Q1240" s="185"/>
      <c r="R1240" s="185"/>
      <c r="S1240" s="185"/>
      <c r="T1240" s="186"/>
      <c r="AT1240" s="180" t="s">
        <v>183</v>
      </c>
      <c r="AU1240" s="180" t="s">
        <v>179</v>
      </c>
      <c r="AV1240" s="13" t="s">
        <v>179</v>
      </c>
      <c r="AW1240" s="13" t="s">
        <v>32</v>
      </c>
      <c r="AX1240" s="13" t="s">
        <v>77</v>
      </c>
      <c r="AY1240" s="180" t="s">
        <v>173</v>
      </c>
    </row>
    <row r="1241" spans="1:65" s="15" customFormat="1" x14ac:dyDescent="0.2">
      <c r="B1241" s="194"/>
      <c r="D1241" s="175" t="s">
        <v>183</v>
      </c>
      <c r="E1241" s="195" t="s">
        <v>1</v>
      </c>
      <c r="F1241" s="196" t="s">
        <v>190</v>
      </c>
      <c r="H1241" s="197">
        <v>19.5</v>
      </c>
      <c r="I1241" s="198"/>
      <c r="L1241" s="194"/>
      <c r="M1241" s="199"/>
      <c r="N1241" s="200"/>
      <c r="O1241" s="200"/>
      <c r="P1241" s="200"/>
      <c r="Q1241" s="200"/>
      <c r="R1241" s="200"/>
      <c r="S1241" s="200"/>
      <c r="T1241" s="201"/>
      <c r="AT1241" s="195" t="s">
        <v>183</v>
      </c>
      <c r="AU1241" s="195" t="s">
        <v>179</v>
      </c>
      <c r="AV1241" s="15" t="s">
        <v>191</v>
      </c>
      <c r="AW1241" s="15" t="s">
        <v>32</v>
      </c>
      <c r="AX1241" s="15" t="s">
        <v>77</v>
      </c>
      <c r="AY1241" s="195" t="s">
        <v>173</v>
      </c>
    </row>
    <row r="1242" spans="1:65" s="14" customFormat="1" x14ac:dyDescent="0.2">
      <c r="B1242" s="187"/>
      <c r="D1242" s="175" t="s">
        <v>183</v>
      </c>
      <c r="E1242" s="188" t="s">
        <v>1</v>
      </c>
      <c r="F1242" s="189" t="s">
        <v>558</v>
      </c>
      <c r="H1242" s="188" t="s">
        <v>1</v>
      </c>
      <c r="I1242" s="190"/>
      <c r="L1242" s="187"/>
      <c r="M1242" s="191"/>
      <c r="N1242" s="192"/>
      <c r="O1242" s="192"/>
      <c r="P1242" s="192"/>
      <c r="Q1242" s="192"/>
      <c r="R1242" s="192"/>
      <c r="S1242" s="192"/>
      <c r="T1242" s="193"/>
      <c r="AT1242" s="188" t="s">
        <v>183</v>
      </c>
      <c r="AU1242" s="188" t="s">
        <v>179</v>
      </c>
      <c r="AV1242" s="14" t="s">
        <v>85</v>
      </c>
      <c r="AW1242" s="14" t="s">
        <v>32</v>
      </c>
      <c r="AX1242" s="14" t="s">
        <v>77</v>
      </c>
      <c r="AY1242" s="188" t="s">
        <v>173</v>
      </c>
    </row>
    <row r="1243" spans="1:65" s="14" customFormat="1" x14ac:dyDescent="0.2">
      <c r="B1243" s="187"/>
      <c r="D1243" s="175" t="s">
        <v>183</v>
      </c>
      <c r="E1243" s="188" t="s">
        <v>1</v>
      </c>
      <c r="F1243" s="189" t="s">
        <v>1332</v>
      </c>
      <c r="H1243" s="188" t="s">
        <v>1</v>
      </c>
      <c r="I1243" s="190"/>
      <c r="L1243" s="187"/>
      <c r="M1243" s="191"/>
      <c r="N1243" s="192"/>
      <c r="O1243" s="192"/>
      <c r="P1243" s="192"/>
      <c r="Q1243" s="192"/>
      <c r="R1243" s="192"/>
      <c r="S1243" s="192"/>
      <c r="T1243" s="193"/>
      <c r="AT1243" s="188" t="s">
        <v>183</v>
      </c>
      <c r="AU1243" s="188" t="s">
        <v>179</v>
      </c>
      <c r="AV1243" s="14" t="s">
        <v>85</v>
      </c>
      <c r="AW1243" s="14" t="s">
        <v>32</v>
      </c>
      <c r="AX1243" s="14" t="s">
        <v>77</v>
      </c>
      <c r="AY1243" s="188" t="s">
        <v>173</v>
      </c>
    </row>
    <row r="1244" spans="1:65" s="13" customFormat="1" x14ac:dyDescent="0.2">
      <c r="B1244" s="179"/>
      <c r="D1244" s="175" t="s">
        <v>183</v>
      </c>
      <c r="E1244" s="180" t="s">
        <v>1</v>
      </c>
      <c r="F1244" s="181" t="s">
        <v>2376</v>
      </c>
      <c r="H1244" s="182">
        <v>9.75</v>
      </c>
      <c r="I1244" s="183"/>
      <c r="L1244" s="179"/>
      <c r="M1244" s="184"/>
      <c r="N1244" s="185"/>
      <c r="O1244" s="185"/>
      <c r="P1244" s="185"/>
      <c r="Q1244" s="185"/>
      <c r="R1244" s="185"/>
      <c r="S1244" s="185"/>
      <c r="T1244" s="186"/>
      <c r="AT1244" s="180" t="s">
        <v>183</v>
      </c>
      <c r="AU1244" s="180" t="s">
        <v>179</v>
      </c>
      <c r="AV1244" s="13" t="s">
        <v>179</v>
      </c>
      <c r="AW1244" s="13" t="s">
        <v>32</v>
      </c>
      <c r="AX1244" s="13" t="s">
        <v>77</v>
      </c>
      <c r="AY1244" s="180" t="s">
        <v>173</v>
      </c>
    </row>
    <row r="1245" spans="1:65" s="15" customFormat="1" x14ac:dyDescent="0.2">
      <c r="B1245" s="194"/>
      <c r="D1245" s="175" t="s">
        <v>183</v>
      </c>
      <c r="E1245" s="195" t="s">
        <v>1</v>
      </c>
      <c r="F1245" s="196" t="s">
        <v>190</v>
      </c>
      <c r="H1245" s="197">
        <v>9.75</v>
      </c>
      <c r="I1245" s="198"/>
      <c r="L1245" s="194"/>
      <c r="M1245" s="199"/>
      <c r="N1245" s="200"/>
      <c r="O1245" s="200"/>
      <c r="P1245" s="200"/>
      <c r="Q1245" s="200"/>
      <c r="R1245" s="200"/>
      <c r="S1245" s="200"/>
      <c r="T1245" s="201"/>
      <c r="AT1245" s="195" t="s">
        <v>183</v>
      </c>
      <c r="AU1245" s="195" t="s">
        <v>179</v>
      </c>
      <c r="AV1245" s="15" t="s">
        <v>191</v>
      </c>
      <c r="AW1245" s="15" t="s">
        <v>32</v>
      </c>
      <c r="AX1245" s="15" t="s">
        <v>77</v>
      </c>
      <c r="AY1245" s="195" t="s">
        <v>173</v>
      </c>
    </row>
    <row r="1246" spans="1:65" s="13" customFormat="1" x14ac:dyDescent="0.2">
      <c r="B1246" s="179"/>
      <c r="D1246" s="175" t="s">
        <v>183</v>
      </c>
      <c r="E1246" s="180" t="s">
        <v>1</v>
      </c>
      <c r="F1246" s="181" t="s">
        <v>2377</v>
      </c>
      <c r="H1246" s="182">
        <v>2.9249999999999998</v>
      </c>
      <c r="I1246" s="183"/>
      <c r="L1246" s="179"/>
      <c r="M1246" s="184"/>
      <c r="N1246" s="185"/>
      <c r="O1246" s="185"/>
      <c r="P1246" s="185"/>
      <c r="Q1246" s="185"/>
      <c r="R1246" s="185"/>
      <c r="S1246" s="185"/>
      <c r="T1246" s="186"/>
      <c r="AT1246" s="180" t="s">
        <v>183</v>
      </c>
      <c r="AU1246" s="180" t="s">
        <v>179</v>
      </c>
      <c r="AV1246" s="13" t="s">
        <v>179</v>
      </c>
      <c r="AW1246" s="13" t="s">
        <v>32</v>
      </c>
      <c r="AX1246" s="13" t="s">
        <v>77</v>
      </c>
      <c r="AY1246" s="180" t="s">
        <v>173</v>
      </c>
    </row>
    <row r="1247" spans="1:65" s="16" customFormat="1" x14ac:dyDescent="0.2">
      <c r="B1247" s="202"/>
      <c r="D1247" s="175" t="s">
        <v>183</v>
      </c>
      <c r="E1247" s="203" t="s">
        <v>1</v>
      </c>
      <c r="F1247" s="204" t="s">
        <v>197</v>
      </c>
      <c r="H1247" s="205">
        <v>32.174999999999997</v>
      </c>
      <c r="I1247" s="206"/>
      <c r="L1247" s="202"/>
      <c r="M1247" s="207"/>
      <c r="N1247" s="208"/>
      <c r="O1247" s="208"/>
      <c r="P1247" s="208"/>
      <c r="Q1247" s="208"/>
      <c r="R1247" s="208"/>
      <c r="S1247" s="208"/>
      <c r="T1247" s="209"/>
      <c r="AT1247" s="203" t="s">
        <v>183</v>
      </c>
      <c r="AU1247" s="203" t="s">
        <v>179</v>
      </c>
      <c r="AV1247" s="16" t="s">
        <v>178</v>
      </c>
      <c r="AW1247" s="16" t="s">
        <v>32</v>
      </c>
      <c r="AX1247" s="16" t="s">
        <v>85</v>
      </c>
      <c r="AY1247" s="203" t="s">
        <v>173</v>
      </c>
    </row>
    <row r="1248" spans="1:65" s="2" customFormat="1" ht="24" customHeight="1" x14ac:dyDescent="0.2">
      <c r="A1248" s="33"/>
      <c r="B1248" s="162"/>
      <c r="C1248" s="163" t="s">
        <v>1435</v>
      </c>
      <c r="D1248" s="264" t="s">
        <v>1344</v>
      </c>
      <c r="E1248" s="265"/>
      <c r="F1248" s="266"/>
      <c r="G1248" s="164" t="s">
        <v>780</v>
      </c>
      <c r="H1248" s="166"/>
      <c r="I1248" s="166"/>
      <c r="J1248" s="165">
        <f>ROUND(I1248*H1248,3)</f>
        <v>0</v>
      </c>
      <c r="K1248" s="167"/>
      <c r="L1248" s="34"/>
      <c r="M1248" s="168" t="s">
        <v>1</v>
      </c>
      <c r="N1248" s="169" t="s">
        <v>43</v>
      </c>
      <c r="O1248" s="59"/>
      <c r="P1248" s="170">
        <f>O1248*H1248</f>
        <v>0</v>
      </c>
      <c r="Q1248" s="170">
        <v>0</v>
      </c>
      <c r="R1248" s="170">
        <f>Q1248*H1248</f>
        <v>0</v>
      </c>
      <c r="S1248" s="170">
        <v>0</v>
      </c>
      <c r="T1248" s="171">
        <f>S1248*H1248</f>
        <v>0</v>
      </c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R1248" s="172" t="s">
        <v>283</v>
      </c>
      <c r="AT1248" s="172" t="s">
        <v>175</v>
      </c>
      <c r="AU1248" s="172" t="s">
        <v>179</v>
      </c>
      <c r="AY1248" s="18" t="s">
        <v>173</v>
      </c>
      <c r="BE1248" s="173">
        <f>IF(N1248="základná",J1248,0)</f>
        <v>0</v>
      </c>
      <c r="BF1248" s="173">
        <f>IF(N1248="znížená",J1248,0)</f>
        <v>0</v>
      </c>
      <c r="BG1248" s="173">
        <f>IF(N1248="zákl. prenesená",J1248,0)</f>
        <v>0</v>
      </c>
      <c r="BH1248" s="173">
        <f>IF(N1248="zníž. prenesená",J1248,0)</f>
        <v>0</v>
      </c>
      <c r="BI1248" s="173">
        <f>IF(N1248="nulová",J1248,0)</f>
        <v>0</v>
      </c>
      <c r="BJ1248" s="18" t="s">
        <v>179</v>
      </c>
      <c r="BK1248" s="174">
        <f>ROUND(I1248*H1248,3)</f>
        <v>0</v>
      </c>
      <c r="BL1248" s="18" t="s">
        <v>283</v>
      </c>
      <c r="BM1248" s="172" t="s">
        <v>2378</v>
      </c>
    </row>
    <row r="1249" spans="1:65" s="2" customFormat="1" x14ac:dyDescent="0.2">
      <c r="A1249" s="33"/>
      <c r="B1249" s="34"/>
      <c r="C1249" s="33"/>
      <c r="D1249" s="175" t="s">
        <v>181</v>
      </c>
      <c r="E1249" s="33"/>
      <c r="F1249" s="176" t="s">
        <v>1344</v>
      </c>
      <c r="G1249" s="33"/>
      <c r="H1249" s="33"/>
      <c r="I1249" s="97"/>
      <c r="J1249" s="33"/>
      <c r="K1249" s="33"/>
      <c r="L1249" s="34"/>
      <c r="M1249" s="177"/>
      <c r="N1249" s="178"/>
      <c r="O1249" s="59"/>
      <c r="P1249" s="59"/>
      <c r="Q1249" s="59"/>
      <c r="R1249" s="59"/>
      <c r="S1249" s="59"/>
      <c r="T1249" s="60"/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33"/>
      <c r="AE1249" s="33"/>
      <c r="AT1249" s="18" t="s">
        <v>181</v>
      </c>
      <c r="AU1249" s="18" t="s">
        <v>179</v>
      </c>
    </row>
    <row r="1250" spans="1:65" s="12" customFormat="1" ht="22.9" customHeight="1" x14ac:dyDescent="0.2">
      <c r="B1250" s="149"/>
      <c r="D1250" s="150" t="s">
        <v>76</v>
      </c>
      <c r="E1250" s="160" t="s">
        <v>1346</v>
      </c>
      <c r="F1250" s="160" t="s">
        <v>1347</v>
      </c>
      <c r="I1250" s="152"/>
      <c r="J1250" s="161">
        <f>BK1250</f>
        <v>0</v>
      </c>
      <c r="L1250" s="149"/>
      <c r="M1250" s="154"/>
      <c r="N1250" s="155"/>
      <c r="O1250" s="155"/>
      <c r="P1250" s="156">
        <f>SUM(P1251:P1312)</f>
        <v>0</v>
      </c>
      <c r="Q1250" s="155"/>
      <c r="R1250" s="156">
        <f>SUM(R1251:R1312)</f>
        <v>0.14918666</v>
      </c>
      <c r="S1250" s="155"/>
      <c r="T1250" s="157">
        <f>SUM(T1251:T1312)</f>
        <v>0</v>
      </c>
      <c r="AR1250" s="150" t="s">
        <v>179</v>
      </c>
      <c r="AT1250" s="158" t="s">
        <v>76</v>
      </c>
      <c r="AU1250" s="158" t="s">
        <v>85</v>
      </c>
      <c r="AY1250" s="150" t="s">
        <v>173</v>
      </c>
      <c r="BK1250" s="159">
        <f>SUM(BK1251:BK1312)</f>
        <v>0</v>
      </c>
    </row>
    <row r="1251" spans="1:65" s="2" customFormat="1" ht="48" customHeight="1" x14ac:dyDescent="0.2">
      <c r="A1251" s="33"/>
      <c r="B1251" s="162"/>
      <c r="C1251" s="163" t="s">
        <v>1438</v>
      </c>
      <c r="D1251" s="264" t="s">
        <v>3226</v>
      </c>
      <c r="E1251" s="265"/>
      <c r="F1251" s="266"/>
      <c r="G1251" s="164" t="s">
        <v>271</v>
      </c>
      <c r="H1251" s="165">
        <v>292.17500000000001</v>
      </c>
      <c r="I1251" s="166"/>
      <c r="J1251" s="165">
        <f>ROUND(I1251*H1251,3)</f>
        <v>0</v>
      </c>
      <c r="K1251" s="167"/>
      <c r="L1251" s="34"/>
      <c r="M1251" s="168" t="s">
        <v>1</v>
      </c>
      <c r="N1251" s="169" t="s">
        <v>43</v>
      </c>
      <c r="O1251" s="59"/>
      <c r="P1251" s="170">
        <f>O1251*H1251</f>
        <v>0</v>
      </c>
      <c r="Q1251" s="170">
        <v>2.2000000000000001E-4</v>
      </c>
      <c r="R1251" s="170">
        <f>Q1251*H1251</f>
        <v>6.4278500000000002E-2</v>
      </c>
      <c r="S1251" s="170">
        <v>0</v>
      </c>
      <c r="T1251" s="171">
        <f>S1251*H1251</f>
        <v>0</v>
      </c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  <c r="AE1251" s="33"/>
      <c r="AR1251" s="172" t="s">
        <v>283</v>
      </c>
      <c r="AT1251" s="172" t="s">
        <v>175</v>
      </c>
      <c r="AU1251" s="172" t="s">
        <v>179</v>
      </c>
      <c r="AY1251" s="18" t="s">
        <v>173</v>
      </c>
      <c r="BE1251" s="173">
        <f>IF(N1251="základná",J1251,0)</f>
        <v>0</v>
      </c>
      <c r="BF1251" s="173">
        <f>IF(N1251="znížená",J1251,0)</f>
        <v>0</v>
      </c>
      <c r="BG1251" s="173">
        <f>IF(N1251="zákl. prenesená",J1251,0)</f>
        <v>0</v>
      </c>
      <c r="BH1251" s="173">
        <f>IF(N1251="zníž. prenesená",J1251,0)</f>
        <v>0</v>
      </c>
      <c r="BI1251" s="173">
        <f>IF(N1251="nulová",J1251,0)</f>
        <v>0</v>
      </c>
      <c r="BJ1251" s="18" t="s">
        <v>179</v>
      </c>
      <c r="BK1251" s="174">
        <f>ROUND(I1251*H1251,3)</f>
        <v>0</v>
      </c>
      <c r="BL1251" s="18" t="s">
        <v>283</v>
      </c>
      <c r="BM1251" s="172" t="s">
        <v>2379</v>
      </c>
    </row>
    <row r="1252" spans="1:65" s="2" customFormat="1" ht="19.5" x14ac:dyDescent="0.2">
      <c r="A1252" s="33"/>
      <c r="B1252" s="34"/>
      <c r="C1252" s="33"/>
      <c r="D1252" s="175" t="s">
        <v>181</v>
      </c>
      <c r="E1252" s="33"/>
      <c r="F1252" s="176" t="s">
        <v>3227</v>
      </c>
      <c r="G1252" s="33"/>
      <c r="H1252" s="33"/>
      <c r="I1252" s="97"/>
      <c r="J1252" s="33"/>
      <c r="K1252" s="33"/>
      <c r="L1252" s="34"/>
      <c r="M1252" s="177"/>
      <c r="N1252" s="178"/>
      <c r="O1252" s="59"/>
      <c r="P1252" s="59"/>
      <c r="Q1252" s="59"/>
      <c r="R1252" s="59"/>
      <c r="S1252" s="59"/>
      <c r="T1252" s="60"/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T1252" s="18" t="s">
        <v>181</v>
      </c>
      <c r="AU1252" s="18" t="s">
        <v>179</v>
      </c>
    </row>
    <row r="1253" spans="1:65" s="14" customFormat="1" x14ac:dyDescent="0.2">
      <c r="B1253" s="187"/>
      <c r="D1253" s="175" t="s">
        <v>183</v>
      </c>
      <c r="E1253" s="188" t="s">
        <v>1</v>
      </c>
      <c r="F1253" s="189" t="s">
        <v>1350</v>
      </c>
      <c r="H1253" s="188" t="s">
        <v>1</v>
      </c>
      <c r="I1253" s="190"/>
      <c r="L1253" s="187"/>
      <c r="M1253" s="191"/>
      <c r="N1253" s="192"/>
      <c r="O1253" s="192"/>
      <c r="P1253" s="192"/>
      <c r="Q1253" s="192"/>
      <c r="R1253" s="192"/>
      <c r="S1253" s="192"/>
      <c r="T1253" s="193"/>
      <c r="AT1253" s="188" t="s">
        <v>183</v>
      </c>
      <c r="AU1253" s="188" t="s">
        <v>179</v>
      </c>
      <c r="AV1253" s="14" t="s">
        <v>85</v>
      </c>
      <c r="AW1253" s="14" t="s">
        <v>32</v>
      </c>
      <c r="AX1253" s="14" t="s">
        <v>77</v>
      </c>
      <c r="AY1253" s="188" t="s">
        <v>173</v>
      </c>
    </row>
    <row r="1254" spans="1:65" s="14" customFormat="1" x14ac:dyDescent="0.2">
      <c r="B1254" s="187"/>
      <c r="D1254" s="175" t="s">
        <v>183</v>
      </c>
      <c r="E1254" s="188" t="s">
        <v>1</v>
      </c>
      <c r="F1254" s="189" t="s">
        <v>1351</v>
      </c>
      <c r="H1254" s="188" t="s">
        <v>1</v>
      </c>
      <c r="I1254" s="190"/>
      <c r="L1254" s="187"/>
      <c r="M1254" s="191"/>
      <c r="N1254" s="192"/>
      <c r="O1254" s="192"/>
      <c r="P1254" s="192"/>
      <c r="Q1254" s="192"/>
      <c r="R1254" s="192"/>
      <c r="S1254" s="192"/>
      <c r="T1254" s="193"/>
      <c r="AT1254" s="188" t="s">
        <v>183</v>
      </c>
      <c r="AU1254" s="188" t="s">
        <v>179</v>
      </c>
      <c r="AV1254" s="14" t="s">
        <v>85</v>
      </c>
      <c r="AW1254" s="14" t="s">
        <v>32</v>
      </c>
      <c r="AX1254" s="14" t="s">
        <v>77</v>
      </c>
      <c r="AY1254" s="188" t="s">
        <v>173</v>
      </c>
    </row>
    <row r="1255" spans="1:65" s="13" customFormat="1" x14ac:dyDescent="0.2">
      <c r="B1255" s="179"/>
      <c r="D1255" s="175" t="s">
        <v>183</v>
      </c>
      <c r="E1255" s="180" t="s">
        <v>1</v>
      </c>
      <c r="F1255" s="181" t="s">
        <v>1352</v>
      </c>
      <c r="H1255" s="182">
        <v>109.44</v>
      </c>
      <c r="I1255" s="183"/>
      <c r="L1255" s="179"/>
      <c r="M1255" s="184"/>
      <c r="N1255" s="185"/>
      <c r="O1255" s="185"/>
      <c r="P1255" s="185"/>
      <c r="Q1255" s="185"/>
      <c r="R1255" s="185"/>
      <c r="S1255" s="185"/>
      <c r="T1255" s="186"/>
      <c r="AT1255" s="180" t="s">
        <v>183</v>
      </c>
      <c r="AU1255" s="180" t="s">
        <v>179</v>
      </c>
      <c r="AV1255" s="13" t="s">
        <v>179</v>
      </c>
      <c r="AW1255" s="13" t="s">
        <v>32</v>
      </c>
      <c r="AX1255" s="13" t="s">
        <v>77</v>
      </c>
      <c r="AY1255" s="180" t="s">
        <v>173</v>
      </c>
    </row>
    <row r="1256" spans="1:65" s="13" customFormat="1" ht="33.75" x14ac:dyDescent="0.2">
      <c r="B1256" s="179"/>
      <c r="D1256" s="175" t="s">
        <v>183</v>
      </c>
      <c r="E1256" s="180" t="s">
        <v>1</v>
      </c>
      <c r="F1256" s="181" t="s">
        <v>2380</v>
      </c>
      <c r="H1256" s="182">
        <v>-25.545000000000002</v>
      </c>
      <c r="I1256" s="183"/>
      <c r="L1256" s="179"/>
      <c r="M1256" s="184"/>
      <c r="N1256" s="185"/>
      <c r="O1256" s="185"/>
      <c r="P1256" s="185"/>
      <c r="Q1256" s="185"/>
      <c r="R1256" s="185"/>
      <c r="S1256" s="185"/>
      <c r="T1256" s="186"/>
      <c r="AT1256" s="180" t="s">
        <v>183</v>
      </c>
      <c r="AU1256" s="180" t="s">
        <v>179</v>
      </c>
      <c r="AV1256" s="13" t="s">
        <v>179</v>
      </c>
      <c r="AW1256" s="13" t="s">
        <v>32</v>
      </c>
      <c r="AX1256" s="13" t="s">
        <v>77</v>
      </c>
      <c r="AY1256" s="180" t="s">
        <v>173</v>
      </c>
    </row>
    <row r="1257" spans="1:65" s="13" customFormat="1" x14ac:dyDescent="0.2">
      <c r="B1257" s="179"/>
      <c r="D1257" s="175" t="s">
        <v>183</v>
      </c>
      <c r="E1257" s="180" t="s">
        <v>1</v>
      </c>
      <c r="F1257" s="181" t="s">
        <v>2381</v>
      </c>
      <c r="H1257" s="182">
        <v>5.0640000000000001</v>
      </c>
      <c r="I1257" s="183"/>
      <c r="L1257" s="179"/>
      <c r="M1257" s="184"/>
      <c r="N1257" s="185"/>
      <c r="O1257" s="185"/>
      <c r="P1257" s="185"/>
      <c r="Q1257" s="185"/>
      <c r="R1257" s="185"/>
      <c r="S1257" s="185"/>
      <c r="T1257" s="186"/>
      <c r="AT1257" s="180" t="s">
        <v>183</v>
      </c>
      <c r="AU1257" s="180" t="s">
        <v>179</v>
      </c>
      <c r="AV1257" s="13" t="s">
        <v>179</v>
      </c>
      <c r="AW1257" s="13" t="s">
        <v>32</v>
      </c>
      <c r="AX1257" s="13" t="s">
        <v>77</v>
      </c>
      <c r="AY1257" s="180" t="s">
        <v>173</v>
      </c>
    </row>
    <row r="1258" spans="1:65" s="14" customFormat="1" x14ac:dyDescent="0.2">
      <c r="B1258" s="187"/>
      <c r="D1258" s="175" t="s">
        <v>183</v>
      </c>
      <c r="E1258" s="188" t="s">
        <v>1</v>
      </c>
      <c r="F1258" s="189" t="s">
        <v>1355</v>
      </c>
      <c r="H1258" s="188" t="s">
        <v>1</v>
      </c>
      <c r="I1258" s="190"/>
      <c r="L1258" s="187"/>
      <c r="M1258" s="191"/>
      <c r="N1258" s="192"/>
      <c r="O1258" s="192"/>
      <c r="P1258" s="192"/>
      <c r="Q1258" s="192"/>
      <c r="R1258" s="192"/>
      <c r="S1258" s="192"/>
      <c r="T1258" s="193"/>
      <c r="AT1258" s="188" t="s">
        <v>183</v>
      </c>
      <c r="AU1258" s="188" t="s">
        <v>179</v>
      </c>
      <c r="AV1258" s="14" t="s">
        <v>85</v>
      </c>
      <c r="AW1258" s="14" t="s">
        <v>32</v>
      </c>
      <c r="AX1258" s="14" t="s">
        <v>77</v>
      </c>
      <c r="AY1258" s="188" t="s">
        <v>173</v>
      </c>
    </row>
    <row r="1259" spans="1:65" s="13" customFormat="1" x14ac:dyDescent="0.2">
      <c r="B1259" s="179"/>
      <c r="D1259" s="175" t="s">
        <v>183</v>
      </c>
      <c r="E1259" s="180" t="s">
        <v>1</v>
      </c>
      <c r="F1259" s="181" t="s">
        <v>1356</v>
      </c>
      <c r="H1259" s="182">
        <v>17.875</v>
      </c>
      <c r="I1259" s="183"/>
      <c r="L1259" s="179"/>
      <c r="M1259" s="184"/>
      <c r="N1259" s="185"/>
      <c r="O1259" s="185"/>
      <c r="P1259" s="185"/>
      <c r="Q1259" s="185"/>
      <c r="R1259" s="185"/>
      <c r="S1259" s="185"/>
      <c r="T1259" s="186"/>
      <c r="AT1259" s="180" t="s">
        <v>183</v>
      </c>
      <c r="AU1259" s="180" t="s">
        <v>179</v>
      </c>
      <c r="AV1259" s="13" t="s">
        <v>179</v>
      </c>
      <c r="AW1259" s="13" t="s">
        <v>32</v>
      </c>
      <c r="AX1259" s="13" t="s">
        <v>77</v>
      </c>
      <c r="AY1259" s="180" t="s">
        <v>173</v>
      </c>
    </row>
    <row r="1260" spans="1:65" s="13" customFormat="1" x14ac:dyDescent="0.2">
      <c r="B1260" s="179"/>
      <c r="D1260" s="175" t="s">
        <v>183</v>
      </c>
      <c r="E1260" s="180" t="s">
        <v>1</v>
      </c>
      <c r="F1260" s="181" t="s">
        <v>1357</v>
      </c>
      <c r="H1260" s="182">
        <v>-3.94</v>
      </c>
      <c r="I1260" s="183"/>
      <c r="L1260" s="179"/>
      <c r="M1260" s="184"/>
      <c r="N1260" s="185"/>
      <c r="O1260" s="185"/>
      <c r="P1260" s="185"/>
      <c r="Q1260" s="185"/>
      <c r="R1260" s="185"/>
      <c r="S1260" s="185"/>
      <c r="T1260" s="186"/>
      <c r="AT1260" s="180" t="s">
        <v>183</v>
      </c>
      <c r="AU1260" s="180" t="s">
        <v>179</v>
      </c>
      <c r="AV1260" s="13" t="s">
        <v>179</v>
      </c>
      <c r="AW1260" s="13" t="s">
        <v>32</v>
      </c>
      <c r="AX1260" s="13" t="s">
        <v>77</v>
      </c>
      <c r="AY1260" s="180" t="s">
        <v>173</v>
      </c>
    </row>
    <row r="1261" spans="1:65" s="13" customFormat="1" x14ac:dyDescent="0.2">
      <c r="B1261" s="179"/>
      <c r="D1261" s="175" t="s">
        <v>183</v>
      </c>
      <c r="E1261" s="180" t="s">
        <v>1</v>
      </c>
      <c r="F1261" s="181" t="s">
        <v>1358</v>
      </c>
      <c r="H1261" s="182">
        <v>0.375</v>
      </c>
      <c r="I1261" s="183"/>
      <c r="L1261" s="179"/>
      <c r="M1261" s="184"/>
      <c r="N1261" s="185"/>
      <c r="O1261" s="185"/>
      <c r="P1261" s="185"/>
      <c r="Q1261" s="185"/>
      <c r="R1261" s="185"/>
      <c r="S1261" s="185"/>
      <c r="T1261" s="186"/>
      <c r="AT1261" s="180" t="s">
        <v>183</v>
      </c>
      <c r="AU1261" s="180" t="s">
        <v>179</v>
      </c>
      <c r="AV1261" s="13" t="s">
        <v>179</v>
      </c>
      <c r="AW1261" s="13" t="s">
        <v>32</v>
      </c>
      <c r="AX1261" s="13" t="s">
        <v>77</v>
      </c>
      <c r="AY1261" s="180" t="s">
        <v>173</v>
      </c>
    </row>
    <row r="1262" spans="1:65" s="14" customFormat="1" x14ac:dyDescent="0.2">
      <c r="B1262" s="187"/>
      <c r="D1262" s="175" t="s">
        <v>183</v>
      </c>
      <c r="E1262" s="188" t="s">
        <v>1</v>
      </c>
      <c r="F1262" s="189" t="s">
        <v>1359</v>
      </c>
      <c r="H1262" s="188" t="s">
        <v>1</v>
      </c>
      <c r="I1262" s="190"/>
      <c r="L1262" s="187"/>
      <c r="M1262" s="191"/>
      <c r="N1262" s="192"/>
      <c r="O1262" s="192"/>
      <c r="P1262" s="192"/>
      <c r="Q1262" s="192"/>
      <c r="R1262" s="192"/>
      <c r="S1262" s="192"/>
      <c r="T1262" s="193"/>
      <c r="AT1262" s="188" t="s">
        <v>183</v>
      </c>
      <c r="AU1262" s="188" t="s">
        <v>179</v>
      </c>
      <c r="AV1262" s="14" t="s">
        <v>85</v>
      </c>
      <c r="AW1262" s="14" t="s">
        <v>32</v>
      </c>
      <c r="AX1262" s="14" t="s">
        <v>77</v>
      </c>
      <c r="AY1262" s="188" t="s">
        <v>173</v>
      </c>
    </row>
    <row r="1263" spans="1:65" s="13" customFormat="1" x14ac:dyDescent="0.2">
      <c r="B1263" s="179"/>
      <c r="D1263" s="175" t="s">
        <v>183</v>
      </c>
      <c r="E1263" s="180" t="s">
        <v>1</v>
      </c>
      <c r="F1263" s="181" t="s">
        <v>1360</v>
      </c>
      <c r="H1263" s="182">
        <v>49.14</v>
      </c>
      <c r="I1263" s="183"/>
      <c r="L1263" s="179"/>
      <c r="M1263" s="184"/>
      <c r="N1263" s="185"/>
      <c r="O1263" s="185"/>
      <c r="P1263" s="185"/>
      <c r="Q1263" s="185"/>
      <c r="R1263" s="185"/>
      <c r="S1263" s="185"/>
      <c r="T1263" s="186"/>
      <c r="AT1263" s="180" t="s">
        <v>183</v>
      </c>
      <c r="AU1263" s="180" t="s">
        <v>179</v>
      </c>
      <c r="AV1263" s="13" t="s">
        <v>179</v>
      </c>
      <c r="AW1263" s="13" t="s">
        <v>32</v>
      </c>
      <c r="AX1263" s="13" t="s">
        <v>77</v>
      </c>
      <c r="AY1263" s="180" t="s">
        <v>173</v>
      </c>
    </row>
    <row r="1264" spans="1:65" s="13" customFormat="1" x14ac:dyDescent="0.2">
      <c r="B1264" s="179"/>
      <c r="D1264" s="175" t="s">
        <v>183</v>
      </c>
      <c r="E1264" s="180" t="s">
        <v>1</v>
      </c>
      <c r="F1264" s="181" t="s">
        <v>1361</v>
      </c>
      <c r="H1264" s="182">
        <v>-11.565</v>
      </c>
      <c r="I1264" s="183"/>
      <c r="L1264" s="179"/>
      <c r="M1264" s="184"/>
      <c r="N1264" s="185"/>
      <c r="O1264" s="185"/>
      <c r="P1264" s="185"/>
      <c r="Q1264" s="185"/>
      <c r="R1264" s="185"/>
      <c r="S1264" s="185"/>
      <c r="T1264" s="186"/>
      <c r="AT1264" s="180" t="s">
        <v>183</v>
      </c>
      <c r="AU1264" s="180" t="s">
        <v>179</v>
      </c>
      <c r="AV1264" s="13" t="s">
        <v>179</v>
      </c>
      <c r="AW1264" s="13" t="s">
        <v>32</v>
      </c>
      <c r="AX1264" s="13" t="s">
        <v>77</v>
      </c>
      <c r="AY1264" s="180" t="s">
        <v>173</v>
      </c>
    </row>
    <row r="1265" spans="1:65" s="13" customFormat="1" x14ac:dyDescent="0.2">
      <c r="B1265" s="179"/>
      <c r="D1265" s="175" t="s">
        <v>183</v>
      </c>
      <c r="E1265" s="180" t="s">
        <v>1</v>
      </c>
      <c r="F1265" s="181" t="s">
        <v>567</v>
      </c>
      <c r="H1265" s="182">
        <v>2.093</v>
      </c>
      <c r="I1265" s="183"/>
      <c r="L1265" s="179"/>
      <c r="M1265" s="184"/>
      <c r="N1265" s="185"/>
      <c r="O1265" s="185"/>
      <c r="P1265" s="185"/>
      <c r="Q1265" s="185"/>
      <c r="R1265" s="185"/>
      <c r="S1265" s="185"/>
      <c r="T1265" s="186"/>
      <c r="AT1265" s="180" t="s">
        <v>183</v>
      </c>
      <c r="AU1265" s="180" t="s">
        <v>179</v>
      </c>
      <c r="AV1265" s="13" t="s">
        <v>179</v>
      </c>
      <c r="AW1265" s="13" t="s">
        <v>32</v>
      </c>
      <c r="AX1265" s="13" t="s">
        <v>77</v>
      </c>
      <c r="AY1265" s="180" t="s">
        <v>173</v>
      </c>
    </row>
    <row r="1266" spans="1:65" s="14" customFormat="1" x14ac:dyDescent="0.2">
      <c r="B1266" s="187"/>
      <c r="D1266" s="175" t="s">
        <v>183</v>
      </c>
      <c r="E1266" s="188" t="s">
        <v>1</v>
      </c>
      <c r="F1266" s="189" t="s">
        <v>962</v>
      </c>
      <c r="H1266" s="188" t="s">
        <v>1</v>
      </c>
      <c r="I1266" s="190"/>
      <c r="L1266" s="187"/>
      <c r="M1266" s="191"/>
      <c r="N1266" s="192"/>
      <c r="O1266" s="192"/>
      <c r="P1266" s="192"/>
      <c r="Q1266" s="192"/>
      <c r="R1266" s="192"/>
      <c r="S1266" s="192"/>
      <c r="T1266" s="193"/>
      <c r="AT1266" s="188" t="s">
        <v>183</v>
      </c>
      <c r="AU1266" s="188" t="s">
        <v>179</v>
      </c>
      <c r="AV1266" s="14" t="s">
        <v>85</v>
      </c>
      <c r="AW1266" s="14" t="s">
        <v>32</v>
      </c>
      <c r="AX1266" s="14" t="s">
        <v>77</v>
      </c>
      <c r="AY1266" s="188" t="s">
        <v>173</v>
      </c>
    </row>
    <row r="1267" spans="1:65" s="14" customFormat="1" x14ac:dyDescent="0.2">
      <c r="B1267" s="187"/>
      <c r="D1267" s="175" t="s">
        <v>183</v>
      </c>
      <c r="E1267" s="188" t="s">
        <v>1</v>
      </c>
      <c r="F1267" s="189" t="s">
        <v>1362</v>
      </c>
      <c r="H1267" s="188" t="s">
        <v>1</v>
      </c>
      <c r="I1267" s="190"/>
      <c r="L1267" s="187"/>
      <c r="M1267" s="191"/>
      <c r="N1267" s="192"/>
      <c r="O1267" s="192"/>
      <c r="P1267" s="192"/>
      <c r="Q1267" s="192"/>
      <c r="R1267" s="192"/>
      <c r="S1267" s="192"/>
      <c r="T1267" s="193"/>
      <c r="AT1267" s="188" t="s">
        <v>183</v>
      </c>
      <c r="AU1267" s="188" t="s">
        <v>179</v>
      </c>
      <c r="AV1267" s="14" t="s">
        <v>85</v>
      </c>
      <c r="AW1267" s="14" t="s">
        <v>32</v>
      </c>
      <c r="AX1267" s="14" t="s">
        <v>77</v>
      </c>
      <c r="AY1267" s="188" t="s">
        <v>173</v>
      </c>
    </row>
    <row r="1268" spans="1:65" s="13" customFormat="1" x14ac:dyDescent="0.2">
      <c r="B1268" s="179"/>
      <c r="D1268" s="175" t="s">
        <v>183</v>
      </c>
      <c r="E1268" s="180" t="s">
        <v>1</v>
      </c>
      <c r="F1268" s="181" t="s">
        <v>1363</v>
      </c>
      <c r="H1268" s="182">
        <v>72.599999999999994</v>
      </c>
      <c r="I1268" s="183"/>
      <c r="L1268" s="179"/>
      <c r="M1268" s="184"/>
      <c r="N1268" s="185"/>
      <c r="O1268" s="185"/>
      <c r="P1268" s="185"/>
      <c r="Q1268" s="185"/>
      <c r="R1268" s="185"/>
      <c r="S1268" s="185"/>
      <c r="T1268" s="186"/>
      <c r="AT1268" s="180" t="s">
        <v>183</v>
      </c>
      <c r="AU1268" s="180" t="s">
        <v>179</v>
      </c>
      <c r="AV1268" s="13" t="s">
        <v>179</v>
      </c>
      <c r="AW1268" s="13" t="s">
        <v>32</v>
      </c>
      <c r="AX1268" s="13" t="s">
        <v>77</v>
      </c>
      <c r="AY1268" s="180" t="s">
        <v>173</v>
      </c>
    </row>
    <row r="1269" spans="1:65" s="13" customFormat="1" x14ac:dyDescent="0.2">
      <c r="B1269" s="179"/>
      <c r="D1269" s="175" t="s">
        <v>183</v>
      </c>
      <c r="E1269" s="180" t="s">
        <v>1</v>
      </c>
      <c r="F1269" s="181" t="s">
        <v>2382</v>
      </c>
      <c r="H1269" s="182">
        <v>-10.795999999999999</v>
      </c>
      <c r="I1269" s="183"/>
      <c r="L1269" s="179"/>
      <c r="M1269" s="184"/>
      <c r="N1269" s="185"/>
      <c r="O1269" s="185"/>
      <c r="P1269" s="185"/>
      <c r="Q1269" s="185"/>
      <c r="R1269" s="185"/>
      <c r="S1269" s="185"/>
      <c r="T1269" s="186"/>
      <c r="AT1269" s="180" t="s">
        <v>183</v>
      </c>
      <c r="AU1269" s="180" t="s">
        <v>179</v>
      </c>
      <c r="AV1269" s="13" t="s">
        <v>179</v>
      </c>
      <c r="AW1269" s="13" t="s">
        <v>32</v>
      </c>
      <c r="AX1269" s="13" t="s">
        <v>77</v>
      </c>
      <c r="AY1269" s="180" t="s">
        <v>173</v>
      </c>
    </row>
    <row r="1270" spans="1:65" s="13" customFormat="1" x14ac:dyDescent="0.2">
      <c r="B1270" s="179"/>
      <c r="D1270" s="175" t="s">
        <v>183</v>
      </c>
      <c r="E1270" s="180" t="s">
        <v>1</v>
      </c>
      <c r="F1270" s="181" t="s">
        <v>2383</v>
      </c>
      <c r="H1270" s="182">
        <v>3.3540000000000001</v>
      </c>
      <c r="I1270" s="183"/>
      <c r="L1270" s="179"/>
      <c r="M1270" s="184"/>
      <c r="N1270" s="185"/>
      <c r="O1270" s="185"/>
      <c r="P1270" s="185"/>
      <c r="Q1270" s="185"/>
      <c r="R1270" s="185"/>
      <c r="S1270" s="185"/>
      <c r="T1270" s="186"/>
      <c r="AT1270" s="180" t="s">
        <v>183</v>
      </c>
      <c r="AU1270" s="180" t="s">
        <v>179</v>
      </c>
      <c r="AV1270" s="13" t="s">
        <v>179</v>
      </c>
      <c r="AW1270" s="13" t="s">
        <v>32</v>
      </c>
      <c r="AX1270" s="13" t="s">
        <v>77</v>
      </c>
      <c r="AY1270" s="180" t="s">
        <v>173</v>
      </c>
    </row>
    <row r="1271" spans="1:65" s="14" customFormat="1" x14ac:dyDescent="0.2">
      <c r="B1271" s="187"/>
      <c r="D1271" s="175" t="s">
        <v>183</v>
      </c>
      <c r="E1271" s="188" t="s">
        <v>1</v>
      </c>
      <c r="F1271" s="189" t="s">
        <v>1366</v>
      </c>
      <c r="H1271" s="188" t="s">
        <v>1</v>
      </c>
      <c r="I1271" s="190"/>
      <c r="L1271" s="187"/>
      <c r="M1271" s="191"/>
      <c r="N1271" s="192"/>
      <c r="O1271" s="192"/>
      <c r="P1271" s="192"/>
      <c r="Q1271" s="192"/>
      <c r="R1271" s="192"/>
      <c r="S1271" s="192"/>
      <c r="T1271" s="193"/>
      <c r="AT1271" s="188" t="s">
        <v>183</v>
      </c>
      <c r="AU1271" s="188" t="s">
        <v>179</v>
      </c>
      <c r="AV1271" s="14" t="s">
        <v>85</v>
      </c>
      <c r="AW1271" s="14" t="s">
        <v>32</v>
      </c>
      <c r="AX1271" s="14" t="s">
        <v>77</v>
      </c>
      <c r="AY1271" s="188" t="s">
        <v>173</v>
      </c>
    </row>
    <row r="1272" spans="1:65" s="13" customFormat="1" x14ac:dyDescent="0.2">
      <c r="B1272" s="179"/>
      <c r="D1272" s="175" t="s">
        <v>183</v>
      </c>
      <c r="E1272" s="180" t="s">
        <v>1</v>
      </c>
      <c r="F1272" s="181" t="s">
        <v>1367</v>
      </c>
      <c r="H1272" s="182">
        <v>53.9</v>
      </c>
      <c r="I1272" s="183"/>
      <c r="L1272" s="179"/>
      <c r="M1272" s="184"/>
      <c r="N1272" s="185"/>
      <c r="O1272" s="185"/>
      <c r="P1272" s="185"/>
      <c r="Q1272" s="185"/>
      <c r="R1272" s="185"/>
      <c r="S1272" s="185"/>
      <c r="T1272" s="186"/>
      <c r="AT1272" s="180" t="s">
        <v>183</v>
      </c>
      <c r="AU1272" s="180" t="s">
        <v>179</v>
      </c>
      <c r="AV1272" s="13" t="s">
        <v>179</v>
      </c>
      <c r="AW1272" s="13" t="s">
        <v>32</v>
      </c>
      <c r="AX1272" s="13" t="s">
        <v>77</v>
      </c>
      <c r="AY1272" s="180" t="s">
        <v>173</v>
      </c>
    </row>
    <row r="1273" spans="1:65" s="13" customFormat="1" x14ac:dyDescent="0.2">
      <c r="B1273" s="179"/>
      <c r="D1273" s="175" t="s">
        <v>183</v>
      </c>
      <c r="E1273" s="180" t="s">
        <v>1</v>
      </c>
      <c r="F1273" s="181" t="s">
        <v>2384</v>
      </c>
      <c r="H1273" s="182">
        <v>-10.836</v>
      </c>
      <c r="I1273" s="183"/>
      <c r="L1273" s="179"/>
      <c r="M1273" s="184"/>
      <c r="N1273" s="185"/>
      <c r="O1273" s="185"/>
      <c r="P1273" s="185"/>
      <c r="Q1273" s="185"/>
      <c r="R1273" s="185"/>
      <c r="S1273" s="185"/>
      <c r="T1273" s="186"/>
      <c r="AT1273" s="180" t="s">
        <v>183</v>
      </c>
      <c r="AU1273" s="180" t="s">
        <v>179</v>
      </c>
      <c r="AV1273" s="13" t="s">
        <v>179</v>
      </c>
      <c r="AW1273" s="13" t="s">
        <v>32</v>
      </c>
      <c r="AX1273" s="13" t="s">
        <v>77</v>
      </c>
      <c r="AY1273" s="180" t="s">
        <v>173</v>
      </c>
    </row>
    <row r="1274" spans="1:65" s="13" customFormat="1" x14ac:dyDescent="0.2">
      <c r="B1274" s="179"/>
      <c r="D1274" s="175" t="s">
        <v>183</v>
      </c>
      <c r="E1274" s="180" t="s">
        <v>1</v>
      </c>
      <c r="F1274" s="181" t="s">
        <v>2385</v>
      </c>
      <c r="H1274" s="182">
        <v>3.5430000000000001</v>
      </c>
      <c r="I1274" s="183"/>
      <c r="L1274" s="179"/>
      <c r="M1274" s="184"/>
      <c r="N1274" s="185"/>
      <c r="O1274" s="185"/>
      <c r="P1274" s="185"/>
      <c r="Q1274" s="185"/>
      <c r="R1274" s="185"/>
      <c r="S1274" s="185"/>
      <c r="T1274" s="186"/>
      <c r="AT1274" s="180" t="s">
        <v>183</v>
      </c>
      <c r="AU1274" s="180" t="s">
        <v>179</v>
      </c>
      <c r="AV1274" s="13" t="s">
        <v>179</v>
      </c>
      <c r="AW1274" s="13" t="s">
        <v>32</v>
      </c>
      <c r="AX1274" s="13" t="s">
        <v>77</v>
      </c>
      <c r="AY1274" s="180" t="s">
        <v>173</v>
      </c>
    </row>
    <row r="1275" spans="1:65" s="14" customFormat="1" x14ac:dyDescent="0.2">
      <c r="B1275" s="187"/>
      <c r="D1275" s="175" t="s">
        <v>183</v>
      </c>
      <c r="E1275" s="188" t="s">
        <v>1</v>
      </c>
      <c r="F1275" s="189" t="s">
        <v>1328</v>
      </c>
      <c r="H1275" s="188" t="s">
        <v>1</v>
      </c>
      <c r="I1275" s="190"/>
      <c r="L1275" s="187"/>
      <c r="M1275" s="191"/>
      <c r="N1275" s="192"/>
      <c r="O1275" s="192"/>
      <c r="P1275" s="192"/>
      <c r="Q1275" s="192"/>
      <c r="R1275" s="192"/>
      <c r="S1275" s="192"/>
      <c r="T1275" s="193"/>
      <c r="AT1275" s="188" t="s">
        <v>183</v>
      </c>
      <c r="AU1275" s="188" t="s">
        <v>179</v>
      </c>
      <c r="AV1275" s="14" t="s">
        <v>85</v>
      </c>
      <c r="AW1275" s="14" t="s">
        <v>32</v>
      </c>
      <c r="AX1275" s="14" t="s">
        <v>77</v>
      </c>
      <c r="AY1275" s="188" t="s">
        <v>173</v>
      </c>
    </row>
    <row r="1276" spans="1:65" s="13" customFormat="1" x14ac:dyDescent="0.2">
      <c r="B1276" s="179"/>
      <c r="D1276" s="175" t="s">
        <v>183</v>
      </c>
      <c r="E1276" s="180" t="s">
        <v>1</v>
      </c>
      <c r="F1276" s="181" t="s">
        <v>2386</v>
      </c>
      <c r="H1276" s="182">
        <v>42.488</v>
      </c>
      <c r="I1276" s="183"/>
      <c r="L1276" s="179"/>
      <c r="M1276" s="184"/>
      <c r="N1276" s="185"/>
      <c r="O1276" s="185"/>
      <c r="P1276" s="185"/>
      <c r="Q1276" s="185"/>
      <c r="R1276" s="185"/>
      <c r="S1276" s="185"/>
      <c r="T1276" s="186"/>
      <c r="AT1276" s="180" t="s">
        <v>183</v>
      </c>
      <c r="AU1276" s="180" t="s">
        <v>179</v>
      </c>
      <c r="AV1276" s="13" t="s">
        <v>179</v>
      </c>
      <c r="AW1276" s="13" t="s">
        <v>32</v>
      </c>
      <c r="AX1276" s="13" t="s">
        <v>77</v>
      </c>
      <c r="AY1276" s="180" t="s">
        <v>173</v>
      </c>
    </row>
    <row r="1277" spans="1:65" s="13" customFormat="1" x14ac:dyDescent="0.2">
      <c r="B1277" s="179"/>
      <c r="D1277" s="175" t="s">
        <v>183</v>
      </c>
      <c r="E1277" s="180" t="s">
        <v>1</v>
      </c>
      <c r="F1277" s="181" t="s">
        <v>2387</v>
      </c>
      <c r="H1277" s="182">
        <v>-6.7050000000000001</v>
      </c>
      <c r="I1277" s="183"/>
      <c r="L1277" s="179"/>
      <c r="M1277" s="184"/>
      <c r="N1277" s="185"/>
      <c r="O1277" s="185"/>
      <c r="P1277" s="185"/>
      <c r="Q1277" s="185"/>
      <c r="R1277" s="185"/>
      <c r="S1277" s="185"/>
      <c r="T1277" s="186"/>
      <c r="AT1277" s="180" t="s">
        <v>183</v>
      </c>
      <c r="AU1277" s="180" t="s">
        <v>179</v>
      </c>
      <c r="AV1277" s="13" t="s">
        <v>179</v>
      </c>
      <c r="AW1277" s="13" t="s">
        <v>32</v>
      </c>
      <c r="AX1277" s="13" t="s">
        <v>77</v>
      </c>
      <c r="AY1277" s="180" t="s">
        <v>173</v>
      </c>
    </row>
    <row r="1278" spans="1:65" s="13" customFormat="1" x14ac:dyDescent="0.2">
      <c r="B1278" s="179"/>
      <c r="D1278" s="175" t="s">
        <v>183</v>
      </c>
      <c r="E1278" s="180" t="s">
        <v>1</v>
      </c>
      <c r="F1278" s="181" t="s">
        <v>2388</v>
      </c>
      <c r="H1278" s="182">
        <v>1.69</v>
      </c>
      <c r="I1278" s="183"/>
      <c r="L1278" s="179"/>
      <c r="M1278" s="184"/>
      <c r="N1278" s="185"/>
      <c r="O1278" s="185"/>
      <c r="P1278" s="185"/>
      <c r="Q1278" s="185"/>
      <c r="R1278" s="185"/>
      <c r="S1278" s="185"/>
      <c r="T1278" s="186"/>
      <c r="AT1278" s="180" t="s">
        <v>183</v>
      </c>
      <c r="AU1278" s="180" t="s">
        <v>179</v>
      </c>
      <c r="AV1278" s="13" t="s">
        <v>179</v>
      </c>
      <c r="AW1278" s="13" t="s">
        <v>32</v>
      </c>
      <c r="AX1278" s="13" t="s">
        <v>77</v>
      </c>
      <c r="AY1278" s="180" t="s">
        <v>173</v>
      </c>
    </row>
    <row r="1279" spans="1:65" s="16" customFormat="1" x14ac:dyDescent="0.2">
      <c r="B1279" s="202"/>
      <c r="D1279" s="175" t="s">
        <v>183</v>
      </c>
      <c r="E1279" s="203" t="s">
        <v>1</v>
      </c>
      <c r="F1279" s="204" t="s">
        <v>197</v>
      </c>
      <c r="H1279" s="205">
        <v>292.17500000000001</v>
      </c>
      <c r="I1279" s="206"/>
      <c r="L1279" s="202"/>
      <c r="M1279" s="207"/>
      <c r="N1279" s="208"/>
      <c r="O1279" s="208"/>
      <c r="P1279" s="208"/>
      <c r="Q1279" s="208"/>
      <c r="R1279" s="208"/>
      <c r="S1279" s="208"/>
      <c r="T1279" s="209"/>
      <c r="AT1279" s="203" t="s">
        <v>183</v>
      </c>
      <c r="AU1279" s="203" t="s">
        <v>179</v>
      </c>
      <c r="AV1279" s="16" t="s">
        <v>178</v>
      </c>
      <c r="AW1279" s="16" t="s">
        <v>32</v>
      </c>
      <c r="AX1279" s="16" t="s">
        <v>85</v>
      </c>
      <c r="AY1279" s="203" t="s">
        <v>173</v>
      </c>
    </row>
    <row r="1280" spans="1:65" s="2" customFormat="1" ht="48" customHeight="1" x14ac:dyDescent="0.2">
      <c r="A1280" s="33"/>
      <c r="B1280" s="162"/>
      <c r="C1280" s="163" t="s">
        <v>1441</v>
      </c>
      <c r="D1280" s="264" t="s">
        <v>3293</v>
      </c>
      <c r="E1280" s="265"/>
      <c r="F1280" s="266"/>
      <c r="G1280" s="164" t="s">
        <v>271</v>
      </c>
      <c r="H1280" s="165">
        <v>232.95699999999999</v>
      </c>
      <c r="I1280" s="166"/>
      <c r="J1280" s="165">
        <f>ROUND(I1280*H1280,3)</f>
        <v>0</v>
      </c>
      <c r="K1280" s="167"/>
      <c r="L1280" s="34"/>
      <c r="M1280" s="168" t="s">
        <v>1</v>
      </c>
      <c r="N1280" s="169" t="s">
        <v>43</v>
      </c>
      <c r="O1280" s="59"/>
      <c r="P1280" s="170">
        <f>O1280*H1280</f>
        <v>0</v>
      </c>
      <c r="Q1280" s="170">
        <v>2.2000000000000001E-4</v>
      </c>
      <c r="R1280" s="170">
        <f>Q1280*H1280</f>
        <v>5.1250539999999997E-2</v>
      </c>
      <c r="S1280" s="170">
        <v>0</v>
      </c>
      <c r="T1280" s="171">
        <f>S1280*H1280</f>
        <v>0</v>
      </c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R1280" s="172" t="s">
        <v>283</v>
      </c>
      <c r="AT1280" s="172" t="s">
        <v>175</v>
      </c>
      <c r="AU1280" s="172" t="s">
        <v>179</v>
      </c>
      <c r="AY1280" s="18" t="s">
        <v>173</v>
      </c>
      <c r="BE1280" s="173">
        <f>IF(N1280="základná",J1280,0)</f>
        <v>0</v>
      </c>
      <c r="BF1280" s="173">
        <f>IF(N1280="znížená",J1280,0)</f>
        <v>0</v>
      </c>
      <c r="BG1280" s="173">
        <f>IF(N1280="zákl. prenesená",J1280,0)</f>
        <v>0</v>
      </c>
      <c r="BH1280" s="173">
        <f>IF(N1280="zníž. prenesená",J1280,0)</f>
        <v>0</v>
      </c>
      <c r="BI1280" s="173">
        <f>IF(N1280="nulová",J1280,0)</f>
        <v>0</v>
      </c>
      <c r="BJ1280" s="18" t="s">
        <v>179</v>
      </c>
      <c r="BK1280" s="174">
        <f>ROUND(I1280*H1280,3)</f>
        <v>0</v>
      </c>
      <c r="BL1280" s="18" t="s">
        <v>283</v>
      </c>
      <c r="BM1280" s="172" t="s">
        <v>2389</v>
      </c>
    </row>
    <row r="1281" spans="1:65" s="2" customFormat="1" ht="19.5" x14ac:dyDescent="0.2">
      <c r="A1281" s="33"/>
      <c r="B1281" s="34"/>
      <c r="C1281" s="33"/>
      <c r="D1281" s="175" t="s">
        <v>181</v>
      </c>
      <c r="E1281" s="33"/>
      <c r="F1281" s="176" t="s">
        <v>3227</v>
      </c>
      <c r="G1281" s="33"/>
      <c r="H1281" s="33"/>
      <c r="I1281" s="97"/>
      <c r="J1281" s="33"/>
      <c r="K1281" s="33"/>
      <c r="L1281" s="34"/>
      <c r="M1281" s="177"/>
      <c r="N1281" s="178"/>
      <c r="O1281" s="59"/>
      <c r="P1281" s="59"/>
      <c r="Q1281" s="59"/>
      <c r="R1281" s="59"/>
      <c r="S1281" s="59"/>
      <c r="T1281" s="60"/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  <c r="AE1281" s="33"/>
      <c r="AT1281" s="18" t="s">
        <v>181</v>
      </c>
      <c r="AU1281" s="18" t="s">
        <v>179</v>
      </c>
    </row>
    <row r="1282" spans="1:65" s="14" customFormat="1" x14ac:dyDescent="0.2">
      <c r="B1282" s="187"/>
      <c r="D1282" s="175" t="s">
        <v>183</v>
      </c>
      <c r="E1282" s="188" t="s">
        <v>1</v>
      </c>
      <c r="F1282" s="189" t="s">
        <v>2390</v>
      </c>
      <c r="H1282" s="188" t="s">
        <v>1</v>
      </c>
      <c r="I1282" s="190"/>
      <c r="L1282" s="187"/>
      <c r="M1282" s="191"/>
      <c r="N1282" s="192"/>
      <c r="O1282" s="192"/>
      <c r="P1282" s="192"/>
      <c r="Q1282" s="192"/>
      <c r="R1282" s="192"/>
      <c r="S1282" s="192"/>
      <c r="T1282" s="193"/>
      <c r="AT1282" s="188" t="s">
        <v>183</v>
      </c>
      <c r="AU1282" s="188" t="s">
        <v>179</v>
      </c>
      <c r="AV1282" s="14" t="s">
        <v>85</v>
      </c>
      <c r="AW1282" s="14" t="s">
        <v>32</v>
      </c>
      <c r="AX1282" s="14" t="s">
        <v>77</v>
      </c>
      <c r="AY1282" s="188" t="s">
        <v>173</v>
      </c>
    </row>
    <row r="1283" spans="1:65" s="13" customFormat="1" x14ac:dyDescent="0.2">
      <c r="B1283" s="179"/>
      <c r="D1283" s="175" t="s">
        <v>183</v>
      </c>
      <c r="E1283" s="180" t="s">
        <v>1</v>
      </c>
      <c r="F1283" s="181" t="s">
        <v>2391</v>
      </c>
      <c r="H1283" s="182">
        <v>196.13</v>
      </c>
      <c r="I1283" s="183"/>
      <c r="L1283" s="179"/>
      <c r="M1283" s="184"/>
      <c r="N1283" s="185"/>
      <c r="O1283" s="185"/>
      <c r="P1283" s="185"/>
      <c r="Q1283" s="185"/>
      <c r="R1283" s="185"/>
      <c r="S1283" s="185"/>
      <c r="T1283" s="186"/>
      <c r="AT1283" s="180" t="s">
        <v>183</v>
      </c>
      <c r="AU1283" s="180" t="s">
        <v>179</v>
      </c>
      <c r="AV1283" s="13" t="s">
        <v>179</v>
      </c>
      <c r="AW1283" s="13" t="s">
        <v>32</v>
      </c>
      <c r="AX1283" s="13" t="s">
        <v>77</v>
      </c>
      <c r="AY1283" s="180" t="s">
        <v>173</v>
      </c>
    </row>
    <row r="1284" spans="1:65" s="15" customFormat="1" x14ac:dyDescent="0.2">
      <c r="B1284" s="194"/>
      <c r="D1284" s="175" t="s">
        <v>183</v>
      </c>
      <c r="E1284" s="195" t="s">
        <v>1</v>
      </c>
      <c r="F1284" s="196" t="s">
        <v>190</v>
      </c>
      <c r="H1284" s="197">
        <v>196.13</v>
      </c>
      <c r="I1284" s="198"/>
      <c r="L1284" s="194"/>
      <c r="M1284" s="199"/>
      <c r="N1284" s="200"/>
      <c r="O1284" s="200"/>
      <c r="P1284" s="200"/>
      <c r="Q1284" s="200"/>
      <c r="R1284" s="200"/>
      <c r="S1284" s="200"/>
      <c r="T1284" s="201"/>
      <c r="AT1284" s="195" t="s">
        <v>183</v>
      </c>
      <c r="AU1284" s="195" t="s">
        <v>179</v>
      </c>
      <c r="AV1284" s="15" t="s">
        <v>191</v>
      </c>
      <c r="AW1284" s="15" t="s">
        <v>32</v>
      </c>
      <c r="AX1284" s="15" t="s">
        <v>77</v>
      </c>
      <c r="AY1284" s="195" t="s">
        <v>173</v>
      </c>
    </row>
    <row r="1285" spans="1:65" s="14" customFormat="1" x14ac:dyDescent="0.2">
      <c r="B1285" s="187"/>
      <c r="D1285" s="175" t="s">
        <v>183</v>
      </c>
      <c r="E1285" s="188" t="s">
        <v>1</v>
      </c>
      <c r="F1285" s="189" t="s">
        <v>2392</v>
      </c>
      <c r="H1285" s="188" t="s">
        <v>1</v>
      </c>
      <c r="I1285" s="190"/>
      <c r="L1285" s="187"/>
      <c r="M1285" s="191"/>
      <c r="N1285" s="192"/>
      <c r="O1285" s="192"/>
      <c r="P1285" s="192"/>
      <c r="Q1285" s="192"/>
      <c r="R1285" s="192"/>
      <c r="S1285" s="192"/>
      <c r="T1285" s="193"/>
      <c r="AT1285" s="188" t="s">
        <v>183</v>
      </c>
      <c r="AU1285" s="188" t="s">
        <v>179</v>
      </c>
      <c r="AV1285" s="14" t="s">
        <v>85</v>
      </c>
      <c r="AW1285" s="14" t="s">
        <v>32</v>
      </c>
      <c r="AX1285" s="14" t="s">
        <v>77</v>
      </c>
      <c r="AY1285" s="188" t="s">
        <v>173</v>
      </c>
    </row>
    <row r="1286" spans="1:65" s="14" customFormat="1" x14ac:dyDescent="0.2">
      <c r="B1286" s="187"/>
      <c r="D1286" s="175" t="s">
        <v>183</v>
      </c>
      <c r="E1286" s="188" t="s">
        <v>1</v>
      </c>
      <c r="F1286" s="189" t="s">
        <v>2393</v>
      </c>
      <c r="H1286" s="188" t="s">
        <v>1</v>
      </c>
      <c r="I1286" s="190"/>
      <c r="L1286" s="187"/>
      <c r="M1286" s="191"/>
      <c r="N1286" s="192"/>
      <c r="O1286" s="192"/>
      <c r="P1286" s="192"/>
      <c r="Q1286" s="192"/>
      <c r="R1286" s="192"/>
      <c r="S1286" s="192"/>
      <c r="T1286" s="193"/>
      <c r="AT1286" s="188" t="s">
        <v>183</v>
      </c>
      <c r="AU1286" s="188" t="s">
        <v>179</v>
      </c>
      <c r="AV1286" s="14" t="s">
        <v>85</v>
      </c>
      <c r="AW1286" s="14" t="s">
        <v>32</v>
      </c>
      <c r="AX1286" s="14" t="s">
        <v>77</v>
      </c>
      <c r="AY1286" s="188" t="s">
        <v>173</v>
      </c>
    </row>
    <row r="1287" spans="1:65" s="13" customFormat="1" x14ac:dyDescent="0.2">
      <c r="B1287" s="179"/>
      <c r="D1287" s="175" t="s">
        <v>183</v>
      </c>
      <c r="E1287" s="180" t="s">
        <v>1</v>
      </c>
      <c r="F1287" s="181" t="s">
        <v>2394</v>
      </c>
      <c r="H1287" s="182">
        <v>37.965000000000003</v>
      </c>
      <c r="I1287" s="183"/>
      <c r="L1287" s="179"/>
      <c r="M1287" s="184"/>
      <c r="N1287" s="185"/>
      <c r="O1287" s="185"/>
      <c r="P1287" s="185"/>
      <c r="Q1287" s="185"/>
      <c r="R1287" s="185"/>
      <c r="S1287" s="185"/>
      <c r="T1287" s="186"/>
      <c r="AT1287" s="180" t="s">
        <v>183</v>
      </c>
      <c r="AU1287" s="180" t="s">
        <v>179</v>
      </c>
      <c r="AV1287" s="13" t="s">
        <v>179</v>
      </c>
      <c r="AW1287" s="13" t="s">
        <v>32</v>
      </c>
      <c r="AX1287" s="13" t="s">
        <v>77</v>
      </c>
      <c r="AY1287" s="180" t="s">
        <v>173</v>
      </c>
    </row>
    <row r="1288" spans="1:65" s="13" customFormat="1" x14ac:dyDescent="0.2">
      <c r="B1288" s="179"/>
      <c r="D1288" s="175" t="s">
        <v>183</v>
      </c>
      <c r="E1288" s="180" t="s">
        <v>1</v>
      </c>
      <c r="F1288" s="181" t="s">
        <v>2070</v>
      </c>
      <c r="H1288" s="182">
        <v>-2.92</v>
      </c>
      <c r="I1288" s="183"/>
      <c r="L1288" s="179"/>
      <c r="M1288" s="184"/>
      <c r="N1288" s="185"/>
      <c r="O1288" s="185"/>
      <c r="P1288" s="185"/>
      <c r="Q1288" s="185"/>
      <c r="R1288" s="185"/>
      <c r="S1288" s="185"/>
      <c r="T1288" s="186"/>
      <c r="AT1288" s="180" t="s">
        <v>183</v>
      </c>
      <c r="AU1288" s="180" t="s">
        <v>179</v>
      </c>
      <c r="AV1288" s="13" t="s">
        <v>179</v>
      </c>
      <c r="AW1288" s="13" t="s">
        <v>32</v>
      </c>
      <c r="AX1288" s="13" t="s">
        <v>77</v>
      </c>
      <c r="AY1288" s="180" t="s">
        <v>173</v>
      </c>
    </row>
    <row r="1289" spans="1:65" s="13" customFormat="1" x14ac:dyDescent="0.2">
      <c r="B1289" s="179"/>
      <c r="D1289" s="175" t="s">
        <v>183</v>
      </c>
      <c r="E1289" s="180" t="s">
        <v>1</v>
      </c>
      <c r="F1289" s="181" t="s">
        <v>2071</v>
      </c>
      <c r="H1289" s="182">
        <v>0.96899999999999997</v>
      </c>
      <c r="I1289" s="183"/>
      <c r="L1289" s="179"/>
      <c r="M1289" s="184"/>
      <c r="N1289" s="185"/>
      <c r="O1289" s="185"/>
      <c r="P1289" s="185"/>
      <c r="Q1289" s="185"/>
      <c r="R1289" s="185"/>
      <c r="S1289" s="185"/>
      <c r="T1289" s="186"/>
      <c r="AT1289" s="180" t="s">
        <v>183</v>
      </c>
      <c r="AU1289" s="180" t="s">
        <v>179</v>
      </c>
      <c r="AV1289" s="13" t="s">
        <v>179</v>
      </c>
      <c r="AW1289" s="13" t="s">
        <v>32</v>
      </c>
      <c r="AX1289" s="13" t="s">
        <v>77</v>
      </c>
      <c r="AY1289" s="180" t="s">
        <v>173</v>
      </c>
    </row>
    <row r="1290" spans="1:65" s="13" customFormat="1" x14ac:dyDescent="0.2">
      <c r="B1290" s="179"/>
      <c r="D1290" s="175" t="s">
        <v>183</v>
      </c>
      <c r="E1290" s="180" t="s">
        <v>1</v>
      </c>
      <c r="F1290" s="181" t="s">
        <v>2072</v>
      </c>
      <c r="H1290" s="182">
        <v>0.81299999999999994</v>
      </c>
      <c r="I1290" s="183"/>
      <c r="L1290" s="179"/>
      <c r="M1290" s="184"/>
      <c r="N1290" s="185"/>
      <c r="O1290" s="185"/>
      <c r="P1290" s="185"/>
      <c r="Q1290" s="185"/>
      <c r="R1290" s="185"/>
      <c r="S1290" s="185"/>
      <c r="T1290" s="186"/>
      <c r="AT1290" s="180" t="s">
        <v>183</v>
      </c>
      <c r="AU1290" s="180" t="s">
        <v>179</v>
      </c>
      <c r="AV1290" s="13" t="s">
        <v>179</v>
      </c>
      <c r="AW1290" s="13" t="s">
        <v>32</v>
      </c>
      <c r="AX1290" s="13" t="s">
        <v>77</v>
      </c>
      <c r="AY1290" s="180" t="s">
        <v>173</v>
      </c>
    </row>
    <row r="1291" spans="1:65" s="15" customFormat="1" x14ac:dyDescent="0.2">
      <c r="B1291" s="194"/>
      <c r="D1291" s="175" t="s">
        <v>183</v>
      </c>
      <c r="E1291" s="195" t="s">
        <v>1</v>
      </c>
      <c r="F1291" s="196" t="s">
        <v>190</v>
      </c>
      <c r="H1291" s="197">
        <v>36.827000000000005</v>
      </c>
      <c r="I1291" s="198"/>
      <c r="L1291" s="194"/>
      <c r="M1291" s="199"/>
      <c r="N1291" s="200"/>
      <c r="O1291" s="200"/>
      <c r="P1291" s="200"/>
      <c r="Q1291" s="200"/>
      <c r="R1291" s="200"/>
      <c r="S1291" s="200"/>
      <c r="T1291" s="201"/>
      <c r="AT1291" s="195" t="s">
        <v>183</v>
      </c>
      <c r="AU1291" s="195" t="s">
        <v>179</v>
      </c>
      <c r="AV1291" s="15" t="s">
        <v>191</v>
      </c>
      <c r="AW1291" s="15" t="s">
        <v>32</v>
      </c>
      <c r="AX1291" s="15" t="s">
        <v>77</v>
      </c>
      <c r="AY1291" s="195" t="s">
        <v>173</v>
      </c>
    </row>
    <row r="1292" spans="1:65" s="16" customFormat="1" x14ac:dyDescent="0.2">
      <c r="B1292" s="202"/>
      <c r="D1292" s="175" t="s">
        <v>183</v>
      </c>
      <c r="E1292" s="203" t="s">
        <v>1</v>
      </c>
      <c r="F1292" s="204" t="s">
        <v>197</v>
      </c>
      <c r="H1292" s="205">
        <v>232.95699999999999</v>
      </c>
      <c r="I1292" s="206"/>
      <c r="L1292" s="202"/>
      <c r="M1292" s="207"/>
      <c r="N1292" s="208"/>
      <c r="O1292" s="208"/>
      <c r="P1292" s="208"/>
      <c r="Q1292" s="208"/>
      <c r="R1292" s="208"/>
      <c r="S1292" s="208"/>
      <c r="T1292" s="209"/>
      <c r="AT1292" s="203" t="s">
        <v>183</v>
      </c>
      <c r="AU1292" s="203" t="s">
        <v>179</v>
      </c>
      <c r="AV1292" s="16" t="s">
        <v>178</v>
      </c>
      <c r="AW1292" s="16" t="s">
        <v>32</v>
      </c>
      <c r="AX1292" s="16" t="s">
        <v>85</v>
      </c>
      <c r="AY1292" s="203" t="s">
        <v>173</v>
      </c>
    </row>
    <row r="1293" spans="1:65" s="2" customFormat="1" ht="36" customHeight="1" x14ac:dyDescent="0.2">
      <c r="A1293" s="33"/>
      <c r="B1293" s="162"/>
      <c r="C1293" s="163" t="s">
        <v>1444</v>
      </c>
      <c r="D1293" s="264" t="s">
        <v>3229</v>
      </c>
      <c r="E1293" s="265"/>
      <c r="F1293" s="266"/>
      <c r="G1293" s="164" t="s">
        <v>271</v>
      </c>
      <c r="H1293" s="165">
        <v>98.992999999999995</v>
      </c>
      <c r="I1293" s="166"/>
      <c r="J1293" s="165">
        <f>ROUND(I1293*H1293,3)</f>
        <v>0</v>
      </c>
      <c r="K1293" s="167"/>
      <c r="L1293" s="34"/>
      <c r="M1293" s="168" t="s">
        <v>1</v>
      </c>
      <c r="N1293" s="169" t="s">
        <v>43</v>
      </c>
      <c r="O1293" s="59"/>
      <c r="P1293" s="170">
        <f>O1293*H1293</f>
        <v>0</v>
      </c>
      <c r="Q1293" s="170">
        <v>3.4000000000000002E-4</v>
      </c>
      <c r="R1293" s="170">
        <f>Q1293*H1293</f>
        <v>3.3657619999999999E-2</v>
      </c>
      <c r="S1293" s="170">
        <v>0</v>
      </c>
      <c r="T1293" s="171">
        <f>S1293*H1293</f>
        <v>0</v>
      </c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33"/>
      <c r="AE1293" s="33"/>
      <c r="AR1293" s="172" t="s">
        <v>283</v>
      </c>
      <c r="AT1293" s="172" t="s">
        <v>175</v>
      </c>
      <c r="AU1293" s="172" t="s">
        <v>179</v>
      </c>
      <c r="AY1293" s="18" t="s">
        <v>173</v>
      </c>
      <c r="BE1293" s="173">
        <f>IF(N1293="základná",J1293,0)</f>
        <v>0</v>
      </c>
      <c r="BF1293" s="173">
        <f>IF(N1293="znížená",J1293,0)</f>
        <v>0</v>
      </c>
      <c r="BG1293" s="173">
        <f>IF(N1293="zákl. prenesená",J1293,0)</f>
        <v>0</v>
      </c>
      <c r="BH1293" s="173">
        <f>IF(N1293="zníž. prenesená",J1293,0)</f>
        <v>0</v>
      </c>
      <c r="BI1293" s="173">
        <f>IF(N1293="nulová",J1293,0)</f>
        <v>0</v>
      </c>
      <c r="BJ1293" s="18" t="s">
        <v>179</v>
      </c>
      <c r="BK1293" s="174">
        <f>ROUND(I1293*H1293,3)</f>
        <v>0</v>
      </c>
      <c r="BL1293" s="18" t="s">
        <v>283</v>
      </c>
      <c r="BM1293" s="172" t="s">
        <v>2395</v>
      </c>
    </row>
    <row r="1294" spans="1:65" s="14" customFormat="1" x14ac:dyDescent="0.2">
      <c r="B1294" s="187"/>
      <c r="D1294" s="175" t="s">
        <v>183</v>
      </c>
      <c r="E1294" s="188" t="s">
        <v>1</v>
      </c>
      <c r="F1294" s="189" t="s">
        <v>1350</v>
      </c>
      <c r="H1294" s="188" t="s">
        <v>1</v>
      </c>
      <c r="I1294" s="190"/>
      <c r="L1294" s="187"/>
      <c r="M1294" s="191"/>
      <c r="N1294" s="192"/>
      <c r="O1294" s="192"/>
      <c r="P1294" s="192"/>
      <c r="Q1294" s="192"/>
      <c r="R1294" s="192"/>
      <c r="S1294" s="192"/>
      <c r="T1294" s="193"/>
      <c r="AT1294" s="188" t="s">
        <v>183</v>
      </c>
      <c r="AU1294" s="188" t="s">
        <v>179</v>
      </c>
      <c r="AV1294" s="14" t="s">
        <v>85</v>
      </c>
      <c r="AW1294" s="14" t="s">
        <v>32</v>
      </c>
      <c r="AX1294" s="14" t="s">
        <v>77</v>
      </c>
      <c r="AY1294" s="188" t="s">
        <v>173</v>
      </c>
    </row>
    <row r="1295" spans="1:65" s="14" customFormat="1" x14ac:dyDescent="0.2">
      <c r="B1295" s="187"/>
      <c r="D1295" s="175" t="s">
        <v>183</v>
      </c>
      <c r="E1295" s="188" t="s">
        <v>1</v>
      </c>
      <c r="F1295" s="189" t="s">
        <v>1379</v>
      </c>
      <c r="H1295" s="188" t="s">
        <v>1</v>
      </c>
      <c r="I1295" s="190"/>
      <c r="L1295" s="187"/>
      <c r="M1295" s="191"/>
      <c r="N1295" s="192"/>
      <c r="O1295" s="192"/>
      <c r="P1295" s="192"/>
      <c r="Q1295" s="192"/>
      <c r="R1295" s="192"/>
      <c r="S1295" s="192"/>
      <c r="T1295" s="193"/>
      <c r="AT1295" s="188" t="s">
        <v>183</v>
      </c>
      <c r="AU1295" s="188" t="s">
        <v>179</v>
      </c>
      <c r="AV1295" s="14" t="s">
        <v>85</v>
      </c>
      <c r="AW1295" s="14" t="s">
        <v>32</v>
      </c>
      <c r="AX1295" s="14" t="s">
        <v>77</v>
      </c>
      <c r="AY1295" s="188" t="s">
        <v>173</v>
      </c>
    </row>
    <row r="1296" spans="1:65" s="13" customFormat="1" x14ac:dyDescent="0.2">
      <c r="B1296" s="179"/>
      <c r="D1296" s="175" t="s">
        <v>183</v>
      </c>
      <c r="E1296" s="180" t="s">
        <v>1</v>
      </c>
      <c r="F1296" s="181" t="s">
        <v>1380</v>
      </c>
      <c r="H1296" s="182">
        <v>25.85</v>
      </c>
      <c r="I1296" s="183"/>
      <c r="L1296" s="179"/>
      <c r="M1296" s="184"/>
      <c r="N1296" s="185"/>
      <c r="O1296" s="185"/>
      <c r="P1296" s="185"/>
      <c r="Q1296" s="185"/>
      <c r="R1296" s="185"/>
      <c r="S1296" s="185"/>
      <c r="T1296" s="186"/>
      <c r="AT1296" s="180" t="s">
        <v>183</v>
      </c>
      <c r="AU1296" s="180" t="s">
        <v>179</v>
      </c>
      <c r="AV1296" s="13" t="s">
        <v>179</v>
      </c>
      <c r="AW1296" s="13" t="s">
        <v>32</v>
      </c>
      <c r="AX1296" s="13" t="s">
        <v>77</v>
      </c>
      <c r="AY1296" s="180" t="s">
        <v>173</v>
      </c>
    </row>
    <row r="1297" spans="1:65" s="13" customFormat="1" x14ac:dyDescent="0.2">
      <c r="B1297" s="179"/>
      <c r="D1297" s="175" t="s">
        <v>183</v>
      </c>
      <c r="E1297" s="180" t="s">
        <v>1</v>
      </c>
      <c r="F1297" s="181" t="s">
        <v>1381</v>
      </c>
      <c r="H1297" s="182">
        <v>-5.625</v>
      </c>
      <c r="I1297" s="183"/>
      <c r="L1297" s="179"/>
      <c r="M1297" s="184"/>
      <c r="N1297" s="185"/>
      <c r="O1297" s="185"/>
      <c r="P1297" s="185"/>
      <c r="Q1297" s="185"/>
      <c r="R1297" s="185"/>
      <c r="S1297" s="185"/>
      <c r="T1297" s="186"/>
      <c r="AT1297" s="180" t="s">
        <v>183</v>
      </c>
      <c r="AU1297" s="180" t="s">
        <v>179</v>
      </c>
      <c r="AV1297" s="13" t="s">
        <v>179</v>
      </c>
      <c r="AW1297" s="13" t="s">
        <v>32</v>
      </c>
      <c r="AX1297" s="13" t="s">
        <v>77</v>
      </c>
      <c r="AY1297" s="180" t="s">
        <v>173</v>
      </c>
    </row>
    <row r="1298" spans="1:65" s="13" customFormat="1" x14ac:dyDescent="0.2">
      <c r="B1298" s="179"/>
      <c r="D1298" s="175" t="s">
        <v>183</v>
      </c>
      <c r="E1298" s="180" t="s">
        <v>1</v>
      </c>
      <c r="F1298" s="181" t="s">
        <v>562</v>
      </c>
      <c r="H1298" s="182">
        <v>1.599</v>
      </c>
      <c r="I1298" s="183"/>
      <c r="L1298" s="179"/>
      <c r="M1298" s="184"/>
      <c r="N1298" s="185"/>
      <c r="O1298" s="185"/>
      <c r="P1298" s="185"/>
      <c r="Q1298" s="185"/>
      <c r="R1298" s="185"/>
      <c r="S1298" s="185"/>
      <c r="T1298" s="186"/>
      <c r="AT1298" s="180" t="s">
        <v>183</v>
      </c>
      <c r="AU1298" s="180" t="s">
        <v>179</v>
      </c>
      <c r="AV1298" s="13" t="s">
        <v>179</v>
      </c>
      <c r="AW1298" s="13" t="s">
        <v>32</v>
      </c>
      <c r="AX1298" s="13" t="s">
        <v>77</v>
      </c>
      <c r="AY1298" s="180" t="s">
        <v>173</v>
      </c>
    </row>
    <row r="1299" spans="1:65" s="14" customFormat="1" x14ac:dyDescent="0.2">
      <c r="B1299" s="187"/>
      <c r="D1299" s="175" t="s">
        <v>183</v>
      </c>
      <c r="E1299" s="188" t="s">
        <v>1</v>
      </c>
      <c r="F1299" s="189" t="s">
        <v>1382</v>
      </c>
      <c r="H1299" s="188" t="s">
        <v>1</v>
      </c>
      <c r="I1299" s="190"/>
      <c r="L1299" s="187"/>
      <c r="M1299" s="191"/>
      <c r="N1299" s="192"/>
      <c r="O1299" s="192"/>
      <c r="P1299" s="192"/>
      <c r="Q1299" s="192"/>
      <c r="R1299" s="192"/>
      <c r="S1299" s="192"/>
      <c r="T1299" s="193"/>
      <c r="AT1299" s="188" t="s">
        <v>183</v>
      </c>
      <c r="AU1299" s="188" t="s">
        <v>179</v>
      </c>
      <c r="AV1299" s="14" t="s">
        <v>85</v>
      </c>
      <c r="AW1299" s="14" t="s">
        <v>32</v>
      </c>
      <c r="AX1299" s="14" t="s">
        <v>77</v>
      </c>
      <c r="AY1299" s="188" t="s">
        <v>173</v>
      </c>
    </row>
    <row r="1300" spans="1:65" s="13" customFormat="1" x14ac:dyDescent="0.2">
      <c r="B1300" s="179"/>
      <c r="D1300" s="175" t="s">
        <v>183</v>
      </c>
      <c r="E1300" s="180" t="s">
        <v>1</v>
      </c>
      <c r="F1300" s="181" t="s">
        <v>1383</v>
      </c>
      <c r="H1300" s="182">
        <v>56.1</v>
      </c>
      <c r="I1300" s="183"/>
      <c r="L1300" s="179"/>
      <c r="M1300" s="184"/>
      <c r="N1300" s="185"/>
      <c r="O1300" s="185"/>
      <c r="P1300" s="185"/>
      <c r="Q1300" s="185"/>
      <c r="R1300" s="185"/>
      <c r="S1300" s="185"/>
      <c r="T1300" s="186"/>
      <c r="AT1300" s="180" t="s">
        <v>183</v>
      </c>
      <c r="AU1300" s="180" t="s">
        <v>179</v>
      </c>
      <c r="AV1300" s="13" t="s">
        <v>179</v>
      </c>
      <c r="AW1300" s="13" t="s">
        <v>32</v>
      </c>
      <c r="AX1300" s="13" t="s">
        <v>77</v>
      </c>
      <c r="AY1300" s="180" t="s">
        <v>173</v>
      </c>
    </row>
    <row r="1301" spans="1:65" s="13" customFormat="1" x14ac:dyDescent="0.2">
      <c r="B1301" s="179"/>
      <c r="D1301" s="175" t="s">
        <v>183</v>
      </c>
      <c r="E1301" s="180" t="s">
        <v>1</v>
      </c>
      <c r="F1301" s="181" t="s">
        <v>1384</v>
      </c>
      <c r="H1301" s="182">
        <v>-14.432</v>
      </c>
      <c r="I1301" s="183"/>
      <c r="L1301" s="179"/>
      <c r="M1301" s="184"/>
      <c r="N1301" s="185"/>
      <c r="O1301" s="185"/>
      <c r="P1301" s="185"/>
      <c r="Q1301" s="185"/>
      <c r="R1301" s="185"/>
      <c r="S1301" s="185"/>
      <c r="T1301" s="186"/>
      <c r="AT1301" s="180" t="s">
        <v>183</v>
      </c>
      <c r="AU1301" s="180" t="s">
        <v>179</v>
      </c>
      <c r="AV1301" s="13" t="s">
        <v>179</v>
      </c>
      <c r="AW1301" s="13" t="s">
        <v>32</v>
      </c>
      <c r="AX1301" s="13" t="s">
        <v>77</v>
      </c>
      <c r="AY1301" s="180" t="s">
        <v>173</v>
      </c>
    </row>
    <row r="1302" spans="1:65" s="13" customFormat="1" x14ac:dyDescent="0.2">
      <c r="B1302" s="179"/>
      <c r="D1302" s="175" t="s">
        <v>183</v>
      </c>
      <c r="E1302" s="180" t="s">
        <v>1</v>
      </c>
      <c r="F1302" s="181" t="s">
        <v>1385</v>
      </c>
      <c r="H1302" s="182">
        <v>0.68899999999999995</v>
      </c>
      <c r="I1302" s="183"/>
      <c r="L1302" s="179"/>
      <c r="M1302" s="184"/>
      <c r="N1302" s="185"/>
      <c r="O1302" s="185"/>
      <c r="P1302" s="185"/>
      <c r="Q1302" s="185"/>
      <c r="R1302" s="185"/>
      <c r="S1302" s="185"/>
      <c r="T1302" s="186"/>
      <c r="AT1302" s="180" t="s">
        <v>183</v>
      </c>
      <c r="AU1302" s="180" t="s">
        <v>179</v>
      </c>
      <c r="AV1302" s="13" t="s">
        <v>179</v>
      </c>
      <c r="AW1302" s="13" t="s">
        <v>32</v>
      </c>
      <c r="AX1302" s="13" t="s">
        <v>77</v>
      </c>
      <c r="AY1302" s="180" t="s">
        <v>173</v>
      </c>
    </row>
    <row r="1303" spans="1:65" s="13" customFormat="1" x14ac:dyDescent="0.2">
      <c r="B1303" s="179"/>
      <c r="D1303" s="175" t="s">
        <v>183</v>
      </c>
      <c r="E1303" s="180" t="s">
        <v>1</v>
      </c>
      <c r="F1303" s="181" t="s">
        <v>1386</v>
      </c>
      <c r="H1303" s="182">
        <v>0.65</v>
      </c>
      <c r="I1303" s="183"/>
      <c r="L1303" s="179"/>
      <c r="M1303" s="184"/>
      <c r="N1303" s="185"/>
      <c r="O1303" s="185"/>
      <c r="P1303" s="185"/>
      <c r="Q1303" s="185"/>
      <c r="R1303" s="185"/>
      <c r="S1303" s="185"/>
      <c r="T1303" s="186"/>
      <c r="AT1303" s="180" t="s">
        <v>183</v>
      </c>
      <c r="AU1303" s="180" t="s">
        <v>179</v>
      </c>
      <c r="AV1303" s="13" t="s">
        <v>179</v>
      </c>
      <c r="AW1303" s="13" t="s">
        <v>32</v>
      </c>
      <c r="AX1303" s="13" t="s">
        <v>77</v>
      </c>
      <c r="AY1303" s="180" t="s">
        <v>173</v>
      </c>
    </row>
    <row r="1304" spans="1:65" s="14" customFormat="1" x14ac:dyDescent="0.2">
      <c r="B1304" s="187"/>
      <c r="D1304" s="175" t="s">
        <v>183</v>
      </c>
      <c r="E1304" s="188" t="s">
        <v>1</v>
      </c>
      <c r="F1304" s="189" t="s">
        <v>1387</v>
      </c>
      <c r="H1304" s="188" t="s">
        <v>1</v>
      </c>
      <c r="I1304" s="190"/>
      <c r="L1304" s="187"/>
      <c r="M1304" s="191"/>
      <c r="N1304" s="192"/>
      <c r="O1304" s="192"/>
      <c r="P1304" s="192"/>
      <c r="Q1304" s="192"/>
      <c r="R1304" s="192"/>
      <c r="S1304" s="192"/>
      <c r="T1304" s="193"/>
      <c r="AT1304" s="188" t="s">
        <v>183</v>
      </c>
      <c r="AU1304" s="188" t="s">
        <v>179</v>
      </c>
      <c r="AV1304" s="14" t="s">
        <v>85</v>
      </c>
      <c r="AW1304" s="14" t="s">
        <v>32</v>
      </c>
      <c r="AX1304" s="14" t="s">
        <v>77</v>
      </c>
      <c r="AY1304" s="188" t="s">
        <v>173</v>
      </c>
    </row>
    <row r="1305" spans="1:65" s="13" customFormat="1" x14ac:dyDescent="0.2">
      <c r="B1305" s="179"/>
      <c r="D1305" s="175" t="s">
        <v>183</v>
      </c>
      <c r="E1305" s="180" t="s">
        <v>1</v>
      </c>
      <c r="F1305" s="181" t="s">
        <v>2396</v>
      </c>
      <c r="H1305" s="182">
        <v>39.463000000000001</v>
      </c>
      <c r="I1305" s="183"/>
      <c r="L1305" s="179"/>
      <c r="M1305" s="184"/>
      <c r="N1305" s="185"/>
      <c r="O1305" s="185"/>
      <c r="P1305" s="185"/>
      <c r="Q1305" s="185"/>
      <c r="R1305" s="185"/>
      <c r="S1305" s="185"/>
      <c r="T1305" s="186"/>
      <c r="AT1305" s="180" t="s">
        <v>183</v>
      </c>
      <c r="AU1305" s="180" t="s">
        <v>179</v>
      </c>
      <c r="AV1305" s="13" t="s">
        <v>179</v>
      </c>
      <c r="AW1305" s="13" t="s">
        <v>32</v>
      </c>
      <c r="AX1305" s="13" t="s">
        <v>77</v>
      </c>
      <c r="AY1305" s="180" t="s">
        <v>173</v>
      </c>
    </row>
    <row r="1306" spans="1:65" s="13" customFormat="1" x14ac:dyDescent="0.2">
      <c r="B1306" s="179"/>
      <c r="D1306" s="175" t="s">
        <v>183</v>
      </c>
      <c r="E1306" s="180" t="s">
        <v>1</v>
      </c>
      <c r="F1306" s="181" t="s">
        <v>2397</v>
      </c>
      <c r="H1306" s="182">
        <v>-7.8620000000000001</v>
      </c>
      <c r="I1306" s="183"/>
      <c r="L1306" s="179"/>
      <c r="M1306" s="184"/>
      <c r="N1306" s="185"/>
      <c r="O1306" s="185"/>
      <c r="P1306" s="185"/>
      <c r="Q1306" s="185"/>
      <c r="R1306" s="185"/>
      <c r="S1306" s="185"/>
      <c r="T1306" s="186"/>
      <c r="AT1306" s="180" t="s">
        <v>183</v>
      </c>
      <c r="AU1306" s="180" t="s">
        <v>179</v>
      </c>
      <c r="AV1306" s="13" t="s">
        <v>179</v>
      </c>
      <c r="AW1306" s="13" t="s">
        <v>32</v>
      </c>
      <c r="AX1306" s="13" t="s">
        <v>77</v>
      </c>
      <c r="AY1306" s="180" t="s">
        <v>173</v>
      </c>
    </row>
    <row r="1307" spans="1:65" s="13" customFormat="1" x14ac:dyDescent="0.2">
      <c r="B1307" s="179"/>
      <c r="D1307" s="175" t="s">
        <v>183</v>
      </c>
      <c r="E1307" s="180" t="s">
        <v>1</v>
      </c>
      <c r="F1307" s="181" t="s">
        <v>2398</v>
      </c>
      <c r="H1307" s="182">
        <v>2.5609999999999999</v>
      </c>
      <c r="I1307" s="183"/>
      <c r="L1307" s="179"/>
      <c r="M1307" s="184"/>
      <c r="N1307" s="185"/>
      <c r="O1307" s="185"/>
      <c r="P1307" s="185"/>
      <c r="Q1307" s="185"/>
      <c r="R1307" s="185"/>
      <c r="S1307" s="185"/>
      <c r="T1307" s="186"/>
      <c r="AT1307" s="180" t="s">
        <v>183</v>
      </c>
      <c r="AU1307" s="180" t="s">
        <v>179</v>
      </c>
      <c r="AV1307" s="13" t="s">
        <v>179</v>
      </c>
      <c r="AW1307" s="13" t="s">
        <v>32</v>
      </c>
      <c r="AX1307" s="13" t="s">
        <v>77</v>
      </c>
      <c r="AY1307" s="180" t="s">
        <v>173</v>
      </c>
    </row>
    <row r="1308" spans="1:65" s="16" customFormat="1" x14ac:dyDescent="0.2">
      <c r="B1308" s="202"/>
      <c r="D1308" s="175" t="s">
        <v>183</v>
      </c>
      <c r="E1308" s="203" t="s">
        <v>1</v>
      </c>
      <c r="F1308" s="204" t="s">
        <v>197</v>
      </c>
      <c r="H1308" s="205">
        <v>98.992999999999995</v>
      </c>
      <c r="I1308" s="206"/>
      <c r="L1308" s="202"/>
      <c r="M1308" s="207"/>
      <c r="N1308" s="208"/>
      <c r="O1308" s="208"/>
      <c r="P1308" s="208"/>
      <c r="Q1308" s="208"/>
      <c r="R1308" s="208"/>
      <c r="S1308" s="208"/>
      <c r="T1308" s="209"/>
      <c r="AT1308" s="203" t="s">
        <v>183</v>
      </c>
      <c r="AU1308" s="203" t="s">
        <v>179</v>
      </c>
      <c r="AV1308" s="16" t="s">
        <v>178</v>
      </c>
      <c r="AW1308" s="16" t="s">
        <v>32</v>
      </c>
      <c r="AX1308" s="16" t="s">
        <v>85</v>
      </c>
      <c r="AY1308" s="203" t="s">
        <v>173</v>
      </c>
    </row>
    <row r="1309" spans="1:65" s="2" customFormat="1" ht="24" customHeight="1" x14ac:dyDescent="0.2">
      <c r="A1309" s="33"/>
      <c r="B1309" s="162"/>
      <c r="C1309" s="163" t="s">
        <v>1447</v>
      </c>
      <c r="D1309" s="264" t="s">
        <v>1391</v>
      </c>
      <c r="E1309" s="265"/>
      <c r="F1309" s="266"/>
      <c r="G1309" s="164" t="s">
        <v>271</v>
      </c>
      <c r="H1309" s="165">
        <v>196.13</v>
      </c>
      <c r="I1309" s="166"/>
      <c r="J1309" s="165">
        <f>ROUND(I1309*H1309,3)</f>
        <v>0</v>
      </c>
      <c r="K1309" s="167"/>
      <c r="L1309" s="34"/>
      <c r="M1309" s="168" t="s">
        <v>1</v>
      </c>
      <c r="N1309" s="169" t="s">
        <v>43</v>
      </c>
      <c r="O1309" s="59"/>
      <c r="P1309" s="170">
        <f>O1309*H1309</f>
        <v>0</v>
      </c>
      <c r="Q1309" s="170">
        <v>0</v>
      </c>
      <c r="R1309" s="170">
        <f>Q1309*H1309</f>
        <v>0</v>
      </c>
      <c r="S1309" s="170">
        <v>0</v>
      </c>
      <c r="T1309" s="171">
        <f>S1309*H1309</f>
        <v>0</v>
      </c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R1309" s="172" t="s">
        <v>283</v>
      </c>
      <c r="AT1309" s="172" t="s">
        <v>175</v>
      </c>
      <c r="AU1309" s="172" t="s">
        <v>179</v>
      </c>
      <c r="AY1309" s="18" t="s">
        <v>173</v>
      </c>
      <c r="BE1309" s="173">
        <f>IF(N1309="základná",J1309,0)</f>
        <v>0</v>
      </c>
      <c r="BF1309" s="173">
        <f>IF(N1309="znížená",J1309,0)</f>
        <v>0</v>
      </c>
      <c r="BG1309" s="173">
        <f>IF(N1309="zákl. prenesená",J1309,0)</f>
        <v>0</v>
      </c>
      <c r="BH1309" s="173">
        <f>IF(N1309="zníž. prenesená",J1309,0)</f>
        <v>0</v>
      </c>
      <c r="BI1309" s="173">
        <f>IF(N1309="nulová",J1309,0)</f>
        <v>0</v>
      </c>
      <c r="BJ1309" s="18" t="s">
        <v>179</v>
      </c>
      <c r="BK1309" s="174">
        <f>ROUND(I1309*H1309,3)</f>
        <v>0</v>
      </c>
      <c r="BL1309" s="18" t="s">
        <v>283</v>
      </c>
      <c r="BM1309" s="172" t="s">
        <v>2399</v>
      </c>
    </row>
    <row r="1310" spans="1:65" s="2" customFormat="1" x14ac:dyDescent="0.2">
      <c r="A1310" s="33"/>
      <c r="B1310" s="34"/>
      <c r="C1310" s="33"/>
      <c r="D1310" s="175" t="s">
        <v>181</v>
      </c>
      <c r="E1310" s="33"/>
      <c r="F1310" s="176" t="s">
        <v>1393</v>
      </c>
      <c r="G1310" s="33"/>
      <c r="H1310" s="33"/>
      <c r="I1310" s="97"/>
      <c r="J1310" s="33"/>
      <c r="K1310" s="33"/>
      <c r="L1310" s="34"/>
      <c r="M1310" s="177"/>
      <c r="N1310" s="178"/>
      <c r="O1310" s="59"/>
      <c r="P1310" s="59"/>
      <c r="Q1310" s="59"/>
      <c r="R1310" s="59"/>
      <c r="S1310" s="59"/>
      <c r="T1310" s="60"/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T1310" s="18" t="s">
        <v>181</v>
      </c>
      <c r="AU1310" s="18" t="s">
        <v>179</v>
      </c>
    </row>
    <row r="1311" spans="1:65" s="13" customFormat="1" ht="22.5" x14ac:dyDescent="0.2">
      <c r="B1311" s="179"/>
      <c r="D1311" s="175" t="s">
        <v>183</v>
      </c>
      <c r="E1311" s="180" t="s">
        <v>1</v>
      </c>
      <c r="F1311" s="181" t="s">
        <v>2132</v>
      </c>
      <c r="H1311" s="182">
        <v>196.13</v>
      </c>
      <c r="I1311" s="183"/>
      <c r="L1311" s="179"/>
      <c r="M1311" s="184"/>
      <c r="N1311" s="185"/>
      <c r="O1311" s="185"/>
      <c r="P1311" s="185"/>
      <c r="Q1311" s="185"/>
      <c r="R1311" s="185"/>
      <c r="S1311" s="185"/>
      <c r="T1311" s="186"/>
      <c r="AT1311" s="180" t="s">
        <v>183</v>
      </c>
      <c r="AU1311" s="180" t="s">
        <v>179</v>
      </c>
      <c r="AV1311" s="13" t="s">
        <v>179</v>
      </c>
      <c r="AW1311" s="13" t="s">
        <v>32</v>
      </c>
      <c r="AX1311" s="13" t="s">
        <v>77</v>
      </c>
      <c r="AY1311" s="180" t="s">
        <v>173</v>
      </c>
    </row>
    <row r="1312" spans="1:65" s="16" customFormat="1" x14ac:dyDescent="0.2">
      <c r="B1312" s="202"/>
      <c r="D1312" s="175" t="s">
        <v>183</v>
      </c>
      <c r="E1312" s="203" t="s">
        <v>1</v>
      </c>
      <c r="F1312" s="204" t="s">
        <v>197</v>
      </c>
      <c r="H1312" s="205">
        <v>196.13</v>
      </c>
      <c r="I1312" s="206"/>
      <c r="L1312" s="202"/>
      <c r="M1312" s="207"/>
      <c r="N1312" s="208"/>
      <c r="O1312" s="208"/>
      <c r="P1312" s="208"/>
      <c r="Q1312" s="208"/>
      <c r="R1312" s="208"/>
      <c r="S1312" s="208"/>
      <c r="T1312" s="209"/>
      <c r="AT1312" s="203" t="s">
        <v>183</v>
      </c>
      <c r="AU1312" s="203" t="s">
        <v>179</v>
      </c>
      <c r="AV1312" s="16" t="s">
        <v>178</v>
      </c>
      <c r="AW1312" s="16" t="s">
        <v>32</v>
      </c>
      <c r="AX1312" s="16" t="s">
        <v>85</v>
      </c>
      <c r="AY1312" s="203" t="s">
        <v>173</v>
      </c>
    </row>
    <row r="1313" spans="1:65" s="12" customFormat="1" ht="25.9" customHeight="1" x14ac:dyDescent="0.2">
      <c r="B1313" s="149"/>
      <c r="D1313" s="150" t="s">
        <v>76</v>
      </c>
      <c r="E1313" s="151" t="s">
        <v>335</v>
      </c>
      <c r="F1313" s="151" t="s">
        <v>1394</v>
      </c>
      <c r="I1313" s="152"/>
      <c r="J1313" s="153">
        <f>BK1313</f>
        <v>0</v>
      </c>
      <c r="L1313" s="149"/>
      <c r="M1313" s="154"/>
      <c r="N1313" s="155"/>
      <c r="O1313" s="155"/>
      <c r="P1313" s="156">
        <f>P1314+P1575+P1578</f>
        <v>0</v>
      </c>
      <c r="Q1313" s="155"/>
      <c r="R1313" s="156">
        <f>R1314+R1575+R1578</f>
        <v>0</v>
      </c>
      <c r="S1313" s="155"/>
      <c r="T1313" s="157">
        <f>T1314+T1575+T1578</f>
        <v>0</v>
      </c>
      <c r="AR1313" s="150" t="s">
        <v>191</v>
      </c>
      <c r="AT1313" s="158" t="s">
        <v>76</v>
      </c>
      <c r="AU1313" s="158" t="s">
        <v>77</v>
      </c>
      <c r="AY1313" s="150" t="s">
        <v>173</v>
      </c>
      <c r="BK1313" s="159">
        <f>BK1314+BK1575+BK1578</f>
        <v>0</v>
      </c>
    </row>
    <row r="1314" spans="1:65" s="12" customFormat="1" ht="22.9" customHeight="1" x14ac:dyDescent="0.2">
      <c r="B1314" s="149"/>
      <c r="D1314" s="150" t="s">
        <v>76</v>
      </c>
      <c r="E1314" s="160" t="s">
        <v>1395</v>
      </c>
      <c r="F1314" s="160" t="s">
        <v>1396</v>
      </c>
      <c r="I1314" s="152"/>
      <c r="J1314" s="161">
        <f>BK1314</f>
        <v>0</v>
      </c>
      <c r="L1314" s="149"/>
      <c r="M1314" s="154"/>
      <c r="N1314" s="155"/>
      <c r="O1314" s="155"/>
      <c r="P1314" s="156">
        <f>P1315+P1364+P1411+P1438+P1465+P1488+P1511+P1540+P1569+P1572</f>
        <v>0</v>
      </c>
      <c r="Q1314" s="155"/>
      <c r="R1314" s="156">
        <f>R1315+R1364+R1411+R1438+R1465+R1488+R1511+R1540+R1569+R1572</f>
        <v>0</v>
      </c>
      <c r="S1314" s="155"/>
      <c r="T1314" s="157">
        <f>T1315+T1364+T1411+T1438+T1465+T1488+T1511+T1540+T1569+T1572</f>
        <v>0</v>
      </c>
      <c r="AR1314" s="150" t="s">
        <v>191</v>
      </c>
      <c r="AT1314" s="158" t="s">
        <v>76</v>
      </c>
      <c r="AU1314" s="158" t="s">
        <v>85</v>
      </c>
      <c r="AY1314" s="150" t="s">
        <v>173</v>
      </c>
      <c r="BK1314" s="159">
        <f>BK1315+BK1364+BK1411+BK1438+BK1465+BK1488+BK1511+BK1540+BK1569+BK1572</f>
        <v>0</v>
      </c>
    </row>
    <row r="1315" spans="1:65" s="12" customFormat="1" ht="20.85" customHeight="1" x14ac:dyDescent="0.2">
      <c r="B1315" s="149"/>
      <c r="D1315" s="150" t="s">
        <v>76</v>
      </c>
      <c r="E1315" s="160" t="s">
        <v>1397</v>
      </c>
      <c r="F1315" s="160" t="s">
        <v>1398</v>
      </c>
      <c r="I1315" s="152"/>
      <c r="J1315" s="161">
        <f>BK1315</f>
        <v>0</v>
      </c>
      <c r="L1315" s="149"/>
      <c r="M1315" s="154"/>
      <c r="N1315" s="155"/>
      <c r="O1315" s="155"/>
      <c r="P1315" s="156">
        <f>SUM(P1316:P1363)</f>
        <v>0</v>
      </c>
      <c r="Q1315" s="155"/>
      <c r="R1315" s="156">
        <f>SUM(R1316:R1363)</f>
        <v>0</v>
      </c>
      <c r="S1315" s="155"/>
      <c r="T1315" s="157">
        <f>SUM(T1316:T1363)</f>
        <v>0</v>
      </c>
      <c r="AR1315" s="150" t="s">
        <v>191</v>
      </c>
      <c r="AT1315" s="158" t="s">
        <v>76</v>
      </c>
      <c r="AU1315" s="158" t="s">
        <v>179</v>
      </c>
      <c r="AY1315" s="150" t="s">
        <v>173</v>
      </c>
      <c r="BK1315" s="159">
        <f>SUM(BK1316:BK1363)</f>
        <v>0</v>
      </c>
    </row>
    <row r="1316" spans="1:65" s="2" customFormat="1" ht="16.5" customHeight="1" x14ac:dyDescent="0.2">
      <c r="A1316" s="33"/>
      <c r="B1316" s="162"/>
      <c r="C1316" s="163" t="s">
        <v>1450</v>
      </c>
      <c r="D1316" s="264" t="s">
        <v>1400</v>
      </c>
      <c r="E1316" s="265"/>
      <c r="F1316" s="266"/>
      <c r="G1316" s="164" t="s">
        <v>370</v>
      </c>
      <c r="H1316" s="165">
        <v>60</v>
      </c>
      <c r="I1316" s="166"/>
      <c r="J1316" s="165">
        <f>ROUND(I1316*H1316,3)</f>
        <v>0</v>
      </c>
      <c r="K1316" s="167"/>
      <c r="L1316" s="34"/>
      <c r="M1316" s="168" t="s">
        <v>1</v>
      </c>
      <c r="N1316" s="169" t="s">
        <v>43</v>
      </c>
      <c r="O1316" s="59"/>
      <c r="P1316" s="170">
        <f>O1316*H1316</f>
        <v>0</v>
      </c>
      <c r="Q1316" s="170">
        <v>0</v>
      </c>
      <c r="R1316" s="170">
        <f>Q1316*H1316</f>
        <v>0</v>
      </c>
      <c r="S1316" s="170">
        <v>0</v>
      </c>
      <c r="T1316" s="171">
        <f>S1316*H1316</f>
        <v>0</v>
      </c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R1316" s="172" t="s">
        <v>572</v>
      </c>
      <c r="AT1316" s="172" t="s">
        <v>175</v>
      </c>
      <c r="AU1316" s="172" t="s">
        <v>191</v>
      </c>
      <c r="AY1316" s="18" t="s">
        <v>173</v>
      </c>
      <c r="BE1316" s="173">
        <f>IF(N1316="základná",J1316,0)</f>
        <v>0</v>
      </c>
      <c r="BF1316" s="173">
        <f>IF(N1316="znížená",J1316,0)</f>
        <v>0</v>
      </c>
      <c r="BG1316" s="173">
        <f>IF(N1316="zákl. prenesená",J1316,0)</f>
        <v>0</v>
      </c>
      <c r="BH1316" s="173">
        <f>IF(N1316="zníž. prenesená",J1316,0)</f>
        <v>0</v>
      </c>
      <c r="BI1316" s="173">
        <f>IF(N1316="nulová",J1316,0)</f>
        <v>0</v>
      </c>
      <c r="BJ1316" s="18" t="s">
        <v>179</v>
      </c>
      <c r="BK1316" s="174">
        <f>ROUND(I1316*H1316,3)</f>
        <v>0</v>
      </c>
      <c r="BL1316" s="18" t="s">
        <v>572</v>
      </c>
      <c r="BM1316" s="172" t="s">
        <v>2400</v>
      </c>
    </row>
    <row r="1317" spans="1:65" s="2" customFormat="1" x14ac:dyDescent="0.2">
      <c r="A1317" s="33"/>
      <c r="B1317" s="34"/>
      <c r="C1317" s="33"/>
      <c r="D1317" s="175" t="s">
        <v>181</v>
      </c>
      <c r="E1317" s="33"/>
      <c r="F1317" s="176" t="s">
        <v>1400</v>
      </c>
      <c r="G1317" s="33"/>
      <c r="H1317" s="33"/>
      <c r="I1317" s="97"/>
      <c r="J1317" s="33"/>
      <c r="K1317" s="33"/>
      <c r="L1317" s="34"/>
      <c r="M1317" s="177"/>
      <c r="N1317" s="178"/>
      <c r="O1317" s="59"/>
      <c r="P1317" s="59"/>
      <c r="Q1317" s="59"/>
      <c r="R1317" s="59"/>
      <c r="S1317" s="59"/>
      <c r="T1317" s="60"/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  <c r="AE1317" s="33"/>
      <c r="AT1317" s="18" t="s">
        <v>181</v>
      </c>
      <c r="AU1317" s="18" t="s">
        <v>191</v>
      </c>
    </row>
    <row r="1318" spans="1:65" s="2" customFormat="1" ht="16.5" customHeight="1" x14ac:dyDescent="0.2">
      <c r="A1318" s="33"/>
      <c r="B1318" s="162"/>
      <c r="C1318" s="163" t="s">
        <v>1453</v>
      </c>
      <c r="D1318" s="264" t="s">
        <v>1403</v>
      </c>
      <c r="E1318" s="265"/>
      <c r="F1318" s="266"/>
      <c r="G1318" s="164" t="s">
        <v>370</v>
      </c>
      <c r="H1318" s="165">
        <v>65</v>
      </c>
      <c r="I1318" s="166"/>
      <c r="J1318" s="165">
        <f>ROUND(I1318*H1318,3)</f>
        <v>0</v>
      </c>
      <c r="K1318" s="167"/>
      <c r="L1318" s="34"/>
      <c r="M1318" s="168" t="s">
        <v>1</v>
      </c>
      <c r="N1318" s="169" t="s">
        <v>43</v>
      </c>
      <c r="O1318" s="59"/>
      <c r="P1318" s="170">
        <f>O1318*H1318</f>
        <v>0</v>
      </c>
      <c r="Q1318" s="170">
        <v>0</v>
      </c>
      <c r="R1318" s="170">
        <f>Q1318*H1318</f>
        <v>0</v>
      </c>
      <c r="S1318" s="170">
        <v>0</v>
      </c>
      <c r="T1318" s="171">
        <f>S1318*H1318</f>
        <v>0</v>
      </c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33"/>
      <c r="AE1318" s="33"/>
      <c r="AR1318" s="172" t="s">
        <v>572</v>
      </c>
      <c r="AT1318" s="172" t="s">
        <v>175</v>
      </c>
      <c r="AU1318" s="172" t="s">
        <v>191</v>
      </c>
      <c r="AY1318" s="18" t="s">
        <v>173</v>
      </c>
      <c r="BE1318" s="173">
        <f>IF(N1318="základná",J1318,0)</f>
        <v>0</v>
      </c>
      <c r="BF1318" s="173">
        <f>IF(N1318="znížená",J1318,0)</f>
        <v>0</v>
      </c>
      <c r="BG1318" s="173">
        <f>IF(N1318="zákl. prenesená",J1318,0)</f>
        <v>0</v>
      </c>
      <c r="BH1318" s="173">
        <f>IF(N1318="zníž. prenesená",J1318,0)</f>
        <v>0</v>
      </c>
      <c r="BI1318" s="173">
        <f>IF(N1318="nulová",J1318,0)</f>
        <v>0</v>
      </c>
      <c r="BJ1318" s="18" t="s">
        <v>179</v>
      </c>
      <c r="BK1318" s="174">
        <f>ROUND(I1318*H1318,3)</f>
        <v>0</v>
      </c>
      <c r="BL1318" s="18" t="s">
        <v>572</v>
      </c>
      <c r="BM1318" s="172" t="s">
        <v>2401</v>
      </c>
    </row>
    <row r="1319" spans="1:65" s="2" customFormat="1" x14ac:dyDescent="0.2">
      <c r="A1319" s="33"/>
      <c r="B1319" s="34"/>
      <c r="C1319" s="33"/>
      <c r="D1319" s="175" t="s">
        <v>181</v>
      </c>
      <c r="E1319" s="33"/>
      <c r="F1319" s="176" t="s">
        <v>1403</v>
      </c>
      <c r="G1319" s="33"/>
      <c r="H1319" s="33"/>
      <c r="I1319" s="97"/>
      <c r="J1319" s="33"/>
      <c r="K1319" s="33"/>
      <c r="L1319" s="34"/>
      <c r="M1319" s="177"/>
      <c r="N1319" s="178"/>
      <c r="O1319" s="59"/>
      <c r="P1319" s="59"/>
      <c r="Q1319" s="59"/>
      <c r="R1319" s="59"/>
      <c r="S1319" s="59"/>
      <c r="T1319" s="60"/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T1319" s="18" t="s">
        <v>181</v>
      </c>
      <c r="AU1319" s="18" t="s">
        <v>191</v>
      </c>
    </row>
    <row r="1320" spans="1:65" s="2" customFormat="1" ht="16.5" customHeight="1" x14ac:dyDescent="0.2">
      <c r="A1320" s="33"/>
      <c r="B1320" s="162"/>
      <c r="C1320" s="163" t="s">
        <v>1456</v>
      </c>
      <c r="D1320" s="264" t="s">
        <v>1406</v>
      </c>
      <c r="E1320" s="265"/>
      <c r="F1320" s="266"/>
      <c r="G1320" s="164" t="s">
        <v>370</v>
      </c>
      <c r="H1320" s="165">
        <v>28</v>
      </c>
      <c r="I1320" s="166"/>
      <c r="J1320" s="165">
        <f>ROUND(I1320*H1320,3)</f>
        <v>0</v>
      </c>
      <c r="K1320" s="167"/>
      <c r="L1320" s="34"/>
      <c r="M1320" s="168" t="s">
        <v>1</v>
      </c>
      <c r="N1320" s="169" t="s">
        <v>43</v>
      </c>
      <c r="O1320" s="59"/>
      <c r="P1320" s="170">
        <f>O1320*H1320</f>
        <v>0</v>
      </c>
      <c r="Q1320" s="170">
        <v>0</v>
      </c>
      <c r="R1320" s="170">
        <f>Q1320*H1320</f>
        <v>0</v>
      </c>
      <c r="S1320" s="170">
        <v>0</v>
      </c>
      <c r="T1320" s="171">
        <f>S1320*H1320</f>
        <v>0</v>
      </c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R1320" s="172" t="s">
        <v>572</v>
      </c>
      <c r="AT1320" s="172" t="s">
        <v>175</v>
      </c>
      <c r="AU1320" s="172" t="s">
        <v>191</v>
      </c>
      <c r="AY1320" s="18" t="s">
        <v>173</v>
      </c>
      <c r="BE1320" s="173">
        <f>IF(N1320="základná",J1320,0)</f>
        <v>0</v>
      </c>
      <c r="BF1320" s="173">
        <f>IF(N1320="znížená",J1320,0)</f>
        <v>0</v>
      </c>
      <c r="BG1320" s="173">
        <f>IF(N1320="zákl. prenesená",J1320,0)</f>
        <v>0</v>
      </c>
      <c r="BH1320" s="173">
        <f>IF(N1320="zníž. prenesená",J1320,0)</f>
        <v>0</v>
      </c>
      <c r="BI1320" s="173">
        <f>IF(N1320="nulová",J1320,0)</f>
        <v>0</v>
      </c>
      <c r="BJ1320" s="18" t="s">
        <v>179</v>
      </c>
      <c r="BK1320" s="174">
        <f>ROUND(I1320*H1320,3)</f>
        <v>0</v>
      </c>
      <c r="BL1320" s="18" t="s">
        <v>572</v>
      </c>
      <c r="BM1320" s="172" t="s">
        <v>2402</v>
      </c>
    </row>
    <row r="1321" spans="1:65" s="2" customFormat="1" x14ac:dyDescent="0.2">
      <c r="A1321" s="33"/>
      <c r="B1321" s="34"/>
      <c r="C1321" s="33"/>
      <c r="D1321" s="175" t="s">
        <v>181</v>
      </c>
      <c r="E1321" s="33"/>
      <c r="F1321" s="176" t="s">
        <v>1406</v>
      </c>
      <c r="G1321" s="33"/>
      <c r="H1321" s="33"/>
      <c r="I1321" s="97"/>
      <c r="J1321" s="33"/>
      <c r="K1321" s="33"/>
      <c r="L1321" s="34"/>
      <c r="M1321" s="177"/>
      <c r="N1321" s="178"/>
      <c r="O1321" s="59"/>
      <c r="P1321" s="59"/>
      <c r="Q1321" s="59"/>
      <c r="R1321" s="59"/>
      <c r="S1321" s="59"/>
      <c r="T1321" s="60"/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T1321" s="18" t="s">
        <v>181</v>
      </c>
      <c r="AU1321" s="18" t="s">
        <v>191</v>
      </c>
    </row>
    <row r="1322" spans="1:65" s="2" customFormat="1" ht="16.5" customHeight="1" x14ac:dyDescent="0.2">
      <c r="A1322" s="33"/>
      <c r="B1322" s="162"/>
      <c r="C1322" s="163" t="s">
        <v>1459</v>
      </c>
      <c r="D1322" s="264" t="s">
        <v>1409</v>
      </c>
      <c r="E1322" s="265"/>
      <c r="F1322" s="266"/>
      <c r="G1322" s="164" t="s">
        <v>643</v>
      </c>
      <c r="H1322" s="165">
        <v>40</v>
      </c>
      <c r="I1322" s="166"/>
      <c r="J1322" s="165">
        <f>ROUND(I1322*H1322,3)</f>
        <v>0</v>
      </c>
      <c r="K1322" s="167"/>
      <c r="L1322" s="34"/>
      <c r="M1322" s="168" t="s">
        <v>1</v>
      </c>
      <c r="N1322" s="169" t="s">
        <v>43</v>
      </c>
      <c r="O1322" s="59"/>
      <c r="P1322" s="170">
        <f>O1322*H1322</f>
        <v>0</v>
      </c>
      <c r="Q1322" s="170">
        <v>0</v>
      </c>
      <c r="R1322" s="170">
        <f>Q1322*H1322</f>
        <v>0</v>
      </c>
      <c r="S1322" s="170">
        <v>0</v>
      </c>
      <c r="T1322" s="171">
        <f>S1322*H1322</f>
        <v>0</v>
      </c>
      <c r="U1322" s="33"/>
      <c r="V1322" s="33"/>
      <c r="W1322" s="33"/>
      <c r="X1322" s="33"/>
      <c r="Y1322" s="33"/>
      <c r="Z1322" s="33"/>
      <c r="AA1322" s="33"/>
      <c r="AB1322" s="33"/>
      <c r="AC1322" s="33"/>
      <c r="AD1322" s="33"/>
      <c r="AE1322" s="33"/>
      <c r="AR1322" s="172" t="s">
        <v>572</v>
      </c>
      <c r="AT1322" s="172" t="s">
        <v>175</v>
      </c>
      <c r="AU1322" s="172" t="s">
        <v>191</v>
      </c>
      <c r="AY1322" s="18" t="s">
        <v>173</v>
      </c>
      <c r="BE1322" s="173">
        <f>IF(N1322="základná",J1322,0)</f>
        <v>0</v>
      </c>
      <c r="BF1322" s="173">
        <f>IF(N1322="znížená",J1322,0)</f>
        <v>0</v>
      </c>
      <c r="BG1322" s="173">
        <f>IF(N1322="zákl. prenesená",J1322,0)</f>
        <v>0</v>
      </c>
      <c r="BH1322" s="173">
        <f>IF(N1322="zníž. prenesená",J1322,0)</f>
        <v>0</v>
      </c>
      <c r="BI1322" s="173">
        <f>IF(N1322="nulová",J1322,0)</f>
        <v>0</v>
      </c>
      <c r="BJ1322" s="18" t="s">
        <v>179</v>
      </c>
      <c r="BK1322" s="174">
        <f>ROUND(I1322*H1322,3)</f>
        <v>0</v>
      </c>
      <c r="BL1322" s="18" t="s">
        <v>572</v>
      </c>
      <c r="BM1322" s="172" t="s">
        <v>2403</v>
      </c>
    </row>
    <row r="1323" spans="1:65" s="2" customFormat="1" x14ac:dyDescent="0.2">
      <c r="A1323" s="33"/>
      <c r="B1323" s="34"/>
      <c r="C1323" s="33"/>
      <c r="D1323" s="175" t="s">
        <v>181</v>
      </c>
      <c r="E1323" s="33"/>
      <c r="F1323" s="176" t="s">
        <v>1409</v>
      </c>
      <c r="G1323" s="33"/>
      <c r="H1323" s="33"/>
      <c r="I1323" s="97"/>
      <c r="J1323" s="33"/>
      <c r="K1323" s="33"/>
      <c r="L1323" s="34"/>
      <c r="M1323" s="177"/>
      <c r="N1323" s="178"/>
      <c r="O1323" s="59"/>
      <c r="P1323" s="59"/>
      <c r="Q1323" s="59"/>
      <c r="R1323" s="59"/>
      <c r="S1323" s="59"/>
      <c r="T1323" s="60"/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T1323" s="18" t="s">
        <v>181</v>
      </c>
      <c r="AU1323" s="18" t="s">
        <v>191</v>
      </c>
    </row>
    <row r="1324" spans="1:65" s="2" customFormat="1" ht="16.5" customHeight="1" x14ac:dyDescent="0.2">
      <c r="A1324" s="33"/>
      <c r="B1324" s="162"/>
      <c r="C1324" s="163" t="s">
        <v>1462</v>
      </c>
      <c r="D1324" s="264" t="s">
        <v>1412</v>
      </c>
      <c r="E1324" s="265"/>
      <c r="F1324" s="266"/>
      <c r="G1324" s="164" t="s">
        <v>370</v>
      </c>
      <c r="H1324" s="165">
        <v>18</v>
      </c>
      <c r="I1324" s="166"/>
      <c r="J1324" s="165">
        <f>ROUND(I1324*H1324,3)</f>
        <v>0</v>
      </c>
      <c r="K1324" s="167"/>
      <c r="L1324" s="34"/>
      <c r="M1324" s="168" t="s">
        <v>1</v>
      </c>
      <c r="N1324" s="169" t="s">
        <v>43</v>
      </c>
      <c r="O1324" s="59"/>
      <c r="P1324" s="170">
        <f>O1324*H1324</f>
        <v>0</v>
      </c>
      <c r="Q1324" s="170">
        <v>0</v>
      </c>
      <c r="R1324" s="170">
        <f>Q1324*H1324</f>
        <v>0</v>
      </c>
      <c r="S1324" s="170">
        <v>0</v>
      </c>
      <c r="T1324" s="171">
        <f>S1324*H1324</f>
        <v>0</v>
      </c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R1324" s="172" t="s">
        <v>572</v>
      </c>
      <c r="AT1324" s="172" t="s">
        <v>175</v>
      </c>
      <c r="AU1324" s="172" t="s">
        <v>191</v>
      </c>
      <c r="AY1324" s="18" t="s">
        <v>173</v>
      </c>
      <c r="BE1324" s="173">
        <f>IF(N1324="základná",J1324,0)</f>
        <v>0</v>
      </c>
      <c r="BF1324" s="173">
        <f>IF(N1324="znížená",J1324,0)</f>
        <v>0</v>
      </c>
      <c r="BG1324" s="173">
        <f>IF(N1324="zákl. prenesená",J1324,0)</f>
        <v>0</v>
      </c>
      <c r="BH1324" s="173">
        <f>IF(N1324="zníž. prenesená",J1324,0)</f>
        <v>0</v>
      </c>
      <c r="BI1324" s="173">
        <f>IF(N1324="nulová",J1324,0)</f>
        <v>0</v>
      </c>
      <c r="BJ1324" s="18" t="s">
        <v>179</v>
      </c>
      <c r="BK1324" s="174">
        <f>ROUND(I1324*H1324,3)</f>
        <v>0</v>
      </c>
      <c r="BL1324" s="18" t="s">
        <v>572</v>
      </c>
      <c r="BM1324" s="172" t="s">
        <v>2404</v>
      </c>
    </row>
    <row r="1325" spans="1:65" s="2" customFormat="1" x14ac:dyDescent="0.2">
      <c r="A1325" s="33"/>
      <c r="B1325" s="34"/>
      <c r="C1325" s="33"/>
      <c r="D1325" s="175" t="s">
        <v>181</v>
      </c>
      <c r="E1325" s="33"/>
      <c r="F1325" s="176" t="s">
        <v>1412</v>
      </c>
      <c r="G1325" s="33"/>
      <c r="H1325" s="33"/>
      <c r="I1325" s="97"/>
      <c r="J1325" s="33"/>
      <c r="K1325" s="33"/>
      <c r="L1325" s="34"/>
      <c r="M1325" s="177"/>
      <c r="N1325" s="178"/>
      <c r="O1325" s="59"/>
      <c r="P1325" s="59"/>
      <c r="Q1325" s="59"/>
      <c r="R1325" s="59"/>
      <c r="S1325" s="59"/>
      <c r="T1325" s="60"/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T1325" s="18" t="s">
        <v>181</v>
      </c>
      <c r="AU1325" s="18" t="s">
        <v>191</v>
      </c>
    </row>
    <row r="1326" spans="1:65" s="2" customFormat="1" ht="16.5" customHeight="1" x14ac:dyDescent="0.2">
      <c r="A1326" s="33"/>
      <c r="B1326" s="162"/>
      <c r="C1326" s="163" t="s">
        <v>1465</v>
      </c>
      <c r="D1326" s="264" t="s">
        <v>1415</v>
      </c>
      <c r="E1326" s="265"/>
      <c r="F1326" s="266"/>
      <c r="G1326" s="164" t="s">
        <v>370</v>
      </c>
      <c r="H1326" s="165">
        <v>22</v>
      </c>
      <c r="I1326" s="166"/>
      <c r="J1326" s="165">
        <f>ROUND(I1326*H1326,3)</f>
        <v>0</v>
      </c>
      <c r="K1326" s="167"/>
      <c r="L1326" s="34"/>
      <c r="M1326" s="168" t="s">
        <v>1</v>
      </c>
      <c r="N1326" s="169" t="s">
        <v>43</v>
      </c>
      <c r="O1326" s="59"/>
      <c r="P1326" s="170">
        <f>O1326*H1326</f>
        <v>0</v>
      </c>
      <c r="Q1326" s="170">
        <v>0</v>
      </c>
      <c r="R1326" s="170">
        <f>Q1326*H1326</f>
        <v>0</v>
      </c>
      <c r="S1326" s="170">
        <v>0</v>
      </c>
      <c r="T1326" s="171">
        <f>S1326*H1326</f>
        <v>0</v>
      </c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  <c r="AE1326" s="33"/>
      <c r="AR1326" s="172" t="s">
        <v>572</v>
      </c>
      <c r="AT1326" s="172" t="s">
        <v>175</v>
      </c>
      <c r="AU1326" s="172" t="s">
        <v>191</v>
      </c>
      <c r="AY1326" s="18" t="s">
        <v>173</v>
      </c>
      <c r="BE1326" s="173">
        <f>IF(N1326="základná",J1326,0)</f>
        <v>0</v>
      </c>
      <c r="BF1326" s="173">
        <f>IF(N1326="znížená",J1326,0)</f>
        <v>0</v>
      </c>
      <c r="BG1326" s="173">
        <f>IF(N1326="zákl. prenesená",J1326,0)</f>
        <v>0</v>
      </c>
      <c r="BH1326" s="173">
        <f>IF(N1326="zníž. prenesená",J1326,0)</f>
        <v>0</v>
      </c>
      <c r="BI1326" s="173">
        <f>IF(N1326="nulová",J1326,0)</f>
        <v>0</v>
      </c>
      <c r="BJ1326" s="18" t="s">
        <v>179</v>
      </c>
      <c r="BK1326" s="174">
        <f>ROUND(I1326*H1326,3)</f>
        <v>0</v>
      </c>
      <c r="BL1326" s="18" t="s">
        <v>572</v>
      </c>
      <c r="BM1326" s="172" t="s">
        <v>2405</v>
      </c>
    </row>
    <row r="1327" spans="1:65" s="2" customFormat="1" x14ac:dyDescent="0.2">
      <c r="A1327" s="33"/>
      <c r="B1327" s="34"/>
      <c r="C1327" s="33"/>
      <c r="D1327" s="175" t="s">
        <v>181</v>
      </c>
      <c r="E1327" s="33"/>
      <c r="F1327" s="176" t="s">
        <v>1415</v>
      </c>
      <c r="G1327" s="33"/>
      <c r="H1327" s="33"/>
      <c r="I1327" s="97"/>
      <c r="J1327" s="33"/>
      <c r="K1327" s="33"/>
      <c r="L1327" s="34"/>
      <c r="M1327" s="177"/>
      <c r="N1327" s="178"/>
      <c r="O1327" s="59"/>
      <c r="P1327" s="59"/>
      <c r="Q1327" s="59"/>
      <c r="R1327" s="59"/>
      <c r="S1327" s="59"/>
      <c r="T1327" s="60"/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T1327" s="18" t="s">
        <v>181</v>
      </c>
      <c r="AU1327" s="18" t="s">
        <v>191</v>
      </c>
    </row>
    <row r="1328" spans="1:65" s="2" customFormat="1" ht="16.5" customHeight="1" x14ac:dyDescent="0.2">
      <c r="A1328" s="33"/>
      <c r="B1328" s="162"/>
      <c r="C1328" s="163" t="s">
        <v>1468</v>
      </c>
      <c r="D1328" s="264" t="s">
        <v>1418</v>
      </c>
      <c r="E1328" s="265"/>
      <c r="F1328" s="266"/>
      <c r="G1328" s="164" t="s">
        <v>643</v>
      </c>
      <c r="H1328" s="165">
        <v>450</v>
      </c>
      <c r="I1328" s="166"/>
      <c r="J1328" s="165">
        <f>ROUND(I1328*H1328,3)</f>
        <v>0</v>
      </c>
      <c r="K1328" s="167"/>
      <c r="L1328" s="34"/>
      <c r="M1328" s="168" t="s">
        <v>1</v>
      </c>
      <c r="N1328" s="169" t="s">
        <v>43</v>
      </c>
      <c r="O1328" s="59"/>
      <c r="P1328" s="170">
        <f>O1328*H1328</f>
        <v>0</v>
      </c>
      <c r="Q1328" s="170">
        <v>0</v>
      </c>
      <c r="R1328" s="170">
        <f>Q1328*H1328</f>
        <v>0</v>
      </c>
      <c r="S1328" s="170">
        <v>0</v>
      </c>
      <c r="T1328" s="171">
        <f>S1328*H1328</f>
        <v>0</v>
      </c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  <c r="AE1328" s="33"/>
      <c r="AR1328" s="172" t="s">
        <v>572</v>
      </c>
      <c r="AT1328" s="172" t="s">
        <v>175</v>
      </c>
      <c r="AU1328" s="172" t="s">
        <v>191</v>
      </c>
      <c r="AY1328" s="18" t="s">
        <v>173</v>
      </c>
      <c r="BE1328" s="173">
        <f>IF(N1328="základná",J1328,0)</f>
        <v>0</v>
      </c>
      <c r="BF1328" s="173">
        <f>IF(N1328="znížená",J1328,0)</f>
        <v>0</v>
      </c>
      <c r="BG1328" s="173">
        <f>IF(N1328="zákl. prenesená",J1328,0)</f>
        <v>0</v>
      </c>
      <c r="BH1328" s="173">
        <f>IF(N1328="zníž. prenesená",J1328,0)</f>
        <v>0</v>
      </c>
      <c r="BI1328" s="173">
        <f>IF(N1328="nulová",J1328,0)</f>
        <v>0</v>
      </c>
      <c r="BJ1328" s="18" t="s">
        <v>179</v>
      </c>
      <c r="BK1328" s="174">
        <f>ROUND(I1328*H1328,3)</f>
        <v>0</v>
      </c>
      <c r="BL1328" s="18" t="s">
        <v>572</v>
      </c>
      <c r="BM1328" s="172" t="s">
        <v>2406</v>
      </c>
    </row>
    <row r="1329" spans="1:65" s="2" customFormat="1" x14ac:dyDescent="0.2">
      <c r="A1329" s="33"/>
      <c r="B1329" s="34"/>
      <c r="C1329" s="33"/>
      <c r="D1329" s="175" t="s">
        <v>181</v>
      </c>
      <c r="E1329" s="33"/>
      <c r="F1329" s="176" t="s">
        <v>1418</v>
      </c>
      <c r="G1329" s="33"/>
      <c r="H1329" s="33"/>
      <c r="I1329" s="97"/>
      <c r="J1329" s="33"/>
      <c r="K1329" s="33"/>
      <c r="L1329" s="34"/>
      <c r="M1329" s="177"/>
      <c r="N1329" s="178"/>
      <c r="O1329" s="59"/>
      <c r="P1329" s="59"/>
      <c r="Q1329" s="59"/>
      <c r="R1329" s="59"/>
      <c r="S1329" s="59"/>
      <c r="T1329" s="60"/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T1329" s="18" t="s">
        <v>181</v>
      </c>
      <c r="AU1329" s="18" t="s">
        <v>191</v>
      </c>
    </row>
    <row r="1330" spans="1:65" s="2" customFormat="1" ht="16.5" customHeight="1" x14ac:dyDescent="0.2">
      <c r="A1330" s="33"/>
      <c r="B1330" s="162"/>
      <c r="C1330" s="163" t="s">
        <v>1473</v>
      </c>
      <c r="D1330" s="264" t="s">
        <v>1421</v>
      </c>
      <c r="E1330" s="265"/>
      <c r="F1330" s="266"/>
      <c r="G1330" s="164" t="s">
        <v>643</v>
      </c>
      <c r="H1330" s="165">
        <v>150</v>
      </c>
      <c r="I1330" s="166"/>
      <c r="J1330" s="165">
        <f>ROUND(I1330*H1330,3)</f>
        <v>0</v>
      </c>
      <c r="K1330" s="167"/>
      <c r="L1330" s="34"/>
      <c r="M1330" s="168" t="s">
        <v>1</v>
      </c>
      <c r="N1330" s="169" t="s">
        <v>43</v>
      </c>
      <c r="O1330" s="59"/>
      <c r="P1330" s="170">
        <f>O1330*H1330</f>
        <v>0</v>
      </c>
      <c r="Q1330" s="170">
        <v>0</v>
      </c>
      <c r="R1330" s="170">
        <f>Q1330*H1330</f>
        <v>0</v>
      </c>
      <c r="S1330" s="170">
        <v>0</v>
      </c>
      <c r="T1330" s="171">
        <f>S1330*H1330</f>
        <v>0</v>
      </c>
      <c r="U1330" s="33"/>
      <c r="V1330" s="33"/>
      <c r="W1330" s="33"/>
      <c r="X1330" s="33"/>
      <c r="Y1330" s="33"/>
      <c r="Z1330" s="33"/>
      <c r="AA1330" s="33"/>
      <c r="AB1330" s="33"/>
      <c r="AC1330" s="33"/>
      <c r="AD1330" s="33"/>
      <c r="AE1330" s="33"/>
      <c r="AR1330" s="172" t="s">
        <v>572</v>
      </c>
      <c r="AT1330" s="172" t="s">
        <v>175</v>
      </c>
      <c r="AU1330" s="172" t="s">
        <v>191</v>
      </c>
      <c r="AY1330" s="18" t="s">
        <v>173</v>
      </c>
      <c r="BE1330" s="173">
        <f>IF(N1330="základná",J1330,0)</f>
        <v>0</v>
      </c>
      <c r="BF1330" s="173">
        <f>IF(N1330="znížená",J1330,0)</f>
        <v>0</v>
      </c>
      <c r="BG1330" s="173">
        <f>IF(N1330="zákl. prenesená",J1330,0)</f>
        <v>0</v>
      </c>
      <c r="BH1330" s="173">
        <f>IF(N1330="zníž. prenesená",J1330,0)</f>
        <v>0</v>
      </c>
      <c r="BI1330" s="173">
        <f>IF(N1330="nulová",J1330,0)</f>
        <v>0</v>
      </c>
      <c r="BJ1330" s="18" t="s">
        <v>179</v>
      </c>
      <c r="BK1330" s="174">
        <f>ROUND(I1330*H1330,3)</f>
        <v>0</v>
      </c>
      <c r="BL1330" s="18" t="s">
        <v>572</v>
      </c>
      <c r="BM1330" s="172" t="s">
        <v>2407</v>
      </c>
    </row>
    <row r="1331" spans="1:65" s="2" customFormat="1" x14ac:dyDescent="0.2">
      <c r="A1331" s="33"/>
      <c r="B1331" s="34"/>
      <c r="C1331" s="33"/>
      <c r="D1331" s="175" t="s">
        <v>181</v>
      </c>
      <c r="E1331" s="33"/>
      <c r="F1331" s="176" t="s">
        <v>1421</v>
      </c>
      <c r="G1331" s="33"/>
      <c r="H1331" s="33"/>
      <c r="I1331" s="97"/>
      <c r="J1331" s="33"/>
      <c r="K1331" s="33"/>
      <c r="L1331" s="34"/>
      <c r="M1331" s="177"/>
      <c r="N1331" s="178"/>
      <c r="O1331" s="59"/>
      <c r="P1331" s="59"/>
      <c r="Q1331" s="59"/>
      <c r="R1331" s="59"/>
      <c r="S1331" s="59"/>
      <c r="T1331" s="60"/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T1331" s="18" t="s">
        <v>181</v>
      </c>
      <c r="AU1331" s="18" t="s">
        <v>191</v>
      </c>
    </row>
    <row r="1332" spans="1:65" s="2" customFormat="1" ht="16.5" customHeight="1" x14ac:dyDescent="0.2">
      <c r="A1332" s="33"/>
      <c r="B1332" s="162"/>
      <c r="C1332" s="163" t="s">
        <v>1476</v>
      </c>
      <c r="D1332" s="264" t="s">
        <v>1424</v>
      </c>
      <c r="E1332" s="265"/>
      <c r="F1332" s="266"/>
      <c r="G1332" s="164" t="s">
        <v>643</v>
      </c>
      <c r="H1332" s="165">
        <v>90</v>
      </c>
      <c r="I1332" s="166"/>
      <c r="J1332" s="165">
        <f>ROUND(I1332*H1332,3)</f>
        <v>0</v>
      </c>
      <c r="K1332" s="167"/>
      <c r="L1332" s="34"/>
      <c r="M1332" s="168" t="s">
        <v>1</v>
      </c>
      <c r="N1332" s="169" t="s">
        <v>43</v>
      </c>
      <c r="O1332" s="59"/>
      <c r="P1332" s="170">
        <f>O1332*H1332</f>
        <v>0</v>
      </c>
      <c r="Q1332" s="170">
        <v>0</v>
      </c>
      <c r="R1332" s="170">
        <f>Q1332*H1332</f>
        <v>0</v>
      </c>
      <c r="S1332" s="170">
        <v>0</v>
      </c>
      <c r="T1332" s="171">
        <f>S1332*H1332</f>
        <v>0</v>
      </c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R1332" s="172" t="s">
        <v>572</v>
      </c>
      <c r="AT1332" s="172" t="s">
        <v>175</v>
      </c>
      <c r="AU1332" s="172" t="s">
        <v>191</v>
      </c>
      <c r="AY1332" s="18" t="s">
        <v>173</v>
      </c>
      <c r="BE1332" s="173">
        <f>IF(N1332="základná",J1332,0)</f>
        <v>0</v>
      </c>
      <c r="BF1332" s="173">
        <f>IF(N1332="znížená",J1332,0)</f>
        <v>0</v>
      </c>
      <c r="BG1332" s="173">
        <f>IF(N1332="zákl. prenesená",J1332,0)</f>
        <v>0</v>
      </c>
      <c r="BH1332" s="173">
        <f>IF(N1332="zníž. prenesená",J1332,0)</f>
        <v>0</v>
      </c>
      <c r="BI1332" s="173">
        <f>IF(N1332="nulová",J1332,0)</f>
        <v>0</v>
      </c>
      <c r="BJ1332" s="18" t="s">
        <v>179</v>
      </c>
      <c r="BK1332" s="174">
        <f>ROUND(I1332*H1332,3)</f>
        <v>0</v>
      </c>
      <c r="BL1332" s="18" t="s">
        <v>572</v>
      </c>
      <c r="BM1332" s="172" t="s">
        <v>2408</v>
      </c>
    </row>
    <row r="1333" spans="1:65" s="2" customFormat="1" x14ac:dyDescent="0.2">
      <c r="A1333" s="33"/>
      <c r="B1333" s="34"/>
      <c r="C1333" s="33"/>
      <c r="D1333" s="175" t="s">
        <v>181</v>
      </c>
      <c r="E1333" s="33"/>
      <c r="F1333" s="176" t="s">
        <v>1424</v>
      </c>
      <c r="G1333" s="33"/>
      <c r="H1333" s="33"/>
      <c r="I1333" s="97"/>
      <c r="J1333" s="33"/>
      <c r="K1333" s="33"/>
      <c r="L1333" s="34"/>
      <c r="M1333" s="177"/>
      <c r="N1333" s="178"/>
      <c r="O1333" s="59"/>
      <c r="P1333" s="59"/>
      <c r="Q1333" s="59"/>
      <c r="R1333" s="59"/>
      <c r="S1333" s="59"/>
      <c r="T1333" s="60"/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  <c r="AE1333" s="33"/>
      <c r="AT1333" s="18" t="s">
        <v>181</v>
      </c>
      <c r="AU1333" s="18" t="s">
        <v>191</v>
      </c>
    </row>
    <row r="1334" spans="1:65" s="2" customFormat="1" ht="16.5" customHeight="1" x14ac:dyDescent="0.2">
      <c r="A1334" s="33"/>
      <c r="B1334" s="162"/>
      <c r="C1334" s="163" t="s">
        <v>1478</v>
      </c>
      <c r="D1334" s="264" t="s">
        <v>1427</v>
      </c>
      <c r="E1334" s="265"/>
      <c r="F1334" s="266"/>
      <c r="G1334" s="164" t="s">
        <v>643</v>
      </c>
      <c r="H1334" s="165">
        <v>550</v>
      </c>
      <c r="I1334" s="166"/>
      <c r="J1334" s="165">
        <f>ROUND(I1334*H1334,3)</f>
        <v>0</v>
      </c>
      <c r="K1334" s="167"/>
      <c r="L1334" s="34"/>
      <c r="M1334" s="168" t="s">
        <v>1</v>
      </c>
      <c r="N1334" s="169" t="s">
        <v>43</v>
      </c>
      <c r="O1334" s="59"/>
      <c r="P1334" s="170">
        <f>O1334*H1334</f>
        <v>0</v>
      </c>
      <c r="Q1334" s="170">
        <v>0</v>
      </c>
      <c r="R1334" s="170">
        <f>Q1334*H1334</f>
        <v>0</v>
      </c>
      <c r="S1334" s="170">
        <v>0</v>
      </c>
      <c r="T1334" s="171">
        <f>S1334*H1334</f>
        <v>0</v>
      </c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R1334" s="172" t="s">
        <v>572</v>
      </c>
      <c r="AT1334" s="172" t="s">
        <v>175</v>
      </c>
      <c r="AU1334" s="172" t="s">
        <v>191</v>
      </c>
      <c r="AY1334" s="18" t="s">
        <v>173</v>
      </c>
      <c r="BE1334" s="173">
        <f>IF(N1334="základná",J1334,0)</f>
        <v>0</v>
      </c>
      <c r="BF1334" s="173">
        <f>IF(N1334="znížená",J1334,0)</f>
        <v>0</v>
      </c>
      <c r="BG1334" s="173">
        <f>IF(N1334="zákl. prenesená",J1334,0)</f>
        <v>0</v>
      </c>
      <c r="BH1334" s="173">
        <f>IF(N1334="zníž. prenesená",J1334,0)</f>
        <v>0</v>
      </c>
      <c r="BI1334" s="173">
        <f>IF(N1334="nulová",J1334,0)</f>
        <v>0</v>
      </c>
      <c r="BJ1334" s="18" t="s">
        <v>179</v>
      </c>
      <c r="BK1334" s="174">
        <f>ROUND(I1334*H1334,3)</f>
        <v>0</v>
      </c>
      <c r="BL1334" s="18" t="s">
        <v>572</v>
      </c>
      <c r="BM1334" s="172" t="s">
        <v>2409</v>
      </c>
    </row>
    <row r="1335" spans="1:65" s="2" customFormat="1" x14ac:dyDescent="0.2">
      <c r="A1335" s="33"/>
      <c r="B1335" s="34"/>
      <c r="C1335" s="33"/>
      <c r="D1335" s="175" t="s">
        <v>181</v>
      </c>
      <c r="E1335" s="33"/>
      <c r="F1335" s="176" t="s">
        <v>1427</v>
      </c>
      <c r="G1335" s="33"/>
      <c r="H1335" s="33"/>
      <c r="I1335" s="97"/>
      <c r="J1335" s="33"/>
      <c r="K1335" s="33"/>
      <c r="L1335" s="34"/>
      <c r="M1335" s="177"/>
      <c r="N1335" s="178"/>
      <c r="O1335" s="59"/>
      <c r="P1335" s="59"/>
      <c r="Q1335" s="59"/>
      <c r="R1335" s="59"/>
      <c r="S1335" s="59"/>
      <c r="T1335" s="60"/>
      <c r="U1335" s="33"/>
      <c r="V1335" s="33"/>
      <c r="W1335" s="33"/>
      <c r="X1335" s="33"/>
      <c r="Y1335" s="33"/>
      <c r="Z1335" s="33"/>
      <c r="AA1335" s="33"/>
      <c r="AB1335" s="33"/>
      <c r="AC1335" s="33"/>
      <c r="AD1335" s="33"/>
      <c r="AE1335" s="33"/>
      <c r="AT1335" s="18" t="s">
        <v>181</v>
      </c>
      <c r="AU1335" s="18" t="s">
        <v>191</v>
      </c>
    </row>
    <row r="1336" spans="1:65" s="2" customFormat="1" ht="16.5" customHeight="1" x14ac:dyDescent="0.2">
      <c r="A1336" s="33"/>
      <c r="B1336" s="162"/>
      <c r="C1336" s="163" t="s">
        <v>1480</v>
      </c>
      <c r="D1336" s="264" t="s">
        <v>1430</v>
      </c>
      <c r="E1336" s="265"/>
      <c r="F1336" s="266"/>
      <c r="G1336" s="164" t="s">
        <v>643</v>
      </c>
      <c r="H1336" s="165">
        <v>45</v>
      </c>
      <c r="I1336" s="166"/>
      <c r="J1336" s="165">
        <f>ROUND(I1336*H1336,3)</f>
        <v>0</v>
      </c>
      <c r="K1336" s="167"/>
      <c r="L1336" s="34"/>
      <c r="M1336" s="168" t="s">
        <v>1</v>
      </c>
      <c r="N1336" s="169" t="s">
        <v>43</v>
      </c>
      <c r="O1336" s="59"/>
      <c r="P1336" s="170">
        <f>O1336*H1336</f>
        <v>0</v>
      </c>
      <c r="Q1336" s="170">
        <v>0</v>
      </c>
      <c r="R1336" s="170">
        <f>Q1336*H1336</f>
        <v>0</v>
      </c>
      <c r="S1336" s="170">
        <v>0</v>
      </c>
      <c r="T1336" s="171">
        <f>S1336*H1336</f>
        <v>0</v>
      </c>
      <c r="U1336" s="33"/>
      <c r="V1336" s="33"/>
      <c r="W1336" s="33"/>
      <c r="X1336" s="33"/>
      <c r="Y1336" s="33"/>
      <c r="Z1336" s="33"/>
      <c r="AA1336" s="33"/>
      <c r="AB1336" s="33"/>
      <c r="AC1336" s="33"/>
      <c r="AD1336" s="33"/>
      <c r="AE1336" s="33"/>
      <c r="AR1336" s="172" t="s">
        <v>572</v>
      </c>
      <c r="AT1336" s="172" t="s">
        <v>175</v>
      </c>
      <c r="AU1336" s="172" t="s">
        <v>191</v>
      </c>
      <c r="AY1336" s="18" t="s">
        <v>173</v>
      </c>
      <c r="BE1336" s="173">
        <f>IF(N1336="základná",J1336,0)</f>
        <v>0</v>
      </c>
      <c r="BF1336" s="173">
        <f>IF(N1336="znížená",J1336,0)</f>
        <v>0</v>
      </c>
      <c r="BG1336" s="173">
        <f>IF(N1336="zákl. prenesená",J1336,0)</f>
        <v>0</v>
      </c>
      <c r="BH1336" s="173">
        <f>IF(N1336="zníž. prenesená",J1336,0)</f>
        <v>0</v>
      </c>
      <c r="BI1336" s="173">
        <f>IF(N1336="nulová",J1336,0)</f>
        <v>0</v>
      </c>
      <c r="BJ1336" s="18" t="s">
        <v>179</v>
      </c>
      <c r="BK1336" s="174">
        <f>ROUND(I1336*H1336,3)</f>
        <v>0</v>
      </c>
      <c r="BL1336" s="18" t="s">
        <v>572</v>
      </c>
      <c r="BM1336" s="172" t="s">
        <v>2410</v>
      </c>
    </row>
    <row r="1337" spans="1:65" s="2" customFormat="1" x14ac:dyDescent="0.2">
      <c r="A1337" s="33"/>
      <c r="B1337" s="34"/>
      <c r="C1337" s="33"/>
      <c r="D1337" s="175" t="s">
        <v>181</v>
      </c>
      <c r="E1337" s="33"/>
      <c r="F1337" s="176" t="s">
        <v>1430</v>
      </c>
      <c r="G1337" s="33"/>
      <c r="H1337" s="33"/>
      <c r="I1337" s="97"/>
      <c r="J1337" s="33"/>
      <c r="K1337" s="33"/>
      <c r="L1337" s="34"/>
      <c r="M1337" s="177"/>
      <c r="N1337" s="178"/>
      <c r="O1337" s="59"/>
      <c r="P1337" s="59"/>
      <c r="Q1337" s="59"/>
      <c r="R1337" s="59"/>
      <c r="S1337" s="59"/>
      <c r="T1337" s="60"/>
      <c r="U1337" s="33"/>
      <c r="V1337" s="33"/>
      <c r="W1337" s="33"/>
      <c r="X1337" s="33"/>
      <c r="Y1337" s="33"/>
      <c r="Z1337" s="33"/>
      <c r="AA1337" s="33"/>
      <c r="AB1337" s="33"/>
      <c r="AC1337" s="33"/>
      <c r="AD1337" s="33"/>
      <c r="AE1337" s="33"/>
      <c r="AT1337" s="18" t="s">
        <v>181</v>
      </c>
      <c r="AU1337" s="18" t="s">
        <v>191</v>
      </c>
    </row>
    <row r="1338" spans="1:65" s="2" customFormat="1" ht="16.5" customHeight="1" x14ac:dyDescent="0.2">
      <c r="A1338" s="33"/>
      <c r="B1338" s="162"/>
      <c r="C1338" s="163" t="s">
        <v>1482</v>
      </c>
      <c r="D1338" s="264" t="s">
        <v>1433</v>
      </c>
      <c r="E1338" s="265"/>
      <c r="F1338" s="266"/>
      <c r="G1338" s="164" t="s">
        <v>370</v>
      </c>
      <c r="H1338" s="165">
        <v>14</v>
      </c>
      <c r="I1338" s="166"/>
      <c r="J1338" s="165">
        <f>ROUND(I1338*H1338,3)</f>
        <v>0</v>
      </c>
      <c r="K1338" s="167"/>
      <c r="L1338" s="34"/>
      <c r="M1338" s="168" t="s">
        <v>1</v>
      </c>
      <c r="N1338" s="169" t="s">
        <v>43</v>
      </c>
      <c r="O1338" s="59"/>
      <c r="P1338" s="170">
        <f>O1338*H1338</f>
        <v>0</v>
      </c>
      <c r="Q1338" s="170">
        <v>0</v>
      </c>
      <c r="R1338" s="170">
        <f>Q1338*H1338</f>
        <v>0</v>
      </c>
      <c r="S1338" s="170">
        <v>0</v>
      </c>
      <c r="T1338" s="171">
        <f>S1338*H1338</f>
        <v>0</v>
      </c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33"/>
      <c r="AE1338" s="33"/>
      <c r="AR1338" s="172" t="s">
        <v>572</v>
      </c>
      <c r="AT1338" s="172" t="s">
        <v>175</v>
      </c>
      <c r="AU1338" s="172" t="s">
        <v>191</v>
      </c>
      <c r="AY1338" s="18" t="s">
        <v>173</v>
      </c>
      <c r="BE1338" s="173">
        <f>IF(N1338="základná",J1338,0)</f>
        <v>0</v>
      </c>
      <c r="BF1338" s="173">
        <f>IF(N1338="znížená",J1338,0)</f>
        <v>0</v>
      </c>
      <c r="BG1338" s="173">
        <f>IF(N1338="zákl. prenesená",J1338,0)</f>
        <v>0</v>
      </c>
      <c r="BH1338" s="173">
        <f>IF(N1338="zníž. prenesená",J1338,0)</f>
        <v>0</v>
      </c>
      <c r="BI1338" s="173">
        <f>IF(N1338="nulová",J1338,0)</f>
        <v>0</v>
      </c>
      <c r="BJ1338" s="18" t="s">
        <v>179</v>
      </c>
      <c r="BK1338" s="174">
        <f>ROUND(I1338*H1338,3)</f>
        <v>0</v>
      </c>
      <c r="BL1338" s="18" t="s">
        <v>572</v>
      </c>
      <c r="BM1338" s="172" t="s">
        <v>2411</v>
      </c>
    </row>
    <row r="1339" spans="1:65" s="2" customFormat="1" x14ac:dyDescent="0.2">
      <c r="A1339" s="33"/>
      <c r="B1339" s="34"/>
      <c r="C1339" s="33"/>
      <c r="D1339" s="175" t="s">
        <v>181</v>
      </c>
      <c r="E1339" s="33"/>
      <c r="F1339" s="176" t="s">
        <v>1433</v>
      </c>
      <c r="G1339" s="33"/>
      <c r="H1339" s="33"/>
      <c r="I1339" s="97"/>
      <c r="J1339" s="33"/>
      <c r="K1339" s="33"/>
      <c r="L1339" s="34"/>
      <c r="M1339" s="177"/>
      <c r="N1339" s="178"/>
      <c r="O1339" s="59"/>
      <c r="P1339" s="59"/>
      <c r="Q1339" s="59"/>
      <c r="R1339" s="59"/>
      <c r="S1339" s="59"/>
      <c r="T1339" s="60"/>
      <c r="U1339" s="33"/>
      <c r="V1339" s="33"/>
      <c r="W1339" s="33"/>
      <c r="X1339" s="33"/>
      <c r="Y1339" s="33"/>
      <c r="Z1339" s="33"/>
      <c r="AA1339" s="33"/>
      <c r="AB1339" s="33"/>
      <c r="AC1339" s="33"/>
      <c r="AD1339" s="33"/>
      <c r="AE1339" s="33"/>
      <c r="AT1339" s="18" t="s">
        <v>181</v>
      </c>
      <c r="AU1339" s="18" t="s">
        <v>191</v>
      </c>
    </row>
    <row r="1340" spans="1:65" s="2" customFormat="1" ht="16.5" customHeight="1" x14ac:dyDescent="0.2">
      <c r="A1340" s="33"/>
      <c r="B1340" s="162"/>
      <c r="C1340" s="163" t="s">
        <v>1484</v>
      </c>
      <c r="D1340" s="264" t="s">
        <v>1436</v>
      </c>
      <c r="E1340" s="265"/>
      <c r="F1340" s="266"/>
      <c r="G1340" s="164" t="s">
        <v>643</v>
      </c>
      <c r="H1340" s="165">
        <v>40</v>
      </c>
      <c r="I1340" s="166"/>
      <c r="J1340" s="165">
        <f>ROUND(I1340*H1340,3)</f>
        <v>0</v>
      </c>
      <c r="K1340" s="167"/>
      <c r="L1340" s="34"/>
      <c r="M1340" s="168" t="s">
        <v>1</v>
      </c>
      <c r="N1340" s="169" t="s">
        <v>43</v>
      </c>
      <c r="O1340" s="59"/>
      <c r="P1340" s="170">
        <f>O1340*H1340</f>
        <v>0</v>
      </c>
      <c r="Q1340" s="170">
        <v>0</v>
      </c>
      <c r="R1340" s="170">
        <f>Q1340*H1340</f>
        <v>0</v>
      </c>
      <c r="S1340" s="170">
        <v>0</v>
      </c>
      <c r="T1340" s="171">
        <f>S1340*H1340</f>
        <v>0</v>
      </c>
      <c r="U1340" s="33"/>
      <c r="V1340" s="33"/>
      <c r="W1340" s="33"/>
      <c r="X1340" s="33"/>
      <c r="Y1340" s="33"/>
      <c r="Z1340" s="33"/>
      <c r="AA1340" s="33"/>
      <c r="AB1340" s="33"/>
      <c r="AC1340" s="33"/>
      <c r="AD1340" s="33"/>
      <c r="AE1340" s="33"/>
      <c r="AR1340" s="172" t="s">
        <v>572</v>
      </c>
      <c r="AT1340" s="172" t="s">
        <v>175</v>
      </c>
      <c r="AU1340" s="172" t="s">
        <v>191</v>
      </c>
      <c r="AY1340" s="18" t="s">
        <v>173</v>
      </c>
      <c r="BE1340" s="173">
        <f>IF(N1340="základná",J1340,0)</f>
        <v>0</v>
      </c>
      <c r="BF1340" s="173">
        <f>IF(N1340="znížená",J1340,0)</f>
        <v>0</v>
      </c>
      <c r="BG1340" s="173">
        <f>IF(N1340="zákl. prenesená",J1340,0)</f>
        <v>0</v>
      </c>
      <c r="BH1340" s="173">
        <f>IF(N1340="zníž. prenesená",J1340,0)</f>
        <v>0</v>
      </c>
      <c r="BI1340" s="173">
        <f>IF(N1340="nulová",J1340,0)</f>
        <v>0</v>
      </c>
      <c r="BJ1340" s="18" t="s">
        <v>179</v>
      </c>
      <c r="BK1340" s="174">
        <f>ROUND(I1340*H1340,3)</f>
        <v>0</v>
      </c>
      <c r="BL1340" s="18" t="s">
        <v>572</v>
      </c>
      <c r="BM1340" s="172" t="s">
        <v>2412</v>
      </c>
    </row>
    <row r="1341" spans="1:65" s="2" customFormat="1" x14ac:dyDescent="0.2">
      <c r="A1341" s="33"/>
      <c r="B1341" s="34"/>
      <c r="C1341" s="33"/>
      <c r="D1341" s="175" t="s">
        <v>181</v>
      </c>
      <c r="E1341" s="33"/>
      <c r="F1341" s="176" t="s">
        <v>1436</v>
      </c>
      <c r="G1341" s="33"/>
      <c r="H1341" s="33"/>
      <c r="I1341" s="97"/>
      <c r="J1341" s="33"/>
      <c r="K1341" s="33"/>
      <c r="L1341" s="34"/>
      <c r="M1341" s="177"/>
      <c r="N1341" s="178"/>
      <c r="O1341" s="59"/>
      <c r="P1341" s="59"/>
      <c r="Q1341" s="59"/>
      <c r="R1341" s="59"/>
      <c r="S1341" s="59"/>
      <c r="T1341" s="60"/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33"/>
      <c r="AE1341" s="33"/>
      <c r="AT1341" s="18" t="s">
        <v>181</v>
      </c>
      <c r="AU1341" s="18" t="s">
        <v>191</v>
      </c>
    </row>
    <row r="1342" spans="1:65" s="2" customFormat="1" ht="16.5" customHeight="1" x14ac:dyDescent="0.2">
      <c r="A1342" s="33"/>
      <c r="B1342" s="162"/>
      <c r="C1342" s="163" t="s">
        <v>1486</v>
      </c>
      <c r="D1342" s="264" t="s">
        <v>1439</v>
      </c>
      <c r="E1342" s="265"/>
      <c r="F1342" s="266"/>
      <c r="G1342" s="164" t="s">
        <v>370</v>
      </c>
      <c r="H1342" s="165">
        <v>2</v>
      </c>
      <c r="I1342" s="166"/>
      <c r="J1342" s="165">
        <f>ROUND(I1342*H1342,3)</f>
        <v>0</v>
      </c>
      <c r="K1342" s="167"/>
      <c r="L1342" s="34"/>
      <c r="M1342" s="168" t="s">
        <v>1</v>
      </c>
      <c r="N1342" s="169" t="s">
        <v>43</v>
      </c>
      <c r="O1342" s="59"/>
      <c r="P1342" s="170">
        <f>O1342*H1342</f>
        <v>0</v>
      </c>
      <c r="Q1342" s="170">
        <v>0</v>
      </c>
      <c r="R1342" s="170">
        <f>Q1342*H1342</f>
        <v>0</v>
      </c>
      <c r="S1342" s="170">
        <v>0</v>
      </c>
      <c r="T1342" s="171">
        <f>S1342*H1342</f>
        <v>0</v>
      </c>
      <c r="U1342" s="33"/>
      <c r="V1342" s="33"/>
      <c r="W1342" s="33"/>
      <c r="X1342" s="33"/>
      <c r="Y1342" s="33"/>
      <c r="Z1342" s="33"/>
      <c r="AA1342" s="33"/>
      <c r="AB1342" s="33"/>
      <c r="AC1342" s="33"/>
      <c r="AD1342" s="33"/>
      <c r="AE1342" s="33"/>
      <c r="AR1342" s="172" t="s">
        <v>572</v>
      </c>
      <c r="AT1342" s="172" t="s">
        <v>175</v>
      </c>
      <c r="AU1342" s="172" t="s">
        <v>191</v>
      </c>
      <c r="AY1342" s="18" t="s">
        <v>173</v>
      </c>
      <c r="BE1342" s="173">
        <f>IF(N1342="základná",J1342,0)</f>
        <v>0</v>
      </c>
      <c r="BF1342" s="173">
        <f>IF(N1342="znížená",J1342,0)</f>
        <v>0</v>
      </c>
      <c r="BG1342" s="173">
        <f>IF(N1342="zákl. prenesená",J1342,0)</f>
        <v>0</v>
      </c>
      <c r="BH1342" s="173">
        <f>IF(N1342="zníž. prenesená",J1342,0)</f>
        <v>0</v>
      </c>
      <c r="BI1342" s="173">
        <f>IF(N1342="nulová",J1342,0)</f>
        <v>0</v>
      </c>
      <c r="BJ1342" s="18" t="s">
        <v>179</v>
      </c>
      <c r="BK1342" s="174">
        <f>ROUND(I1342*H1342,3)</f>
        <v>0</v>
      </c>
      <c r="BL1342" s="18" t="s">
        <v>572</v>
      </c>
      <c r="BM1342" s="172" t="s">
        <v>2413</v>
      </c>
    </row>
    <row r="1343" spans="1:65" s="2" customFormat="1" x14ac:dyDescent="0.2">
      <c r="A1343" s="33"/>
      <c r="B1343" s="34"/>
      <c r="C1343" s="33"/>
      <c r="D1343" s="175" t="s">
        <v>181</v>
      </c>
      <c r="E1343" s="33"/>
      <c r="F1343" s="176" t="s">
        <v>1439</v>
      </c>
      <c r="G1343" s="33"/>
      <c r="H1343" s="33"/>
      <c r="I1343" s="97"/>
      <c r="J1343" s="33"/>
      <c r="K1343" s="33"/>
      <c r="L1343" s="34"/>
      <c r="M1343" s="177"/>
      <c r="N1343" s="178"/>
      <c r="O1343" s="59"/>
      <c r="P1343" s="59"/>
      <c r="Q1343" s="59"/>
      <c r="R1343" s="59"/>
      <c r="S1343" s="59"/>
      <c r="T1343" s="60"/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  <c r="AT1343" s="18" t="s">
        <v>181</v>
      </c>
      <c r="AU1343" s="18" t="s">
        <v>191</v>
      </c>
    </row>
    <row r="1344" spans="1:65" s="2" customFormat="1" ht="16.5" customHeight="1" x14ac:dyDescent="0.2">
      <c r="A1344" s="33"/>
      <c r="B1344" s="162"/>
      <c r="C1344" s="163" t="s">
        <v>1488</v>
      </c>
      <c r="D1344" s="264" t="s">
        <v>1442</v>
      </c>
      <c r="E1344" s="265"/>
      <c r="F1344" s="266"/>
      <c r="G1344" s="164" t="s">
        <v>370</v>
      </c>
      <c r="H1344" s="165">
        <v>11</v>
      </c>
      <c r="I1344" s="166"/>
      <c r="J1344" s="165">
        <f>ROUND(I1344*H1344,3)</f>
        <v>0</v>
      </c>
      <c r="K1344" s="167"/>
      <c r="L1344" s="34"/>
      <c r="M1344" s="168" t="s">
        <v>1</v>
      </c>
      <c r="N1344" s="169" t="s">
        <v>43</v>
      </c>
      <c r="O1344" s="59"/>
      <c r="P1344" s="170">
        <f>O1344*H1344</f>
        <v>0</v>
      </c>
      <c r="Q1344" s="170">
        <v>0</v>
      </c>
      <c r="R1344" s="170">
        <f>Q1344*H1344</f>
        <v>0</v>
      </c>
      <c r="S1344" s="170">
        <v>0</v>
      </c>
      <c r="T1344" s="171">
        <f>S1344*H1344</f>
        <v>0</v>
      </c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  <c r="AE1344" s="33"/>
      <c r="AR1344" s="172" t="s">
        <v>572</v>
      </c>
      <c r="AT1344" s="172" t="s">
        <v>175</v>
      </c>
      <c r="AU1344" s="172" t="s">
        <v>191</v>
      </c>
      <c r="AY1344" s="18" t="s">
        <v>173</v>
      </c>
      <c r="BE1344" s="173">
        <f>IF(N1344="základná",J1344,0)</f>
        <v>0</v>
      </c>
      <c r="BF1344" s="173">
        <f>IF(N1344="znížená",J1344,0)</f>
        <v>0</v>
      </c>
      <c r="BG1344" s="173">
        <f>IF(N1344="zákl. prenesená",J1344,0)</f>
        <v>0</v>
      </c>
      <c r="BH1344" s="173">
        <f>IF(N1344="zníž. prenesená",J1344,0)</f>
        <v>0</v>
      </c>
      <c r="BI1344" s="173">
        <f>IF(N1344="nulová",J1344,0)</f>
        <v>0</v>
      </c>
      <c r="BJ1344" s="18" t="s">
        <v>179</v>
      </c>
      <c r="BK1344" s="174">
        <f>ROUND(I1344*H1344,3)</f>
        <v>0</v>
      </c>
      <c r="BL1344" s="18" t="s">
        <v>572</v>
      </c>
      <c r="BM1344" s="172" t="s">
        <v>2414</v>
      </c>
    </row>
    <row r="1345" spans="1:65" s="2" customFormat="1" x14ac:dyDescent="0.2">
      <c r="A1345" s="33"/>
      <c r="B1345" s="34"/>
      <c r="C1345" s="33"/>
      <c r="D1345" s="175" t="s">
        <v>181</v>
      </c>
      <c r="E1345" s="33"/>
      <c r="F1345" s="176" t="s">
        <v>1442</v>
      </c>
      <c r="G1345" s="33"/>
      <c r="H1345" s="33"/>
      <c r="I1345" s="97"/>
      <c r="J1345" s="33"/>
      <c r="K1345" s="33"/>
      <c r="L1345" s="34"/>
      <c r="M1345" s="177"/>
      <c r="N1345" s="178"/>
      <c r="O1345" s="59"/>
      <c r="P1345" s="59"/>
      <c r="Q1345" s="59"/>
      <c r="R1345" s="59"/>
      <c r="S1345" s="59"/>
      <c r="T1345" s="60"/>
      <c r="U1345" s="33"/>
      <c r="V1345" s="33"/>
      <c r="W1345" s="33"/>
      <c r="X1345" s="33"/>
      <c r="Y1345" s="33"/>
      <c r="Z1345" s="33"/>
      <c r="AA1345" s="33"/>
      <c r="AB1345" s="33"/>
      <c r="AC1345" s="33"/>
      <c r="AD1345" s="33"/>
      <c r="AE1345" s="33"/>
      <c r="AT1345" s="18" t="s">
        <v>181</v>
      </c>
      <c r="AU1345" s="18" t="s">
        <v>191</v>
      </c>
    </row>
    <row r="1346" spans="1:65" s="2" customFormat="1" ht="16.5" customHeight="1" x14ac:dyDescent="0.2">
      <c r="A1346" s="33"/>
      <c r="B1346" s="162"/>
      <c r="C1346" s="163" t="s">
        <v>1490</v>
      </c>
      <c r="D1346" s="264" t="s">
        <v>1445</v>
      </c>
      <c r="E1346" s="265"/>
      <c r="F1346" s="266"/>
      <c r="G1346" s="164" t="s">
        <v>370</v>
      </c>
      <c r="H1346" s="165">
        <v>9</v>
      </c>
      <c r="I1346" s="166"/>
      <c r="J1346" s="165">
        <f>ROUND(I1346*H1346,3)</f>
        <v>0</v>
      </c>
      <c r="K1346" s="167"/>
      <c r="L1346" s="34"/>
      <c r="M1346" s="168" t="s">
        <v>1</v>
      </c>
      <c r="N1346" s="169" t="s">
        <v>43</v>
      </c>
      <c r="O1346" s="59"/>
      <c r="P1346" s="170">
        <f>O1346*H1346</f>
        <v>0</v>
      </c>
      <c r="Q1346" s="170">
        <v>0</v>
      </c>
      <c r="R1346" s="170">
        <f>Q1346*H1346</f>
        <v>0</v>
      </c>
      <c r="S1346" s="170">
        <v>0</v>
      </c>
      <c r="T1346" s="171">
        <f>S1346*H1346</f>
        <v>0</v>
      </c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33"/>
      <c r="AE1346" s="33"/>
      <c r="AR1346" s="172" t="s">
        <v>572</v>
      </c>
      <c r="AT1346" s="172" t="s">
        <v>175</v>
      </c>
      <c r="AU1346" s="172" t="s">
        <v>191</v>
      </c>
      <c r="AY1346" s="18" t="s">
        <v>173</v>
      </c>
      <c r="BE1346" s="173">
        <f>IF(N1346="základná",J1346,0)</f>
        <v>0</v>
      </c>
      <c r="BF1346" s="173">
        <f>IF(N1346="znížená",J1346,0)</f>
        <v>0</v>
      </c>
      <c r="BG1346" s="173">
        <f>IF(N1346="zákl. prenesená",J1346,0)</f>
        <v>0</v>
      </c>
      <c r="BH1346" s="173">
        <f>IF(N1346="zníž. prenesená",J1346,0)</f>
        <v>0</v>
      </c>
      <c r="BI1346" s="173">
        <f>IF(N1346="nulová",J1346,0)</f>
        <v>0</v>
      </c>
      <c r="BJ1346" s="18" t="s">
        <v>179</v>
      </c>
      <c r="BK1346" s="174">
        <f>ROUND(I1346*H1346,3)</f>
        <v>0</v>
      </c>
      <c r="BL1346" s="18" t="s">
        <v>572</v>
      </c>
      <c r="BM1346" s="172" t="s">
        <v>2415</v>
      </c>
    </row>
    <row r="1347" spans="1:65" s="2" customFormat="1" x14ac:dyDescent="0.2">
      <c r="A1347" s="33"/>
      <c r="B1347" s="34"/>
      <c r="C1347" s="33"/>
      <c r="D1347" s="175" t="s">
        <v>181</v>
      </c>
      <c r="E1347" s="33"/>
      <c r="F1347" s="176" t="s">
        <v>1445</v>
      </c>
      <c r="G1347" s="33"/>
      <c r="H1347" s="33"/>
      <c r="I1347" s="97"/>
      <c r="J1347" s="33"/>
      <c r="K1347" s="33"/>
      <c r="L1347" s="34"/>
      <c r="M1347" s="177"/>
      <c r="N1347" s="178"/>
      <c r="O1347" s="59"/>
      <c r="P1347" s="59"/>
      <c r="Q1347" s="59"/>
      <c r="R1347" s="59"/>
      <c r="S1347" s="59"/>
      <c r="T1347" s="60"/>
      <c r="U1347" s="33"/>
      <c r="V1347" s="33"/>
      <c r="W1347" s="33"/>
      <c r="X1347" s="33"/>
      <c r="Y1347" s="33"/>
      <c r="Z1347" s="33"/>
      <c r="AA1347" s="33"/>
      <c r="AB1347" s="33"/>
      <c r="AC1347" s="33"/>
      <c r="AD1347" s="33"/>
      <c r="AE1347" s="33"/>
      <c r="AT1347" s="18" t="s">
        <v>181</v>
      </c>
      <c r="AU1347" s="18" t="s">
        <v>191</v>
      </c>
    </row>
    <row r="1348" spans="1:65" s="2" customFormat="1" ht="16.5" customHeight="1" x14ac:dyDescent="0.2">
      <c r="A1348" s="33"/>
      <c r="B1348" s="162"/>
      <c r="C1348" s="163" t="s">
        <v>1492</v>
      </c>
      <c r="D1348" s="264" t="s">
        <v>1448</v>
      </c>
      <c r="E1348" s="265"/>
      <c r="F1348" s="266"/>
      <c r="G1348" s="164" t="s">
        <v>370</v>
      </c>
      <c r="H1348" s="165">
        <v>1</v>
      </c>
      <c r="I1348" s="166"/>
      <c r="J1348" s="165">
        <f>ROUND(I1348*H1348,3)</f>
        <v>0</v>
      </c>
      <c r="K1348" s="167"/>
      <c r="L1348" s="34"/>
      <c r="M1348" s="168" t="s">
        <v>1</v>
      </c>
      <c r="N1348" s="169" t="s">
        <v>43</v>
      </c>
      <c r="O1348" s="59"/>
      <c r="P1348" s="170">
        <f>O1348*H1348</f>
        <v>0</v>
      </c>
      <c r="Q1348" s="170">
        <v>0</v>
      </c>
      <c r="R1348" s="170">
        <f>Q1348*H1348</f>
        <v>0</v>
      </c>
      <c r="S1348" s="170">
        <v>0</v>
      </c>
      <c r="T1348" s="171">
        <f>S1348*H1348</f>
        <v>0</v>
      </c>
      <c r="U1348" s="33"/>
      <c r="V1348" s="33"/>
      <c r="W1348" s="33"/>
      <c r="X1348" s="33"/>
      <c r="Y1348" s="33"/>
      <c r="Z1348" s="33"/>
      <c r="AA1348" s="33"/>
      <c r="AB1348" s="33"/>
      <c r="AC1348" s="33"/>
      <c r="AD1348" s="33"/>
      <c r="AE1348" s="33"/>
      <c r="AR1348" s="172" t="s">
        <v>572</v>
      </c>
      <c r="AT1348" s="172" t="s">
        <v>175</v>
      </c>
      <c r="AU1348" s="172" t="s">
        <v>191</v>
      </c>
      <c r="AY1348" s="18" t="s">
        <v>173</v>
      </c>
      <c r="BE1348" s="173">
        <f>IF(N1348="základná",J1348,0)</f>
        <v>0</v>
      </c>
      <c r="BF1348" s="173">
        <f>IF(N1348="znížená",J1348,0)</f>
        <v>0</v>
      </c>
      <c r="BG1348" s="173">
        <f>IF(N1348="zákl. prenesená",J1348,0)</f>
        <v>0</v>
      </c>
      <c r="BH1348" s="173">
        <f>IF(N1348="zníž. prenesená",J1348,0)</f>
        <v>0</v>
      </c>
      <c r="BI1348" s="173">
        <f>IF(N1348="nulová",J1348,0)</f>
        <v>0</v>
      </c>
      <c r="BJ1348" s="18" t="s">
        <v>179</v>
      </c>
      <c r="BK1348" s="174">
        <f>ROUND(I1348*H1348,3)</f>
        <v>0</v>
      </c>
      <c r="BL1348" s="18" t="s">
        <v>572</v>
      </c>
      <c r="BM1348" s="172" t="s">
        <v>2416</v>
      </c>
    </row>
    <row r="1349" spans="1:65" s="2" customFormat="1" x14ac:dyDescent="0.2">
      <c r="A1349" s="33"/>
      <c r="B1349" s="34"/>
      <c r="C1349" s="33"/>
      <c r="D1349" s="175" t="s">
        <v>181</v>
      </c>
      <c r="E1349" s="33"/>
      <c r="F1349" s="176" t="s">
        <v>1448</v>
      </c>
      <c r="G1349" s="33"/>
      <c r="H1349" s="33"/>
      <c r="I1349" s="97"/>
      <c r="J1349" s="33"/>
      <c r="K1349" s="33"/>
      <c r="L1349" s="34"/>
      <c r="M1349" s="177"/>
      <c r="N1349" s="178"/>
      <c r="O1349" s="59"/>
      <c r="P1349" s="59"/>
      <c r="Q1349" s="59"/>
      <c r="R1349" s="59"/>
      <c r="S1349" s="59"/>
      <c r="T1349" s="60"/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  <c r="AE1349" s="33"/>
      <c r="AT1349" s="18" t="s">
        <v>181</v>
      </c>
      <c r="AU1349" s="18" t="s">
        <v>191</v>
      </c>
    </row>
    <row r="1350" spans="1:65" s="2" customFormat="1" ht="16.5" customHeight="1" x14ac:dyDescent="0.2">
      <c r="A1350" s="33"/>
      <c r="B1350" s="162"/>
      <c r="C1350" s="163" t="s">
        <v>1494</v>
      </c>
      <c r="D1350" s="264" t="s">
        <v>1451</v>
      </c>
      <c r="E1350" s="265"/>
      <c r="F1350" s="266"/>
      <c r="G1350" s="164" t="s">
        <v>370</v>
      </c>
      <c r="H1350" s="165">
        <v>1</v>
      </c>
      <c r="I1350" s="166"/>
      <c r="J1350" s="165">
        <f>ROUND(I1350*H1350,3)</f>
        <v>0</v>
      </c>
      <c r="K1350" s="167"/>
      <c r="L1350" s="34"/>
      <c r="M1350" s="168" t="s">
        <v>1</v>
      </c>
      <c r="N1350" s="169" t="s">
        <v>43</v>
      </c>
      <c r="O1350" s="59"/>
      <c r="P1350" s="170">
        <f>O1350*H1350</f>
        <v>0</v>
      </c>
      <c r="Q1350" s="170">
        <v>0</v>
      </c>
      <c r="R1350" s="170">
        <f>Q1350*H1350</f>
        <v>0</v>
      </c>
      <c r="S1350" s="170">
        <v>0</v>
      </c>
      <c r="T1350" s="171">
        <f>S1350*H1350</f>
        <v>0</v>
      </c>
      <c r="U1350" s="33"/>
      <c r="V1350" s="33"/>
      <c r="W1350" s="33"/>
      <c r="X1350" s="33"/>
      <c r="Y1350" s="33"/>
      <c r="Z1350" s="33"/>
      <c r="AA1350" s="33"/>
      <c r="AB1350" s="33"/>
      <c r="AC1350" s="33"/>
      <c r="AD1350" s="33"/>
      <c r="AE1350" s="33"/>
      <c r="AR1350" s="172" t="s">
        <v>572</v>
      </c>
      <c r="AT1350" s="172" t="s">
        <v>175</v>
      </c>
      <c r="AU1350" s="172" t="s">
        <v>191</v>
      </c>
      <c r="AY1350" s="18" t="s">
        <v>173</v>
      </c>
      <c r="BE1350" s="173">
        <f>IF(N1350="základná",J1350,0)</f>
        <v>0</v>
      </c>
      <c r="BF1350" s="173">
        <f>IF(N1350="znížená",J1350,0)</f>
        <v>0</v>
      </c>
      <c r="BG1350" s="173">
        <f>IF(N1350="zákl. prenesená",J1350,0)</f>
        <v>0</v>
      </c>
      <c r="BH1350" s="173">
        <f>IF(N1350="zníž. prenesená",J1350,0)</f>
        <v>0</v>
      </c>
      <c r="BI1350" s="173">
        <f>IF(N1350="nulová",J1350,0)</f>
        <v>0</v>
      </c>
      <c r="BJ1350" s="18" t="s">
        <v>179</v>
      </c>
      <c r="BK1350" s="174">
        <f>ROUND(I1350*H1350,3)</f>
        <v>0</v>
      </c>
      <c r="BL1350" s="18" t="s">
        <v>572</v>
      </c>
      <c r="BM1350" s="172" t="s">
        <v>2417</v>
      </c>
    </row>
    <row r="1351" spans="1:65" s="2" customFormat="1" x14ac:dyDescent="0.2">
      <c r="A1351" s="33"/>
      <c r="B1351" s="34"/>
      <c r="C1351" s="33"/>
      <c r="D1351" s="175" t="s">
        <v>181</v>
      </c>
      <c r="E1351" s="33"/>
      <c r="F1351" s="176" t="s">
        <v>1451</v>
      </c>
      <c r="G1351" s="33"/>
      <c r="H1351" s="33"/>
      <c r="I1351" s="97"/>
      <c r="J1351" s="33"/>
      <c r="K1351" s="33"/>
      <c r="L1351" s="34"/>
      <c r="M1351" s="177"/>
      <c r="N1351" s="178"/>
      <c r="O1351" s="59"/>
      <c r="P1351" s="59"/>
      <c r="Q1351" s="59"/>
      <c r="R1351" s="59"/>
      <c r="S1351" s="59"/>
      <c r="T1351" s="60"/>
      <c r="U1351" s="33"/>
      <c r="V1351" s="33"/>
      <c r="W1351" s="33"/>
      <c r="X1351" s="33"/>
      <c r="Y1351" s="33"/>
      <c r="Z1351" s="33"/>
      <c r="AA1351" s="33"/>
      <c r="AB1351" s="33"/>
      <c r="AC1351" s="33"/>
      <c r="AD1351" s="33"/>
      <c r="AE1351" s="33"/>
      <c r="AT1351" s="18" t="s">
        <v>181</v>
      </c>
      <c r="AU1351" s="18" t="s">
        <v>191</v>
      </c>
    </row>
    <row r="1352" spans="1:65" s="2" customFormat="1" ht="16.5" customHeight="1" x14ac:dyDescent="0.2">
      <c r="A1352" s="33"/>
      <c r="B1352" s="162"/>
      <c r="C1352" s="163" t="s">
        <v>1496</v>
      </c>
      <c r="D1352" s="264" t="s">
        <v>1454</v>
      </c>
      <c r="E1352" s="265"/>
      <c r="F1352" s="266"/>
      <c r="G1352" s="164" t="s">
        <v>370</v>
      </c>
      <c r="H1352" s="165">
        <v>37</v>
      </c>
      <c r="I1352" s="166"/>
      <c r="J1352" s="165">
        <f>ROUND(I1352*H1352,3)</f>
        <v>0</v>
      </c>
      <c r="K1352" s="167"/>
      <c r="L1352" s="34"/>
      <c r="M1352" s="168" t="s">
        <v>1</v>
      </c>
      <c r="N1352" s="169" t="s">
        <v>43</v>
      </c>
      <c r="O1352" s="59"/>
      <c r="P1352" s="170">
        <f>O1352*H1352</f>
        <v>0</v>
      </c>
      <c r="Q1352" s="170">
        <v>0</v>
      </c>
      <c r="R1352" s="170">
        <f>Q1352*H1352</f>
        <v>0</v>
      </c>
      <c r="S1352" s="170">
        <v>0</v>
      </c>
      <c r="T1352" s="171">
        <f>S1352*H1352</f>
        <v>0</v>
      </c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  <c r="AE1352" s="33"/>
      <c r="AR1352" s="172" t="s">
        <v>572</v>
      </c>
      <c r="AT1352" s="172" t="s">
        <v>175</v>
      </c>
      <c r="AU1352" s="172" t="s">
        <v>191</v>
      </c>
      <c r="AY1352" s="18" t="s">
        <v>173</v>
      </c>
      <c r="BE1352" s="173">
        <f>IF(N1352="základná",J1352,0)</f>
        <v>0</v>
      </c>
      <c r="BF1352" s="173">
        <f>IF(N1352="znížená",J1352,0)</f>
        <v>0</v>
      </c>
      <c r="BG1352" s="173">
        <f>IF(N1352="zákl. prenesená",J1352,0)</f>
        <v>0</v>
      </c>
      <c r="BH1352" s="173">
        <f>IF(N1352="zníž. prenesená",J1352,0)</f>
        <v>0</v>
      </c>
      <c r="BI1352" s="173">
        <f>IF(N1352="nulová",J1352,0)</f>
        <v>0</v>
      </c>
      <c r="BJ1352" s="18" t="s">
        <v>179</v>
      </c>
      <c r="BK1352" s="174">
        <f>ROUND(I1352*H1352,3)</f>
        <v>0</v>
      </c>
      <c r="BL1352" s="18" t="s">
        <v>572</v>
      </c>
      <c r="BM1352" s="172" t="s">
        <v>2418</v>
      </c>
    </row>
    <row r="1353" spans="1:65" s="2" customFormat="1" x14ac:dyDescent="0.2">
      <c r="A1353" s="33"/>
      <c r="B1353" s="34"/>
      <c r="C1353" s="33"/>
      <c r="D1353" s="175" t="s">
        <v>181</v>
      </c>
      <c r="E1353" s="33"/>
      <c r="F1353" s="176" t="s">
        <v>1454</v>
      </c>
      <c r="G1353" s="33"/>
      <c r="H1353" s="33"/>
      <c r="I1353" s="97"/>
      <c r="J1353" s="33"/>
      <c r="K1353" s="33"/>
      <c r="L1353" s="34"/>
      <c r="M1353" s="177"/>
      <c r="N1353" s="178"/>
      <c r="O1353" s="59"/>
      <c r="P1353" s="59"/>
      <c r="Q1353" s="59"/>
      <c r="R1353" s="59"/>
      <c r="S1353" s="59"/>
      <c r="T1353" s="60"/>
      <c r="U1353" s="33"/>
      <c r="V1353" s="33"/>
      <c r="W1353" s="33"/>
      <c r="X1353" s="33"/>
      <c r="Y1353" s="33"/>
      <c r="Z1353" s="33"/>
      <c r="AA1353" s="33"/>
      <c r="AB1353" s="33"/>
      <c r="AC1353" s="33"/>
      <c r="AD1353" s="33"/>
      <c r="AE1353" s="33"/>
      <c r="AT1353" s="18" t="s">
        <v>181</v>
      </c>
      <c r="AU1353" s="18" t="s">
        <v>191</v>
      </c>
    </row>
    <row r="1354" spans="1:65" s="2" customFormat="1" ht="16.5" customHeight="1" x14ac:dyDescent="0.2">
      <c r="A1354" s="33"/>
      <c r="B1354" s="162"/>
      <c r="C1354" s="163" t="s">
        <v>1498</v>
      </c>
      <c r="D1354" s="264" t="s">
        <v>1457</v>
      </c>
      <c r="E1354" s="265"/>
      <c r="F1354" s="266"/>
      <c r="G1354" s="164" t="s">
        <v>370</v>
      </c>
      <c r="H1354" s="165">
        <v>1</v>
      </c>
      <c r="I1354" s="166"/>
      <c r="J1354" s="165">
        <f>ROUND(I1354*H1354,3)</f>
        <v>0</v>
      </c>
      <c r="K1354" s="167"/>
      <c r="L1354" s="34"/>
      <c r="M1354" s="168" t="s">
        <v>1</v>
      </c>
      <c r="N1354" s="169" t="s">
        <v>43</v>
      </c>
      <c r="O1354" s="59"/>
      <c r="P1354" s="170">
        <f>O1354*H1354</f>
        <v>0</v>
      </c>
      <c r="Q1354" s="170">
        <v>0</v>
      </c>
      <c r="R1354" s="170">
        <f>Q1354*H1354</f>
        <v>0</v>
      </c>
      <c r="S1354" s="170">
        <v>0</v>
      </c>
      <c r="T1354" s="171">
        <f>S1354*H1354</f>
        <v>0</v>
      </c>
      <c r="U1354" s="33"/>
      <c r="V1354" s="33"/>
      <c r="W1354" s="33"/>
      <c r="X1354" s="33"/>
      <c r="Y1354" s="33"/>
      <c r="Z1354" s="33"/>
      <c r="AA1354" s="33"/>
      <c r="AB1354" s="33"/>
      <c r="AC1354" s="33"/>
      <c r="AD1354" s="33"/>
      <c r="AE1354" s="33"/>
      <c r="AR1354" s="172" t="s">
        <v>572</v>
      </c>
      <c r="AT1354" s="172" t="s">
        <v>175</v>
      </c>
      <c r="AU1354" s="172" t="s">
        <v>191</v>
      </c>
      <c r="AY1354" s="18" t="s">
        <v>173</v>
      </c>
      <c r="BE1354" s="173">
        <f>IF(N1354="základná",J1354,0)</f>
        <v>0</v>
      </c>
      <c r="BF1354" s="173">
        <f>IF(N1354="znížená",J1354,0)</f>
        <v>0</v>
      </c>
      <c r="BG1354" s="173">
        <f>IF(N1354="zákl. prenesená",J1354,0)</f>
        <v>0</v>
      </c>
      <c r="BH1354" s="173">
        <f>IF(N1354="zníž. prenesená",J1354,0)</f>
        <v>0</v>
      </c>
      <c r="BI1354" s="173">
        <f>IF(N1354="nulová",J1354,0)</f>
        <v>0</v>
      </c>
      <c r="BJ1354" s="18" t="s">
        <v>179</v>
      </c>
      <c r="BK1354" s="174">
        <f>ROUND(I1354*H1354,3)</f>
        <v>0</v>
      </c>
      <c r="BL1354" s="18" t="s">
        <v>572</v>
      </c>
      <c r="BM1354" s="172" t="s">
        <v>2419</v>
      </c>
    </row>
    <row r="1355" spans="1:65" s="2" customFormat="1" x14ac:dyDescent="0.2">
      <c r="A1355" s="33"/>
      <c r="B1355" s="34"/>
      <c r="C1355" s="33"/>
      <c r="D1355" s="175" t="s">
        <v>181</v>
      </c>
      <c r="E1355" s="33"/>
      <c r="F1355" s="176" t="s">
        <v>1457</v>
      </c>
      <c r="G1355" s="33"/>
      <c r="H1355" s="33"/>
      <c r="I1355" s="97"/>
      <c r="J1355" s="33"/>
      <c r="K1355" s="33"/>
      <c r="L1355" s="34"/>
      <c r="M1355" s="177"/>
      <c r="N1355" s="178"/>
      <c r="O1355" s="59"/>
      <c r="P1355" s="59"/>
      <c r="Q1355" s="59"/>
      <c r="R1355" s="59"/>
      <c r="S1355" s="59"/>
      <c r="T1355" s="60"/>
      <c r="U1355" s="33"/>
      <c r="V1355" s="33"/>
      <c r="W1355" s="33"/>
      <c r="X1355" s="33"/>
      <c r="Y1355" s="33"/>
      <c r="Z1355" s="33"/>
      <c r="AA1355" s="33"/>
      <c r="AB1355" s="33"/>
      <c r="AC1355" s="33"/>
      <c r="AD1355" s="33"/>
      <c r="AE1355" s="33"/>
      <c r="AT1355" s="18" t="s">
        <v>181</v>
      </c>
      <c r="AU1355" s="18" t="s">
        <v>191</v>
      </c>
    </row>
    <row r="1356" spans="1:65" s="2" customFormat="1" ht="16.5" customHeight="1" x14ac:dyDescent="0.2">
      <c r="A1356" s="33"/>
      <c r="B1356" s="162"/>
      <c r="C1356" s="163" t="s">
        <v>1500</v>
      </c>
      <c r="D1356" s="264" t="s">
        <v>1460</v>
      </c>
      <c r="E1356" s="265"/>
      <c r="F1356" s="266"/>
      <c r="G1356" s="164" t="s">
        <v>370</v>
      </c>
      <c r="H1356" s="165">
        <v>1</v>
      </c>
      <c r="I1356" s="166"/>
      <c r="J1356" s="165">
        <f>ROUND(I1356*H1356,3)</f>
        <v>0</v>
      </c>
      <c r="K1356" s="167"/>
      <c r="L1356" s="34"/>
      <c r="M1356" s="168" t="s">
        <v>1</v>
      </c>
      <c r="N1356" s="169" t="s">
        <v>43</v>
      </c>
      <c r="O1356" s="59"/>
      <c r="P1356" s="170">
        <f>O1356*H1356</f>
        <v>0</v>
      </c>
      <c r="Q1356" s="170">
        <v>0</v>
      </c>
      <c r="R1356" s="170">
        <f>Q1356*H1356</f>
        <v>0</v>
      </c>
      <c r="S1356" s="170">
        <v>0</v>
      </c>
      <c r="T1356" s="171">
        <f>S1356*H1356</f>
        <v>0</v>
      </c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33"/>
      <c r="AE1356" s="33"/>
      <c r="AR1356" s="172" t="s">
        <v>572</v>
      </c>
      <c r="AT1356" s="172" t="s">
        <v>175</v>
      </c>
      <c r="AU1356" s="172" t="s">
        <v>191</v>
      </c>
      <c r="AY1356" s="18" t="s">
        <v>173</v>
      </c>
      <c r="BE1356" s="173">
        <f>IF(N1356="základná",J1356,0)</f>
        <v>0</v>
      </c>
      <c r="BF1356" s="173">
        <f>IF(N1356="znížená",J1356,0)</f>
        <v>0</v>
      </c>
      <c r="BG1356" s="173">
        <f>IF(N1356="zákl. prenesená",J1356,0)</f>
        <v>0</v>
      </c>
      <c r="BH1356" s="173">
        <f>IF(N1356="zníž. prenesená",J1356,0)</f>
        <v>0</v>
      </c>
      <c r="BI1356" s="173">
        <f>IF(N1356="nulová",J1356,0)</f>
        <v>0</v>
      </c>
      <c r="BJ1356" s="18" t="s">
        <v>179</v>
      </c>
      <c r="BK1356" s="174">
        <f>ROUND(I1356*H1356,3)</f>
        <v>0</v>
      </c>
      <c r="BL1356" s="18" t="s">
        <v>572</v>
      </c>
      <c r="BM1356" s="172" t="s">
        <v>2420</v>
      </c>
    </row>
    <row r="1357" spans="1:65" s="2" customFormat="1" x14ac:dyDescent="0.2">
      <c r="A1357" s="33"/>
      <c r="B1357" s="34"/>
      <c r="C1357" s="33"/>
      <c r="D1357" s="175" t="s">
        <v>181</v>
      </c>
      <c r="E1357" s="33"/>
      <c r="F1357" s="176" t="s">
        <v>1460</v>
      </c>
      <c r="G1357" s="33"/>
      <c r="H1357" s="33"/>
      <c r="I1357" s="97"/>
      <c r="J1357" s="33"/>
      <c r="K1357" s="33"/>
      <c r="L1357" s="34"/>
      <c r="M1357" s="177"/>
      <c r="N1357" s="178"/>
      <c r="O1357" s="59"/>
      <c r="P1357" s="59"/>
      <c r="Q1357" s="59"/>
      <c r="R1357" s="59"/>
      <c r="S1357" s="59"/>
      <c r="T1357" s="60"/>
      <c r="U1357" s="33"/>
      <c r="V1357" s="33"/>
      <c r="W1357" s="33"/>
      <c r="X1357" s="33"/>
      <c r="Y1357" s="33"/>
      <c r="Z1357" s="33"/>
      <c r="AA1357" s="33"/>
      <c r="AB1357" s="33"/>
      <c r="AC1357" s="33"/>
      <c r="AD1357" s="33"/>
      <c r="AE1357" s="33"/>
      <c r="AT1357" s="18" t="s">
        <v>181</v>
      </c>
      <c r="AU1357" s="18" t="s">
        <v>191</v>
      </c>
    </row>
    <row r="1358" spans="1:65" s="2" customFormat="1" ht="16.5" customHeight="1" x14ac:dyDescent="0.2">
      <c r="A1358" s="33"/>
      <c r="B1358" s="162"/>
      <c r="C1358" s="163" t="s">
        <v>1502</v>
      </c>
      <c r="D1358" s="264" t="s">
        <v>1463</v>
      </c>
      <c r="E1358" s="265"/>
      <c r="F1358" s="266"/>
      <c r="G1358" s="164" t="s">
        <v>370</v>
      </c>
      <c r="H1358" s="165">
        <v>1</v>
      </c>
      <c r="I1358" s="166"/>
      <c r="J1358" s="165">
        <f>ROUND(I1358*H1358,3)</f>
        <v>0</v>
      </c>
      <c r="K1358" s="167"/>
      <c r="L1358" s="34"/>
      <c r="M1358" s="168" t="s">
        <v>1</v>
      </c>
      <c r="N1358" s="169" t="s">
        <v>43</v>
      </c>
      <c r="O1358" s="59"/>
      <c r="P1358" s="170">
        <f>O1358*H1358</f>
        <v>0</v>
      </c>
      <c r="Q1358" s="170">
        <v>0</v>
      </c>
      <c r="R1358" s="170">
        <f>Q1358*H1358</f>
        <v>0</v>
      </c>
      <c r="S1358" s="170">
        <v>0</v>
      </c>
      <c r="T1358" s="171">
        <f>S1358*H1358</f>
        <v>0</v>
      </c>
      <c r="U1358" s="33"/>
      <c r="V1358" s="33"/>
      <c r="W1358" s="33"/>
      <c r="X1358" s="33"/>
      <c r="Y1358" s="33"/>
      <c r="Z1358" s="33"/>
      <c r="AA1358" s="33"/>
      <c r="AB1358" s="33"/>
      <c r="AC1358" s="33"/>
      <c r="AD1358" s="33"/>
      <c r="AE1358" s="33"/>
      <c r="AR1358" s="172" t="s">
        <v>572</v>
      </c>
      <c r="AT1358" s="172" t="s">
        <v>175</v>
      </c>
      <c r="AU1358" s="172" t="s">
        <v>191</v>
      </c>
      <c r="AY1358" s="18" t="s">
        <v>173</v>
      </c>
      <c r="BE1358" s="173">
        <f>IF(N1358="základná",J1358,0)</f>
        <v>0</v>
      </c>
      <c r="BF1358" s="173">
        <f>IF(N1358="znížená",J1358,0)</f>
        <v>0</v>
      </c>
      <c r="BG1358" s="173">
        <f>IF(N1358="zákl. prenesená",J1358,0)</f>
        <v>0</v>
      </c>
      <c r="BH1358" s="173">
        <f>IF(N1358="zníž. prenesená",J1358,0)</f>
        <v>0</v>
      </c>
      <c r="BI1358" s="173">
        <f>IF(N1358="nulová",J1358,0)</f>
        <v>0</v>
      </c>
      <c r="BJ1358" s="18" t="s">
        <v>179</v>
      </c>
      <c r="BK1358" s="174">
        <f>ROUND(I1358*H1358,3)</f>
        <v>0</v>
      </c>
      <c r="BL1358" s="18" t="s">
        <v>572</v>
      </c>
      <c r="BM1358" s="172" t="s">
        <v>2421</v>
      </c>
    </row>
    <row r="1359" spans="1:65" s="2" customFormat="1" x14ac:dyDescent="0.2">
      <c r="A1359" s="33"/>
      <c r="B1359" s="34"/>
      <c r="C1359" s="33"/>
      <c r="D1359" s="175" t="s">
        <v>181</v>
      </c>
      <c r="E1359" s="33"/>
      <c r="F1359" s="176" t="s">
        <v>1463</v>
      </c>
      <c r="G1359" s="33"/>
      <c r="H1359" s="33"/>
      <c r="I1359" s="97"/>
      <c r="J1359" s="33"/>
      <c r="K1359" s="33"/>
      <c r="L1359" s="34"/>
      <c r="M1359" s="177"/>
      <c r="N1359" s="178"/>
      <c r="O1359" s="59"/>
      <c r="P1359" s="59"/>
      <c r="Q1359" s="59"/>
      <c r="R1359" s="59"/>
      <c r="S1359" s="59"/>
      <c r="T1359" s="60"/>
      <c r="U1359" s="33"/>
      <c r="V1359" s="33"/>
      <c r="W1359" s="33"/>
      <c r="X1359" s="33"/>
      <c r="Y1359" s="33"/>
      <c r="Z1359" s="33"/>
      <c r="AA1359" s="33"/>
      <c r="AB1359" s="33"/>
      <c r="AC1359" s="33"/>
      <c r="AD1359" s="33"/>
      <c r="AE1359" s="33"/>
      <c r="AT1359" s="18" t="s">
        <v>181</v>
      </c>
      <c r="AU1359" s="18" t="s">
        <v>191</v>
      </c>
    </row>
    <row r="1360" spans="1:65" s="2" customFormat="1" ht="16.5" customHeight="1" x14ac:dyDescent="0.2">
      <c r="A1360" s="33"/>
      <c r="B1360" s="162"/>
      <c r="C1360" s="163" t="s">
        <v>1504</v>
      </c>
      <c r="D1360" s="264" t="s">
        <v>2422</v>
      </c>
      <c r="E1360" s="265"/>
      <c r="F1360" s="266"/>
      <c r="G1360" s="164" t="s">
        <v>370</v>
      </c>
      <c r="H1360" s="165">
        <v>1</v>
      </c>
      <c r="I1360" s="166"/>
      <c r="J1360" s="165">
        <f>ROUND(I1360*H1360,3)</f>
        <v>0</v>
      </c>
      <c r="K1360" s="167"/>
      <c r="L1360" s="34"/>
      <c r="M1360" s="168" t="s">
        <v>1</v>
      </c>
      <c r="N1360" s="169" t="s">
        <v>43</v>
      </c>
      <c r="O1360" s="59"/>
      <c r="P1360" s="170">
        <f>O1360*H1360</f>
        <v>0</v>
      </c>
      <c r="Q1360" s="170">
        <v>0</v>
      </c>
      <c r="R1360" s="170">
        <f>Q1360*H1360</f>
        <v>0</v>
      </c>
      <c r="S1360" s="170">
        <v>0</v>
      </c>
      <c r="T1360" s="171">
        <f>S1360*H1360</f>
        <v>0</v>
      </c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33"/>
      <c r="AE1360" s="33"/>
      <c r="AR1360" s="172" t="s">
        <v>572</v>
      </c>
      <c r="AT1360" s="172" t="s">
        <v>175</v>
      </c>
      <c r="AU1360" s="172" t="s">
        <v>191</v>
      </c>
      <c r="AY1360" s="18" t="s">
        <v>173</v>
      </c>
      <c r="BE1360" s="173">
        <f>IF(N1360="základná",J1360,0)</f>
        <v>0</v>
      </c>
      <c r="BF1360" s="173">
        <f>IF(N1360="znížená",J1360,0)</f>
        <v>0</v>
      </c>
      <c r="BG1360" s="173">
        <f>IF(N1360="zákl. prenesená",J1360,0)</f>
        <v>0</v>
      </c>
      <c r="BH1360" s="173">
        <f>IF(N1360="zníž. prenesená",J1360,0)</f>
        <v>0</v>
      </c>
      <c r="BI1360" s="173">
        <f>IF(N1360="nulová",J1360,0)</f>
        <v>0</v>
      </c>
      <c r="BJ1360" s="18" t="s">
        <v>179</v>
      </c>
      <c r="BK1360" s="174">
        <f>ROUND(I1360*H1360,3)</f>
        <v>0</v>
      </c>
      <c r="BL1360" s="18" t="s">
        <v>572</v>
      </c>
      <c r="BM1360" s="172" t="s">
        <v>2423</v>
      </c>
    </row>
    <row r="1361" spans="1:65" s="2" customFormat="1" x14ac:dyDescent="0.2">
      <c r="A1361" s="33"/>
      <c r="B1361" s="34"/>
      <c r="C1361" s="33"/>
      <c r="D1361" s="175" t="s">
        <v>181</v>
      </c>
      <c r="E1361" s="33"/>
      <c r="F1361" s="176" t="s">
        <v>2422</v>
      </c>
      <c r="G1361" s="33"/>
      <c r="H1361" s="33"/>
      <c r="I1361" s="97"/>
      <c r="J1361" s="33"/>
      <c r="K1361" s="33"/>
      <c r="L1361" s="34"/>
      <c r="M1361" s="177"/>
      <c r="N1361" s="178"/>
      <c r="O1361" s="59"/>
      <c r="P1361" s="59"/>
      <c r="Q1361" s="59"/>
      <c r="R1361" s="59"/>
      <c r="S1361" s="59"/>
      <c r="T1361" s="60"/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  <c r="AE1361" s="33"/>
      <c r="AT1361" s="18" t="s">
        <v>181</v>
      </c>
      <c r="AU1361" s="18" t="s">
        <v>191</v>
      </c>
    </row>
    <row r="1362" spans="1:65" s="2" customFormat="1" ht="16.5" customHeight="1" x14ac:dyDescent="0.2">
      <c r="A1362" s="33"/>
      <c r="B1362" s="162"/>
      <c r="C1362" s="163" t="s">
        <v>1506</v>
      </c>
      <c r="D1362" s="264" t="s">
        <v>1469</v>
      </c>
      <c r="E1362" s="265"/>
      <c r="F1362" s="266"/>
      <c r="G1362" s="164" t="s">
        <v>177</v>
      </c>
      <c r="H1362" s="165">
        <v>1</v>
      </c>
      <c r="I1362" s="166"/>
      <c r="J1362" s="165">
        <f>ROUND(I1362*H1362,3)</f>
        <v>0</v>
      </c>
      <c r="K1362" s="167"/>
      <c r="L1362" s="34"/>
      <c r="M1362" s="168" t="s">
        <v>1</v>
      </c>
      <c r="N1362" s="169" t="s">
        <v>43</v>
      </c>
      <c r="O1362" s="59"/>
      <c r="P1362" s="170">
        <f>O1362*H1362</f>
        <v>0</v>
      </c>
      <c r="Q1362" s="170">
        <v>0</v>
      </c>
      <c r="R1362" s="170">
        <f>Q1362*H1362</f>
        <v>0</v>
      </c>
      <c r="S1362" s="170">
        <v>0</v>
      </c>
      <c r="T1362" s="171">
        <f>S1362*H1362</f>
        <v>0</v>
      </c>
      <c r="U1362" s="33"/>
      <c r="V1362" s="33"/>
      <c r="W1362" s="33"/>
      <c r="X1362" s="33"/>
      <c r="Y1362" s="33"/>
      <c r="Z1362" s="33"/>
      <c r="AA1362" s="33"/>
      <c r="AB1362" s="33"/>
      <c r="AC1362" s="33"/>
      <c r="AD1362" s="33"/>
      <c r="AE1362" s="33"/>
      <c r="AR1362" s="172" t="s">
        <v>572</v>
      </c>
      <c r="AT1362" s="172" t="s">
        <v>175</v>
      </c>
      <c r="AU1362" s="172" t="s">
        <v>191</v>
      </c>
      <c r="AY1362" s="18" t="s">
        <v>173</v>
      </c>
      <c r="BE1362" s="173">
        <f>IF(N1362="základná",J1362,0)</f>
        <v>0</v>
      </c>
      <c r="BF1362" s="173">
        <f>IF(N1362="znížená",J1362,0)</f>
        <v>0</v>
      </c>
      <c r="BG1362" s="173">
        <f>IF(N1362="zákl. prenesená",J1362,0)</f>
        <v>0</v>
      </c>
      <c r="BH1362" s="173">
        <f>IF(N1362="zníž. prenesená",J1362,0)</f>
        <v>0</v>
      </c>
      <c r="BI1362" s="173">
        <f>IF(N1362="nulová",J1362,0)</f>
        <v>0</v>
      </c>
      <c r="BJ1362" s="18" t="s">
        <v>179</v>
      </c>
      <c r="BK1362" s="174">
        <f>ROUND(I1362*H1362,3)</f>
        <v>0</v>
      </c>
      <c r="BL1362" s="18" t="s">
        <v>572</v>
      </c>
      <c r="BM1362" s="172" t="s">
        <v>2424</v>
      </c>
    </row>
    <row r="1363" spans="1:65" s="2" customFormat="1" x14ac:dyDescent="0.2">
      <c r="A1363" s="33"/>
      <c r="B1363" s="34"/>
      <c r="C1363" s="33"/>
      <c r="D1363" s="175" t="s">
        <v>181</v>
      </c>
      <c r="E1363" s="33"/>
      <c r="F1363" s="176" t="s">
        <v>1469</v>
      </c>
      <c r="G1363" s="33"/>
      <c r="H1363" s="33"/>
      <c r="I1363" s="97"/>
      <c r="J1363" s="33"/>
      <c r="K1363" s="33"/>
      <c r="L1363" s="34"/>
      <c r="M1363" s="177"/>
      <c r="N1363" s="178"/>
      <c r="O1363" s="59"/>
      <c r="P1363" s="59"/>
      <c r="Q1363" s="59"/>
      <c r="R1363" s="59"/>
      <c r="S1363" s="59"/>
      <c r="T1363" s="60"/>
      <c r="U1363" s="33"/>
      <c r="V1363" s="33"/>
      <c r="W1363" s="33"/>
      <c r="X1363" s="33"/>
      <c r="Y1363" s="33"/>
      <c r="Z1363" s="33"/>
      <c r="AA1363" s="33"/>
      <c r="AB1363" s="33"/>
      <c r="AC1363" s="33"/>
      <c r="AD1363" s="33"/>
      <c r="AE1363" s="33"/>
      <c r="AT1363" s="18" t="s">
        <v>181</v>
      </c>
      <c r="AU1363" s="18" t="s">
        <v>191</v>
      </c>
    </row>
    <row r="1364" spans="1:65" s="12" customFormat="1" ht="20.85" customHeight="1" x14ac:dyDescent="0.2">
      <c r="B1364" s="149"/>
      <c r="D1364" s="150" t="s">
        <v>76</v>
      </c>
      <c r="E1364" s="160" t="s">
        <v>1471</v>
      </c>
      <c r="F1364" s="160" t="s">
        <v>1472</v>
      </c>
      <c r="I1364" s="152"/>
      <c r="J1364" s="161">
        <f>BK1364</f>
        <v>0</v>
      </c>
      <c r="L1364" s="149"/>
      <c r="M1364" s="154"/>
      <c r="N1364" s="155"/>
      <c r="O1364" s="155"/>
      <c r="P1364" s="156">
        <f>SUM(P1365:P1410)</f>
        <v>0</v>
      </c>
      <c r="Q1364" s="155"/>
      <c r="R1364" s="156">
        <f>SUM(R1365:R1410)</f>
        <v>0</v>
      </c>
      <c r="S1364" s="155"/>
      <c r="T1364" s="157">
        <f>SUM(T1365:T1410)</f>
        <v>0</v>
      </c>
      <c r="AR1364" s="150" t="s">
        <v>191</v>
      </c>
      <c r="AT1364" s="158" t="s">
        <v>76</v>
      </c>
      <c r="AU1364" s="158" t="s">
        <v>179</v>
      </c>
      <c r="AY1364" s="150" t="s">
        <v>173</v>
      </c>
      <c r="BK1364" s="159">
        <f>SUM(BK1365:BK1410)</f>
        <v>0</v>
      </c>
    </row>
    <row r="1365" spans="1:65" s="2" customFormat="1" ht="16.5" customHeight="1" x14ac:dyDescent="0.2">
      <c r="A1365" s="33"/>
      <c r="B1365" s="162"/>
      <c r="C1365" s="210" t="s">
        <v>1508</v>
      </c>
      <c r="D1365" s="267" t="s">
        <v>1400</v>
      </c>
      <c r="E1365" s="268"/>
      <c r="F1365" s="269"/>
      <c r="G1365" s="211" t="s">
        <v>370</v>
      </c>
      <c r="H1365" s="212">
        <v>60</v>
      </c>
      <c r="I1365" s="213"/>
      <c r="J1365" s="212">
        <f>ROUND(I1365*H1365,3)</f>
        <v>0</v>
      </c>
      <c r="K1365" s="214"/>
      <c r="L1365" s="215"/>
      <c r="M1365" s="216" t="s">
        <v>1</v>
      </c>
      <c r="N1365" s="217" t="s">
        <v>43</v>
      </c>
      <c r="O1365" s="59"/>
      <c r="P1365" s="170">
        <f>O1365*H1365</f>
        <v>0</v>
      </c>
      <c r="Q1365" s="170">
        <v>0</v>
      </c>
      <c r="R1365" s="170">
        <f>Q1365*H1365</f>
        <v>0</v>
      </c>
      <c r="S1365" s="170">
        <v>0</v>
      </c>
      <c r="T1365" s="171">
        <f>S1365*H1365</f>
        <v>0</v>
      </c>
      <c r="U1365" s="33"/>
      <c r="V1365" s="33"/>
      <c r="W1365" s="33"/>
      <c r="X1365" s="33"/>
      <c r="Y1365" s="33"/>
      <c r="Z1365" s="33"/>
      <c r="AA1365" s="33"/>
      <c r="AB1365" s="33"/>
      <c r="AC1365" s="33"/>
      <c r="AD1365" s="33"/>
      <c r="AE1365" s="33"/>
      <c r="AR1365" s="172" t="s">
        <v>1474</v>
      </c>
      <c r="AT1365" s="172" t="s">
        <v>335</v>
      </c>
      <c r="AU1365" s="172" t="s">
        <v>191</v>
      </c>
      <c r="AY1365" s="18" t="s">
        <v>173</v>
      </c>
      <c r="BE1365" s="173">
        <f>IF(N1365="základná",J1365,0)</f>
        <v>0</v>
      </c>
      <c r="BF1365" s="173">
        <f>IF(N1365="znížená",J1365,0)</f>
        <v>0</v>
      </c>
      <c r="BG1365" s="173">
        <f>IF(N1365="zákl. prenesená",J1365,0)</f>
        <v>0</v>
      </c>
      <c r="BH1365" s="173">
        <f>IF(N1365="zníž. prenesená",J1365,0)</f>
        <v>0</v>
      </c>
      <c r="BI1365" s="173">
        <f>IF(N1365="nulová",J1365,0)</f>
        <v>0</v>
      </c>
      <c r="BJ1365" s="18" t="s">
        <v>179</v>
      </c>
      <c r="BK1365" s="174">
        <f>ROUND(I1365*H1365,3)</f>
        <v>0</v>
      </c>
      <c r="BL1365" s="18" t="s">
        <v>572</v>
      </c>
      <c r="BM1365" s="172" t="s">
        <v>2425</v>
      </c>
    </row>
    <row r="1366" spans="1:65" s="2" customFormat="1" x14ac:dyDescent="0.2">
      <c r="A1366" s="33"/>
      <c r="B1366" s="34"/>
      <c r="C1366" s="33"/>
      <c r="D1366" s="175" t="s">
        <v>181</v>
      </c>
      <c r="E1366" s="33"/>
      <c r="F1366" s="176" t="s">
        <v>1400</v>
      </c>
      <c r="G1366" s="33"/>
      <c r="H1366" s="33"/>
      <c r="I1366" s="97"/>
      <c r="J1366" s="33"/>
      <c r="K1366" s="33"/>
      <c r="L1366" s="34"/>
      <c r="M1366" s="177"/>
      <c r="N1366" s="178"/>
      <c r="O1366" s="59"/>
      <c r="P1366" s="59"/>
      <c r="Q1366" s="59"/>
      <c r="R1366" s="59"/>
      <c r="S1366" s="59"/>
      <c r="T1366" s="60"/>
      <c r="U1366" s="33"/>
      <c r="V1366" s="33"/>
      <c r="W1366" s="33"/>
      <c r="X1366" s="33"/>
      <c r="Y1366" s="33"/>
      <c r="Z1366" s="33"/>
      <c r="AA1366" s="33"/>
      <c r="AB1366" s="33"/>
      <c r="AC1366" s="33"/>
      <c r="AD1366" s="33"/>
      <c r="AE1366" s="33"/>
      <c r="AT1366" s="18" t="s">
        <v>181</v>
      </c>
      <c r="AU1366" s="18" t="s">
        <v>191</v>
      </c>
    </row>
    <row r="1367" spans="1:65" s="2" customFormat="1" ht="16.5" customHeight="1" x14ac:dyDescent="0.2">
      <c r="A1367" s="33"/>
      <c r="B1367" s="162"/>
      <c r="C1367" s="210" t="s">
        <v>1474</v>
      </c>
      <c r="D1367" s="267" t="s">
        <v>1403</v>
      </c>
      <c r="E1367" s="268"/>
      <c r="F1367" s="269"/>
      <c r="G1367" s="211" t="s">
        <v>370</v>
      </c>
      <c r="H1367" s="212">
        <v>65</v>
      </c>
      <c r="I1367" s="213"/>
      <c r="J1367" s="212">
        <f>ROUND(I1367*H1367,3)</f>
        <v>0</v>
      </c>
      <c r="K1367" s="214"/>
      <c r="L1367" s="215"/>
      <c r="M1367" s="216" t="s">
        <v>1</v>
      </c>
      <c r="N1367" s="217" t="s">
        <v>43</v>
      </c>
      <c r="O1367" s="59"/>
      <c r="P1367" s="170">
        <f>O1367*H1367</f>
        <v>0</v>
      </c>
      <c r="Q1367" s="170">
        <v>0</v>
      </c>
      <c r="R1367" s="170">
        <f>Q1367*H1367</f>
        <v>0</v>
      </c>
      <c r="S1367" s="170">
        <v>0</v>
      </c>
      <c r="T1367" s="171">
        <f>S1367*H1367</f>
        <v>0</v>
      </c>
      <c r="U1367" s="33"/>
      <c r="V1367" s="33"/>
      <c r="W1367" s="33"/>
      <c r="X1367" s="33"/>
      <c r="Y1367" s="33"/>
      <c r="Z1367" s="33"/>
      <c r="AA1367" s="33"/>
      <c r="AB1367" s="33"/>
      <c r="AC1367" s="33"/>
      <c r="AD1367" s="33"/>
      <c r="AE1367" s="33"/>
      <c r="AR1367" s="172" t="s">
        <v>1474</v>
      </c>
      <c r="AT1367" s="172" t="s">
        <v>335</v>
      </c>
      <c r="AU1367" s="172" t="s">
        <v>191</v>
      </c>
      <c r="AY1367" s="18" t="s">
        <v>173</v>
      </c>
      <c r="BE1367" s="173">
        <f>IF(N1367="základná",J1367,0)</f>
        <v>0</v>
      </c>
      <c r="BF1367" s="173">
        <f>IF(N1367="znížená",J1367,0)</f>
        <v>0</v>
      </c>
      <c r="BG1367" s="173">
        <f>IF(N1367="zákl. prenesená",J1367,0)</f>
        <v>0</v>
      </c>
      <c r="BH1367" s="173">
        <f>IF(N1367="zníž. prenesená",J1367,0)</f>
        <v>0</v>
      </c>
      <c r="BI1367" s="173">
        <f>IF(N1367="nulová",J1367,0)</f>
        <v>0</v>
      </c>
      <c r="BJ1367" s="18" t="s">
        <v>179</v>
      </c>
      <c r="BK1367" s="174">
        <f>ROUND(I1367*H1367,3)</f>
        <v>0</v>
      </c>
      <c r="BL1367" s="18" t="s">
        <v>572</v>
      </c>
      <c r="BM1367" s="172" t="s">
        <v>2426</v>
      </c>
    </row>
    <row r="1368" spans="1:65" s="2" customFormat="1" x14ac:dyDescent="0.2">
      <c r="A1368" s="33"/>
      <c r="B1368" s="34"/>
      <c r="C1368" s="33"/>
      <c r="D1368" s="175" t="s">
        <v>181</v>
      </c>
      <c r="E1368" s="33"/>
      <c r="F1368" s="176" t="s">
        <v>1403</v>
      </c>
      <c r="G1368" s="33"/>
      <c r="H1368" s="33"/>
      <c r="I1368" s="97"/>
      <c r="J1368" s="33"/>
      <c r="K1368" s="33"/>
      <c r="L1368" s="34"/>
      <c r="M1368" s="177"/>
      <c r="N1368" s="178"/>
      <c r="O1368" s="59"/>
      <c r="P1368" s="59"/>
      <c r="Q1368" s="59"/>
      <c r="R1368" s="59"/>
      <c r="S1368" s="59"/>
      <c r="T1368" s="60"/>
      <c r="U1368" s="33"/>
      <c r="V1368" s="33"/>
      <c r="W1368" s="33"/>
      <c r="X1368" s="33"/>
      <c r="Y1368" s="33"/>
      <c r="Z1368" s="33"/>
      <c r="AA1368" s="33"/>
      <c r="AB1368" s="33"/>
      <c r="AC1368" s="33"/>
      <c r="AD1368" s="33"/>
      <c r="AE1368" s="33"/>
      <c r="AT1368" s="18" t="s">
        <v>181</v>
      </c>
      <c r="AU1368" s="18" t="s">
        <v>191</v>
      </c>
    </row>
    <row r="1369" spans="1:65" s="2" customFormat="1" ht="16.5" customHeight="1" x14ac:dyDescent="0.2">
      <c r="A1369" s="33"/>
      <c r="B1369" s="162"/>
      <c r="C1369" s="210" t="s">
        <v>1511</v>
      </c>
      <c r="D1369" s="267" t="s">
        <v>1406</v>
      </c>
      <c r="E1369" s="268"/>
      <c r="F1369" s="269"/>
      <c r="G1369" s="211" t="s">
        <v>370</v>
      </c>
      <c r="H1369" s="212">
        <v>28</v>
      </c>
      <c r="I1369" s="213"/>
      <c r="J1369" s="212">
        <f>ROUND(I1369*H1369,3)</f>
        <v>0</v>
      </c>
      <c r="K1369" s="214"/>
      <c r="L1369" s="215"/>
      <c r="M1369" s="216" t="s">
        <v>1</v>
      </c>
      <c r="N1369" s="217" t="s">
        <v>43</v>
      </c>
      <c r="O1369" s="59"/>
      <c r="P1369" s="170">
        <f>O1369*H1369</f>
        <v>0</v>
      </c>
      <c r="Q1369" s="170">
        <v>0</v>
      </c>
      <c r="R1369" s="170">
        <f>Q1369*H1369</f>
        <v>0</v>
      </c>
      <c r="S1369" s="170">
        <v>0</v>
      </c>
      <c r="T1369" s="171">
        <f>S1369*H1369</f>
        <v>0</v>
      </c>
      <c r="U1369" s="33"/>
      <c r="V1369" s="33"/>
      <c r="W1369" s="33"/>
      <c r="X1369" s="33"/>
      <c r="Y1369" s="33"/>
      <c r="Z1369" s="33"/>
      <c r="AA1369" s="33"/>
      <c r="AB1369" s="33"/>
      <c r="AC1369" s="33"/>
      <c r="AD1369" s="33"/>
      <c r="AE1369" s="33"/>
      <c r="AR1369" s="172" t="s">
        <v>1474</v>
      </c>
      <c r="AT1369" s="172" t="s">
        <v>335</v>
      </c>
      <c r="AU1369" s="172" t="s">
        <v>191</v>
      </c>
      <c r="AY1369" s="18" t="s">
        <v>173</v>
      </c>
      <c r="BE1369" s="173">
        <f>IF(N1369="základná",J1369,0)</f>
        <v>0</v>
      </c>
      <c r="BF1369" s="173">
        <f>IF(N1369="znížená",J1369,0)</f>
        <v>0</v>
      </c>
      <c r="BG1369" s="173">
        <f>IF(N1369="zákl. prenesená",J1369,0)</f>
        <v>0</v>
      </c>
      <c r="BH1369" s="173">
        <f>IF(N1369="zníž. prenesená",J1369,0)</f>
        <v>0</v>
      </c>
      <c r="BI1369" s="173">
        <f>IF(N1369="nulová",J1369,0)</f>
        <v>0</v>
      </c>
      <c r="BJ1369" s="18" t="s">
        <v>179</v>
      </c>
      <c r="BK1369" s="174">
        <f>ROUND(I1369*H1369,3)</f>
        <v>0</v>
      </c>
      <c r="BL1369" s="18" t="s">
        <v>572</v>
      </c>
      <c r="BM1369" s="172" t="s">
        <v>2427</v>
      </c>
    </row>
    <row r="1370" spans="1:65" s="2" customFormat="1" x14ac:dyDescent="0.2">
      <c r="A1370" s="33"/>
      <c r="B1370" s="34"/>
      <c r="C1370" s="33"/>
      <c r="D1370" s="175" t="s">
        <v>181</v>
      </c>
      <c r="E1370" s="33"/>
      <c r="F1370" s="176" t="s">
        <v>1406</v>
      </c>
      <c r="G1370" s="33"/>
      <c r="H1370" s="33"/>
      <c r="I1370" s="97"/>
      <c r="J1370" s="33"/>
      <c r="K1370" s="33"/>
      <c r="L1370" s="34"/>
      <c r="M1370" s="177"/>
      <c r="N1370" s="178"/>
      <c r="O1370" s="59"/>
      <c r="P1370" s="59"/>
      <c r="Q1370" s="59"/>
      <c r="R1370" s="59"/>
      <c r="S1370" s="59"/>
      <c r="T1370" s="60"/>
      <c r="U1370" s="33"/>
      <c r="V1370" s="33"/>
      <c r="W1370" s="33"/>
      <c r="X1370" s="33"/>
      <c r="Y1370" s="33"/>
      <c r="Z1370" s="33"/>
      <c r="AA1370" s="33"/>
      <c r="AB1370" s="33"/>
      <c r="AC1370" s="33"/>
      <c r="AD1370" s="33"/>
      <c r="AE1370" s="33"/>
      <c r="AT1370" s="18" t="s">
        <v>181</v>
      </c>
      <c r="AU1370" s="18" t="s">
        <v>191</v>
      </c>
    </row>
    <row r="1371" spans="1:65" s="2" customFormat="1" ht="16.5" customHeight="1" x14ac:dyDescent="0.2">
      <c r="A1371" s="33"/>
      <c r="B1371" s="162"/>
      <c r="C1371" s="210" t="s">
        <v>1513</v>
      </c>
      <c r="D1371" s="267" t="s">
        <v>1409</v>
      </c>
      <c r="E1371" s="268"/>
      <c r="F1371" s="269"/>
      <c r="G1371" s="211" t="s">
        <v>643</v>
      </c>
      <c r="H1371" s="212">
        <v>40</v>
      </c>
      <c r="I1371" s="213"/>
      <c r="J1371" s="212">
        <f>ROUND(I1371*H1371,3)</f>
        <v>0</v>
      </c>
      <c r="K1371" s="214"/>
      <c r="L1371" s="215"/>
      <c r="M1371" s="216" t="s">
        <v>1</v>
      </c>
      <c r="N1371" s="217" t="s">
        <v>43</v>
      </c>
      <c r="O1371" s="59"/>
      <c r="P1371" s="170">
        <f>O1371*H1371</f>
        <v>0</v>
      </c>
      <c r="Q1371" s="170">
        <v>0</v>
      </c>
      <c r="R1371" s="170">
        <f>Q1371*H1371</f>
        <v>0</v>
      </c>
      <c r="S1371" s="170">
        <v>0</v>
      </c>
      <c r="T1371" s="171">
        <f>S1371*H1371</f>
        <v>0</v>
      </c>
      <c r="U1371" s="33"/>
      <c r="V1371" s="33"/>
      <c r="W1371" s="33"/>
      <c r="X1371" s="33"/>
      <c r="Y1371" s="33"/>
      <c r="Z1371" s="33"/>
      <c r="AA1371" s="33"/>
      <c r="AB1371" s="33"/>
      <c r="AC1371" s="33"/>
      <c r="AD1371" s="33"/>
      <c r="AE1371" s="33"/>
      <c r="AR1371" s="172" t="s">
        <v>1474</v>
      </c>
      <c r="AT1371" s="172" t="s">
        <v>335</v>
      </c>
      <c r="AU1371" s="172" t="s">
        <v>191</v>
      </c>
      <c r="AY1371" s="18" t="s">
        <v>173</v>
      </c>
      <c r="BE1371" s="173">
        <f>IF(N1371="základná",J1371,0)</f>
        <v>0</v>
      </c>
      <c r="BF1371" s="173">
        <f>IF(N1371="znížená",J1371,0)</f>
        <v>0</v>
      </c>
      <c r="BG1371" s="173">
        <f>IF(N1371="zákl. prenesená",J1371,0)</f>
        <v>0</v>
      </c>
      <c r="BH1371" s="173">
        <f>IF(N1371="zníž. prenesená",J1371,0)</f>
        <v>0</v>
      </c>
      <c r="BI1371" s="173">
        <f>IF(N1371="nulová",J1371,0)</f>
        <v>0</v>
      </c>
      <c r="BJ1371" s="18" t="s">
        <v>179</v>
      </c>
      <c r="BK1371" s="174">
        <f>ROUND(I1371*H1371,3)</f>
        <v>0</v>
      </c>
      <c r="BL1371" s="18" t="s">
        <v>572</v>
      </c>
      <c r="BM1371" s="172" t="s">
        <v>2428</v>
      </c>
    </row>
    <row r="1372" spans="1:65" s="2" customFormat="1" x14ac:dyDescent="0.2">
      <c r="A1372" s="33"/>
      <c r="B1372" s="34"/>
      <c r="C1372" s="33"/>
      <c r="D1372" s="175" t="s">
        <v>181</v>
      </c>
      <c r="E1372" s="33"/>
      <c r="F1372" s="176" t="s">
        <v>1409</v>
      </c>
      <c r="G1372" s="33"/>
      <c r="H1372" s="33"/>
      <c r="I1372" s="97"/>
      <c r="J1372" s="33"/>
      <c r="K1372" s="33"/>
      <c r="L1372" s="34"/>
      <c r="M1372" s="177"/>
      <c r="N1372" s="178"/>
      <c r="O1372" s="59"/>
      <c r="P1372" s="59"/>
      <c r="Q1372" s="59"/>
      <c r="R1372" s="59"/>
      <c r="S1372" s="59"/>
      <c r="T1372" s="60"/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33"/>
      <c r="AE1372" s="33"/>
      <c r="AT1372" s="18" t="s">
        <v>181</v>
      </c>
      <c r="AU1372" s="18" t="s">
        <v>191</v>
      </c>
    </row>
    <row r="1373" spans="1:65" s="2" customFormat="1" ht="16.5" customHeight="1" x14ac:dyDescent="0.2">
      <c r="A1373" s="33"/>
      <c r="B1373" s="162"/>
      <c r="C1373" s="210" t="s">
        <v>1515</v>
      </c>
      <c r="D1373" s="267" t="s">
        <v>1412</v>
      </c>
      <c r="E1373" s="268"/>
      <c r="F1373" s="269"/>
      <c r="G1373" s="211" t="s">
        <v>370</v>
      </c>
      <c r="H1373" s="212">
        <v>18</v>
      </c>
      <c r="I1373" s="213"/>
      <c r="J1373" s="212">
        <f>ROUND(I1373*H1373,3)</f>
        <v>0</v>
      </c>
      <c r="K1373" s="214"/>
      <c r="L1373" s="215"/>
      <c r="M1373" s="216" t="s">
        <v>1</v>
      </c>
      <c r="N1373" s="217" t="s">
        <v>43</v>
      </c>
      <c r="O1373" s="59"/>
      <c r="P1373" s="170">
        <f>O1373*H1373</f>
        <v>0</v>
      </c>
      <c r="Q1373" s="170">
        <v>0</v>
      </c>
      <c r="R1373" s="170">
        <f>Q1373*H1373</f>
        <v>0</v>
      </c>
      <c r="S1373" s="170">
        <v>0</v>
      </c>
      <c r="T1373" s="171">
        <f>S1373*H1373</f>
        <v>0</v>
      </c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33"/>
      <c r="AE1373" s="33"/>
      <c r="AR1373" s="172" t="s">
        <v>1474</v>
      </c>
      <c r="AT1373" s="172" t="s">
        <v>335</v>
      </c>
      <c r="AU1373" s="172" t="s">
        <v>191</v>
      </c>
      <c r="AY1373" s="18" t="s">
        <v>173</v>
      </c>
      <c r="BE1373" s="173">
        <f>IF(N1373="základná",J1373,0)</f>
        <v>0</v>
      </c>
      <c r="BF1373" s="173">
        <f>IF(N1373="znížená",J1373,0)</f>
        <v>0</v>
      </c>
      <c r="BG1373" s="173">
        <f>IF(N1373="zákl. prenesená",J1373,0)</f>
        <v>0</v>
      </c>
      <c r="BH1373" s="173">
        <f>IF(N1373="zníž. prenesená",J1373,0)</f>
        <v>0</v>
      </c>
      <c r="BI1373" s="173">
        <f>IF(N1373="nulová",J1373,0)</f>
        <v>0</v>
      </c>
      <c r="BJ1373" s="18" t="s">
        <v>179</v>
      </c>
      <c r="BK1373" s="174">
        <f>ROUND(I1373*H1373,3)</f>
        <v>0</v>
      </c>
      <c r="BL1373" s="18" t="s">
        <v>572</v>
      </c>
      <c r="BM1373" s="172" t="s">
        <v>2429</v>
      </c>
    </row>
    <row r="1374" spans="1:65" s="2" customFormat="1" x14ac:dyDescent="0.2">
      <c r="A1374" s="33"/>
      <c r="B1374" s="34"/>
      <c r="C1374" s="33"/>
      <c r="D1374" s="175" t="s">
        <v>181</v>
      </c>
      <c r="E1374" s="33"/>
      <c r="F1374" s="176" t="s">
        <v>1412</v>
      </c>
      <c r="G1374" s="33"/>
      <c r="H1374" s="33"/>
      <c r="I1374" s="97"/>
      <c r="J1374" s="33"/>
      <c r="K1374" s="33"/>
      <c r="L1374" s="34"/>
      <c r="M1374" s="177"/>
      <c r="N1374" s="178"/>
      <c r="O1374" s="59"/>
      <c r="P1374" s="59"/>
      <c r="Q1374" s="59"/>
      <c r="R1374" s="59"/>
      <c r="S1374" s="59"/>
      <c r="T1374" s="60"/>
      <c r="U1374" s="33"/>
      <c r="V1374" s="33"/>
      <c r="W1374" s="33"/>
      <c r="X1374" s="33"/>
      <c r="Y1374" s="33"/>
      <c r="Z1374" s="33"/>
      <c r="AA1374" s="33"/>
      <c r="AB1374" s="33"/>
      <c r="AC1374" s="33"/>
      <c r="AD1374" s="33"/>
      <c r="AE1374" s="33"/>
      <c r="AT1374" s="18" t="s">
        <v>181</v>
      </c>
      <c r="AU1374" s="18" t="s">
        <v>191</v>
      </c>
    </row>
    <row r="1375" spans="1:65" s="2" customFormat="1" ht="16.5" customHeight="1" x14ac:dyDescent="0.2">
      <c r="A1375" s="33"/>
      <c r="B1375" s="162"/>
      <c r="C1375" s="210" t="s">
        <v>1517</v>
      </c>
      <c r="D1375" s="267" t="s">
        <v>1418</v>
      </c>
      <c r="E1375" s="268"/>
      <c r="F1375" s="269"/>
      <c r="G1375" s="211" t="s">
        <v>643</v>
      </c>
      <c r="H1375" s="212">
        <v>450</v>
      </c>
      <c r="I1375" s="213"/>
      <c r="J1375" s="212">
        <f>ROUND(I1375*H1375,3)</f>
        <v>0</v>
      </c>
      <c r="K1375" s="214"/>
      <c r="L1375" s="215"/>
      <c r="M1375" s="216" t="s">
        <v>1</v>
      </c>
      <c r="N1375" s="217" t="s">
        <v>43</v>
      </c>
      <c r="O1375" s="59"/>
      <c r="P1375" s="170">
        <f>O1375*H1375</f>
        <v>0</v>
      </c>
      <c r="Q1375" s="170">
        <v>0</v>
      </c>
      <c r="R1375" s="170">
        <f>Q1375*H1375</f>
        <v>0</v>
      </c>
      <c r="S1375" s="170">
        <v>0</v>
      </c>
      <c r="T1375" s="171">
        <f>S1375*H1375</f>
        <v>0</v>
      </c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R1375" s="172" t="s">
        <v>1474</v>
      </c>
      <c r="AT1375" s="172" t="s">
        <v>335</v>
      </c>
      <c r="AU1375" s="172" t="s">
        <v>191</v>
      </c>
      <c r="AY1375" s="18" t="s">
        <v>173</v>
      </c>
      <c r="BE1375" s="173">
        <f>IF(N1375="základná",J1375,0)</f>
        <v>0</v>
      </c>
      <c r="BF1375" s="173">
        <f>IF(N1375="znížená",J1375,0)</f>
        <v>0</v>
      </c>
      <c r="BG1375" s="173">
        <f>IF(N1375="zákl. prenesená",J1375,0)</f>
        <v>0</v>
      </c>
      <c r="BH1375" s="173">
        <f>IF(N1375="zníž. prenesená",J1375,0)</f>
        <v>0</v>
      </c>
      <c r="BI1375" s="173">
        <f>IF(N1375="nulová",J1375,0)</f>
        <v>0</v>
      </c>
      <c r="BJ1375" s="18" t="s">
        <v>179</v>
      </c>
      <c r="BK1375" s="174">
        <f>ROUND(I1375*H1375,3)</f>
        <v>0</v>
      </c>
      <c r="BL1375" s="18" t="s">
        <v>572</v>
      </c>
      <c r="BM1375" s="172" t="s">
        <v>2430</v>
      </c>
    </row>
    <row r="1376" spans="1:65" s="2" customFormat="1" x14ac:dyDescent="0.2">
      <c r="A1376" s="33"/>
      <c r="B1376" s="34"/>
      <c r="C1376" s="33"/>
      <c r="D1376" s="175" t="s">
        <v>181</v>
      </c>
      <c r="E1376" s="33"/>
      <c r="F1376" s="176" t="s">
        <v>1418</v>
      </c>
      <c r="G1376" s="33"/>
      <c r="H1376" s="33"/>
      <c r="I1376" s="97"/>
      <c r="J1376" s="33"/>
      <c r="K1376" s="33"/>
      <c r="L1376" s="34"/>
      <c r="M1376" s="177"/>
      <c r="N1376" s="178"/>
      <c r="O1376" s="59"/>
      <c r="P1376" s="59"/>
      <c r="Q1376" s="59"/>
      <c r="R1376" s="59"/>
      <c r="S1376" s="59"/>
      <c r="T1376" s="60"/>
      <c r="U1376" s="33"/>
      <c r="V1376" s="33"/>
      <c r="W1376" s="33"/>
      <c r="X1376" s="33"/>
      <c r="Y1376" s="33"/>
      <c r="Z1376" s="33"/>
      <c r="AA1376" s="33"/>
      <c r="AB1376" s="33"/>
      <c r="AC1376" s="33"/>
      <c r="AD1376" s="33"/>
      <c r="AE1376" s="33"/>
      <c r="AT1376" s="18" t="s">
        <v>181</v>
      </c>
      <c r="AU1376" s="18" t="s">
        <v>191</v>
      </c>
    </row>
    <row r="1377" spans="1:65" s="2" customFormat="1" ht="16.5" customHeight="1" x14ac:dyDescent="0.2">
      <c r="A1377" s="33"/>
      <c r="B1377" s="162"/>
      <c r="C1377" s="210" t="s">
        <v>1522</v>
      </c>
      <c r="D1377" s="267" t="s">
        <v>1421</v>
      </c>
      <c r="E1377" s="268"/>
      <c r="F1377" s="269"/>
      <c r="G1377" s="211" t="s">
        <v>643</v>
      </c>
      <c r="H1377" s="212">
        <v>150</v>
      </c>
      <c r="I1377" s="213"/>
      <c r="J1377" s="212">
        <f>ROUND(I1377*H1377,3)</f>
        <v>0</v>
      </c>
      <c r="K1377" s="214"/>
      <c r="L1377" s="215"/>
      <c r="M1377" s="216" t="s">
        <v>1</v>
      </c>
      <c r="N1377" s="217" t="s">
        <v>43</v>
      </c>
      <c r="O1377" s="59"/>
      <c r="P1377" s="170">
        <f>O1377*H1377</f>
        <v>0</v>
      </c>
      <c r="Q1377" s="170">
        <v>0</v>
      </c>
      <c r="R1377" s="170">
        <f>Q1377*H1377</f>
        <v>0</v>
      </c>
      <c r="S1377" s="170">
        <v>0</v>
      </c>
      <c r="T1377" s="171">
        <f>S1377*H1377</f>
        <v>0</v>
      </c>
      <c r="U1377" s="33"/>
      <c r="V1377" s="33"/>
      <c r="W1377" s="33"/>
      <c r="X1377" s="33"/>
      <c r="Y1377" s="33"/>
      <c r="Z1377" s="33"/>
      <c r="AA1377" s="33"/>
      <c r="AB1377" s="33"/>
      <c r="AC1377" s="33"/>
      <c r="AD1377" s="33"/>
      <c r="AE1377" s="33"/>
      <c r="AR1377" s="172" t="s">
        <v>1474</v>
      </c>
      <c r="AT1377" s="172" t="s">
        <v>335</v>
      </c>
      <c r="AU1377" s="172" t="s">
        <v>191</v>
      </c>
      <c r="AY1377" s="18" t="s">
        <v>173</v>
      </c>
      <c r="BE1377" s="173">
        <f>IF(N1377="základná",J1377,0)</f>
        <v>0</v>
      </c>
      <c r="BF1377" s="173">
        <f>IF(N1377="znížená",J1377,0)</f>
        <v>0</v>
      </c>
      <c r="BG1377" s="173">
        <f>IF(N1377="zákl. prenesená",J1377,0)</f>
        <v>0</v>
      </c>
      <c r="BH1377" s="173">
        <f>IF(N1377="zníž. prenesená",J1377,0)</f>
        <v>0</v>
      </c>
      <c r="BI1377" s="173">
        <f>IF(N1377="nulová",J1377,0)</f>
        <v>0</v>
      </c>
      <c r="BJ1377" s="18" t="s">
        <v>179</v>
      </c>
      <c r="BK1377" s="174">
        <f>ROUND(I1377*H1377,3)</f>
        <v>0</v>
      </c>
      <c r="BL1377" s="18" t="s">
        <v>572</v>
      </c>
      <c r="BM1377" s="172" t="s">
        <v>2431</v>
      </c>
    </row>
    <row r="1378" spans="1:65" s="2" customFormat="1" x14ac:dyDescent="0.2">
      <c r="A1378" s="33"/>
      <c r="B1378" s="34"/>
      <c r="C1378" s="33"/>
      <c r="D1378" s="175" t="s">
        <v>181</v>
      </c>
      <c r="E1378" s="33"/>
      <c r="F1378" s="176" t="s">
        <v>1421</v>
      </c>
      <c r="G1378" s="33"/>
      <c r="H1378" s="33"/>
      <c r="I1378" s="97"/>
      <c r="J1378" s="33"/>
      <c r="K1378" s="33"/>
      <c r="L1378" s="34"/>
      <c r="M1378" s="177"/>
      <c r="N1378" s="178"/>
      <c r="O1378" s="59"/>
      <c r="P1378" s="59"/>
      <c r="Q1378" s="59"/>
      <c r="R1378" s="59"/>
      <c r="S1378" s="59"/>
      <c r="T1378" s="60"/>
      <c r="U1378" s="33"/>
      <c r="V1378" s="33"/>
      <c r="W1378" s="33"/>
      <c r="X1378" s="33"/>
      <c r="Y1378" s="33"/>
      <c r="Z1378" s="33"/>
      <c r="AA1378" s="33"/>
      <c r="AB1378" s="33"/>
      <c r="AC1378" s="33"/>
      <c r="AD1378" s="33"/>
      <c r="AE1378" s="33"/>
      <c r="AT1378" s="18" t="s">
        <v>181</v>
      </c>
      <c r="AU1378" s="18" t="s">
        <v>191</v>
      </c>
    </row>
    <row r="1379" spans="1:65" s="2" customFormat="1" ht="16.5" customHeight="1" x14ac:dyDescent="0.2">
      <c r="A1379" s="33"/>
      <c r="B1379" s="162"/>
      <c r="C1379" s="210" t="s">
        <v>1526</v>
      </c>
      <c r="D1379" s="267" t="s">
        <v>1424</v>
      </c>
      <c r="E1379" s="268"/>
      <c r="F1379" s="269"/>
      <c r="G1379" s="211" t="s">
        <v>643</v>
      </c>
      <c r="H1379" s="212">
        <v>90</v>
      </c>
      <c r="I1379" s="213"/>
      <c r="J1379" s="212">
        <f>ROUND(I1379*H1379,3)</f>
        <v>0</v>
      </c>
      <c r="K1379" s="214"/>
      <c r="L1379" s="215"/>
      <c r="M1379" s="216" t="s">
        <v>1</v>
      </c>
      <c r="N1379" s="217" t="s">
        <v>43</v>
      </c>
      <c r="O1379" s="59"/>
      <c r="P1379" s="170">
        <f>O1379*H1379</f>
        <v>0</v>
      </c>
      <c r="Q1379" s="170">
        <v>0</v>
      </c>
      <c r="R1379" s="170">
        <f>Q1379*H1379</f>
        <v>0</v>
      </c>
      <c r="S1379" s="170">
        <v>0</v>
      </c>
      <c r="T1379" s="171">
        <f>S1379*H1379</f>
        <v>0</v>
      </c>
      <c r="U1379" s="33"/>
      <c r="V1379" s="33"/>
      <c r="W1379" s="33"/>
      <c r="X1379" s="33"/>
      <c r="Y1379" s="33"/>
      <c r="Z1379" s="33"/>
      <c r="AA1379" s="33"/>
      <c r="AB1379" s="33"/>
      <c r="AC1379" s="33"/>
      <c r="AD1379" s="33"/>
      <c r="AE1379" s="33"/>
      <c r="AR1379" s="172" t="s">
        <v>1474</v>
      </c>
      <c r="AT1379" s="172" t="s">
        <v>335</v>
      </c>
      <c r="AU1379" s="172" t="s">
        <v>191</v>
      </c>
      <c r="AY1379" s="18" t="s">
        <v>173</v>
      </c>
      <c r="BE1379" s="173">
        <f>IF(N1379="základná",J1379,0)</f>
        <v>0</v>
      </c>
      <c r="BF1379" s="173">
        <f>IF(N1379="znížená",J1379,0)</f>
        <v>0</v>
      </c>
      <c r="BG1379" s="173">
        <f>IF(N1379="zákl. prenesená",J1379,0)</f>
        <v>0</v>
      </c>
      <c r="BH1379" s="173">
        <f>IF(N1379="zníž. prenesená",J1379,0)</f>
        <v>0</v>
      </c>
      <c r="BI1379" s="173">
        <f>IF(N1379="nulová",J1379,0)</f>
        <v>0</v>
      </c>
      <c r="BJ1379" s="18" t="s">
        <v>179</v>
      </c>
      <c r="BK1379" s="174">
        <f>ROUND(I1379*H1379,3)</f>
        <v>0</v>
      </c>
      <c r="BL1379" s="18" t="s">
        <v>572</v>
      </c>
      <c r="BM1379" s="172" t="s">
        <v>2432</v>
      </c>
    </row>
    <row r="1380" spans="1:65" s="2" customFormat="1" x14ac:dyDescent="0.2">
      <c r="A1380" s="33"/>
      <c r="B1380" s="34"/>
      <c r="C1380" s="33"/>
      <c r="D1380" s="175" t="s">
        <v>181</v>
      </c>
      <c r="E1380" s="33"/>
      <c r="F1380" s="176" t="s">
        <v>1424</v>
      </c>
      <c r="G1380" s="33"/>
      <c r="H1380" s="33"/>
      <c r="I1380" s="97"/>
      <c r="J1380" s="33"/>
      <c r="K1380" s="33"/>
      <c r="L1380" s="34"/>
      <c r="M1380" s="177"/>
      <c r="N1380" s="178"/>
      <c r="O1380" s="59"/>
      <c r="P1380" s="59"/>
      <c r="Q1380" s="59"/>
      <c r="R1380" s="59"/>
      <c r="S1380" s="59"/>
      <c r="T1380" s="60"/>
      <c r="U1380" s="33"/>
      <c r="V1380" s="33"/>
      <c r="W1380" s="33"/>
      <c r="X1380" s="33"/>
      <c r="Y1380" s="33"/>
      <c r="Z1380" s="33"/>
      <c r="AA1380" s="33"/>
      <c r="AB1380" s="33"/>
      <c r="AC1380" s="33"/>
      <c r="AD1380" s="33"/>
      <c r="AE1380" s="33"/>
      <c r="AT1380" s="18" t="s">
        <v>181</v>
      </c>
      <c r="AU1380" s="18" t="s">
        <v>191</v>
      </c>
    </row>
    <row r="1381" spans="1:65" s="2" customFormat="1" ht="16.5" customHeight="1" x14ac:dyDescent="0.2">
      <c r="A1381" s="33"/>
      <c r="B1381" s="162"/>
      <c r="C1381" s="210" t="s">
        <v>1529</v>
      </c>
      <c r="D1381" s="267" t="s">
        <v>1427</v>
      </c>
      <c r="E1381" s="268"/>
      <c r="F1381" s="269"/>
      <c r="G1381" s="211" t="s">
        <v>643</v>
      </c>
      <c r="H1381" s="212">
        <v>550</v>
      </c>
      <c r="I1381" s="213"/>
      <c r="J1381" s="212">
        <f>ROUND(I1381*H1381,3)</f>
        <v>0</v>
      </c>
      <c r="K1381" s="214"/>
      <c r="L1381" s="215"/>
      <c r="M1381" s="216" t="s">
        <v>1</v>
      </c>
      <c r="N1381" s="217" t="s">
        <v>43</v>
      </c>
      <c r="O1381" s="59"/>
      <c r="P1381" s="170">
        <f>O1381*H1381</f>
        <v>0</v>
      </c>
      <c r="Q1381" s="170">
        <v>0</v>
      </c>
      <c r="R1381" s="170">
        <f>Q1381*H1381</f>
        <v>0</v>
      </c>
      <c r="S1381" s="170">
        <v>0</v>
      </c>
      <c r="T1381" s="171">
        <f>S1381*H1381</f>
        <v>0</v>
      </c>
      <c r="U1381" s="33"/>
      <c r="V1381" s="33"/>
      <c r="W1381" s="33"/>
      <c r="X1381" s="33"/>
      <c r="Y1381" s="33"/>
      <c r="Z1381" s="33"/>
      <c r="AA1381" s="33"/>
      <c r="AB1381" s="33"/>
      <c r="AC1381" s="33"/>
      <c r="AD1381" s="33"/>
      <c r="AE1381" s="33"/>
      <c r="AR1381" s="172" t="s">
        <v>1474</v>
      </c>
      <c r="AT1381" s="172" t="s">
        <v>335</v>
      </c>
      <c r="AU1381" s="172" t="s">
        <v>191</v>
      </c>
      <c r="AY1381" s="18" t="s">
        <v>173</v>
      </c>
      <c r="BE1381" s="173">
        <f>IF(N1381="základná",J1381,0)</f>
        <v>0</v>
      </c>
      <c r="BF1381" s="173">
        <f>IF(N1381="znížená",J1381,0)</f>
        <v>0</v>
      </c>
      <c r="BG1381" s="173">
        <f>IF(N1381="zákl. prenesená",J1381,0)</f>
        <v>0</v>
      </c>
      <c r="BH1381" s="173">
        <f>IF(N1381="zníž. prenesená",J1381,0)</f>
        <v>0</v>
      </c>
      <c r="BI1381" s="173">
        <f>IF(N1381="nulová",J1381,0)</f>
        <v>0</v>
      </c>
      <c r="BJ1381" s="18" t="s">
        <v>179</v>
      </c>
      <c r="BK1381" s="174">
        <f>ROUND(I1381*H1381,3)</f>
        <v>0</v>
      </c>
      <c r="BL1381" s="18" t="s">
        <v>572</v>
      </c>
      <c r="BM1381" s="172" t="s">
        <v>2433</v>
      </c>
    </row>
    <row r="1382" spans="1:65" s="2" customFormat="1" x14ac:dyDescent="0.2">
      <c r="A1382" s="33"/>
      <c r="B1382" s="34"/>
      <c r="C1382" s="33"/>
      <c r="D1382" s="175" t="s">
        <v>181</v>
      </c>
      <c r="E1382" s="33"/>
      <c r="F1382" s="176" t="s">
        <v>1427</v>
      </c>
      <c r="G1382" s="33"/>
      <c r="H1382" s="33"/>
      <c r="I1382" s="97"/>
      <c r="J1382" s="33"/>
      <c r="K1382" s="33"/>
      <c r="L1382" s="34"/>
      <c r="M1382" s="177"/>
      <c r="N1382" s="178"/>
      <c r="O1382" s="59"/>
      <c r="P1382" s="59"/>
      <c r="Q1382" s="59"/>
      <c r="R1382" s="59"/>
      <c r="S1382" s="59"/>
      <c r="T1382" s="60"/>
      <c r="U1382" s="33"/>
      <c r="V1382" s="33"/>
      <c r="W1382" s="33"/>
      <c r="X1382" s="33"/>
      <c r="Y1382" s="33"/>
      <c r="Z1382" s="33"/>
      <c r="AA1382" s="33"/>
      <c r="AB1382" s="33"/>
      <c r="AC1382" s="33"/>
      <c r="AD1382" s="33"/>
      <c r="AE1382" s="33"/>
      <c r="AT1382" s="18" t="s">
        <v>181</v>
      </c>
      <c r="AU1382" s="18" t="s">
        <v>191</v>
      </c>
    </row>
    <row r="1383" spans="1:65" s="2" customFormat="1" ht="16.5" customHeight="1" x14ac:dyDescent="0.2">
      <c r="A1383" s="33"/>
      <c r="B1383" s="162"/>
      <c r="C1383" s="210" t="s">
        <v>1532</v>
      </c>
      <c r="D1383" s="267" t="s">
        <v>1430</v>
      </c>
      <c r="E1383" s="268"/>
      <c r="F1383" s="269"/>
      <c r="G1383" s="211" t="s">
        <v>643</v>
      </c>
      <c r="H1383" s="212">
        <v>45</v>
      </c>
      <c r="I1383" s="213"/>
      <c r="J1383" s="212">
        <f>ROUND(I1383*H1383,3)</f>
        <v>0</v>
      </c>
      <c r="K1383" s="214"/>
      <c r="L1383" s="215"/>
      <c r="M1383" s="216" t="s">
        <v>1</v>
      </c>
      <c r="N1383" s="217" t="s">
        <v>43</v>
      </c>
      <c r="O1383" s="59"/>
      <c r="P1383" s="170">
        <f>O1383*H1383</f>
        <v>0</v>
      </c>
      <c r="Q1383" s="170">
        <v>0</v>
      </c>
      <c r="R1383" s="170">
        <f>Q1383*H1383</f>
        <v>0</v>
      </c>
      <c r="S1383" s="170">
        <v>0</v>
      </c>
      <c r="T1383" s="171">
        <f>S1383*H1383</f>
        <v>0</v>
      </c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33"/>
      <c r="AE1383" s="33"/>
      <c r="AR1383" s="172" t="s">
        <v>1474</v>
      </c>
      <c r="AT1383" s="172" t="s">
        <v>335</v>
      </c>
      <c r="AU1383" s="172" t="s">
        <v>191</v>
      </c>
      <c r="AY1383" s="18" t="s">
        <v>173</v>
      </c>
      <c r="BE1383" s="173">
        <f>IF(N1383="základná",J1383,0)</f>
        <v>0</v>
      </c>
      <c r="BF1383" s="173">
        <f>IF(N1383="znížená",J1383,0)</f>
        <v>0</v>
      </c>
      <c r="BG1383" s="173">
        <f>IF(N1383="zákl. prenesená",J1383,0)</f>
        <v>0</v>
      </c>
      <c r="BH1383" s="173">
        <f>IF(N1383="zníž. prenesená",J1383,0)</f>
        <v>0</v>
      </c>
      <c r="BI1383" s="173">
        <f>IF(N1383="nulová",J1383,0)</f>
        <v>0</v>
      </c>
      <c r="BJ1383" s="18" t="s">
        <v>179</v>
      </c>
      <c r="BK1383" s="174">
        <f>ROUND(I1383*H1383,3)</f>
        <v>0</v>
      </c>
      <c r="BL1383" s="18" t="s">
        <v>572</v>
      </c>
      <c r="BM1383" s="172" t="s">
        <v>2434</v>
      </c>
    </row>
    <row r="1384" spans="1:65" s="2" customFormat="1" x14ac:dyDescent="0.2">
      <c r="A1384" s="33"/>
      <c r="B1384" s="34"/>
      <c r="C1384" s="33"/>
      <c r="D1384" s="175" t="s">
        <v>181</v>
      </c>
      <c r="E1384" s="33"/>
      <c r="F1384" s="176" t="s">
        <v>1430</v>
      </c>
      <c r="G1384" s="33"/>
      <c r="H1384" s="33"/>
      <c r="I1384" s="97"/>
      <c r="J1384" s="33"/>
      <c r="K1384" s="33"/>
      <c r="L1384" s="34"/>
      <c r="M1384" s="177"/>
      <c r="N1384" s="178"/>
      <c r="O1384" s="59"/>
      <c r="P1384" s="59"/>
      <c r="Q1384" s="59"/>
      <c r="R1384" s="59"/>
      <c r="S1384" s="59"/>
      <c r="T1384" s="60"/>
      <c r="U1384" s="33"/>
      <c r="V1384" s="33"/>
      <c r="W1384" s="33"/>
      <c r="X1384" s="33"/>
      <c r="Y1384" s="33"/>
      <c r="Z1384" s="33"/>
      <c r="AA1384" s="33"/>
      <c r="AB1384" s="33"/>
      <c r="AC1384" s="33"/>
      <c r="AD1384" s="33"/>
      <c r="AE1384" s="33"/>
      <c r="AT1384" s="18" t="s">
        <v>181</v>
      </c>
      <c r="AU1384" s="18" t="s">
        <v>191</v>
      </c>
    </row>
    <row r="1385" spans="1:65" s="2" customFormat="1" ht="16.5" customHeight="1" x14ac:dyDescent="0.2">
      <c r="A1385" s="33"/>
      <c r="B1385" s="162"/>
      <c r="C1385" s="210" t="s">
        <v>1535</v>
      </c>
      <c r="D1385" s="267" t="s">
        <v>1433</v>
      </c>
      <c r="E1385" s="268"/>
      <c r="F1385" s="269"/>
      <c r="G1385" s="211" t="s">
        <v>370</v>
      </c>
      <c r="H1385" s="212">
        <v>14</v>
      </c>
      <c r="I1385" s="213"/>
      <c r="J1385" s="212">
        <f>ROUND(I1385*H1385,3)</f>
        <v>0</v>
      </c>
      <c r="K1385" s="214"/>
      <c r="L1385" s="215"/>
      <c r="M1385" s="216" t="s">
        <v>1</v>
      </c>
      <c r="N1385" s="217" t="s">
        <v>43</v>
      </c>
      <c r="O1385" s="59"/>
      <c r="P1385" s="170">
        <f>O1385*H1385</f>
        <v>0</v>
      </c>
      <c r="Q1385" s="170">
        <v>0</v>
      </c>
      <c r="R1385" s="170">
        <f>Q1385*H1385</f>
        <v>0</v>
      </c>
      <c r="S1385" s="170">
        <v>0</v>
      </c>
      <c r="T1385" s="171">
        <f>S1385*H1385</f>
        <v>0</v>
      </c>
      <c r="U1385" s="33"/>
      <c r="V1385" s="33"/>
      <c r="W1385" s="33"/>
      <c r="X1385" s="33"/>
      <c r="Y1385" s="33"/>
      <c r="Z1385" s="33"/>
      <c r="AA1385" s="33"/>
      <c r="AB1385" s="33"/>
      <c r="AC1385" s="33"/>
      <c r="AD1385" s="33"/>
      <c r="AE1385" s="33"/>
      <c r="AR1385" s="172" t="s">
        <v>1474</v>
      </c>
      <c r="AT1385" s="172" t="s">
        <v>335</v>
      </c>
      <c r="AU1385" s="172" t="s">
        <v>191</v>
      </c>
      <c r="AY1385" s="18" t="s">
        <v>173</v>
      </c>
      <c r="BE1385" s="173">
        <f>IF(N1385="základná",J1385,0)</f>
        <v>0</v>
      </c>
      <c r="BF1385" s="173">
        <f>IF(N1385="znížená",J1385,0)</f>
        <v>0</v>
      </c>
      <c r="BG1385" s="173">
        <f>IF(N1385="zákl. prenesená",J1385,0)</f>
        <v>0</v>
      </c>
      <c r="BH1385" s="173">
        <f>IF(N1385="zníž. prenesená",J1385,0)</f>
        <v>0</v>
      </c>
      <c r="BI1385" s="173">
        <f>IF(N1385="nulová",J1385,0)</f>
        <v>0</v>
      </c>
      <c r="BJ1385" s="18" t="s">
        <v>179</v>
      </c>
      <c r="BK1385" s="174">
        <f>ROUND(I1385*H1385,3)</f>
        <v>0</v>
      </c>
      <c r="BL1385" s="18" t="s">
        <v>572</v>
      </c>
      <c r="BM1385" s="172" t="s">
        <v>2435</v>
      </c>
    </row>
    <row r="1386" spans="1:65" s="2" customFormat="1" x14ac:dyDescent="0.2">
      <c r="A1386" s="33"/>
      <c r="B1386" s="34"/>
      <c r="C1386" s="33"/>
      <c r="D1386" s="175" t="s">
        <v>181</v>
      </c>
      <c r="E1386" s="33"/>
      <c r="F1386" s="176" t="s">
        <v>1433</v>
      </c>
      <c r="G1386" s="33"/>
      <c r="H1386" s="33"/>
      <c r="I1386" s="97"/>
      <c r="J1386" s="33"/>
      <c r="K1386" s="33"/>
      <c r="L1386" s="34"/>
      <c r="M1386" s="177"/>
      <c r="N1386" s="178"/>
      <c r="O1386" s="59"/>
      <c r="P1386" s="59"/>
      <c r="Q1386" s="59"/>
      <c r="R1386" s="59"/>
      <c r="S1386" s="59"/>
      <c r="T1386" s="60"/>
      <c r="U1386" s="33"/>
      <c r="V1386" s="33"/>
      <c r="W1386" s="33"/>
      <c r="X1386" s="33"/>
      <c r="Y1386" s="33"/>
      <c r="Z1386" s="33"/>
      <c r="AA1386" s="33"/>
      <c r="AB1386" s="33"/>
      <c r="AC1386" s="33"/>
      <c r="AD1386" s="33"/>
      <c r="AE1386" s="33"/>
      <c r="AT1386" s="18" t="s">
        <v>181</v>
      </c>
      <c r="AU1386" s="18" t="s">
        <v>191</v>
      </c>
    </row>
    <row r="1387" spans="1:65" s="2" customFormat="1" ht="16.5" customHeight="1" x14ac:dyDescent="0.2">
      <c r="A1387" s="33"/>
      <c r="B1387" s="162"/>
      <c r="C1387" s="210" t="s">
        <v>1537</v>
      </c>
      <c r="D1387" s="267" t="s">
        <v>1436</v>
      </c>
      <c r="E1387" s="268"/>
      <c r="F1387" s="269"/>
      <c r="G1387" s="211" t="s">
        <v>643</v>
      </c>
      <c r="H1387" s="212">
        <v>40</v>
      </c>
      <c r="I1387" s="213"/>
      <c r="J1387" s="212">
        <f>ROUND(I1387*H1387,3)</f>
        <v>0</v>
      </c>
      <c r="K1387" s="214"/>
      <c r="L1387" s="215"/>
      <c r="M1387" s="216" t="s">
        <v>1</v>
      </c>
      <c r="N1387" s="217" t="s">
        <v>43</v>
      </c>
      <c r="O1387" s="59"/>
      <c r="P1387" s="170">
        <f>O1387*H1387</f>
        <v>0</v>
      </c>
      <c r="Q1387" s="170">
        <v>0</v>
      </c>
      <c r="R1387" s="170">
        <f>Q1387*H1387</f>
        <v>0</v>
      </c>
      <c r="S1387" s="170">
        <v>0</v>
      </c>
      <c r="T1387" s="171">
        <f>S1387*H1387</f>
        <v>0</v>
      </c>
      <c r="U1387" s="33"/>
      <c r="V1387" s="33"/>
      <c r="W1387" s="33"/>
      <c r="X1387" s="33"/>
      <c r="Y1387" s="33"/>
      <c r="Z1387" s="33"/>
      <c r="AA1387" s="33"/>
      <c r="AB1387" s="33"/>
      <c r="AC1387" s="33"/>
      <c r="AD1387" s="33"/>
      <c r="AE1387" s="33"/>
      <c r="AR1387" s="172" t="s">
        <v>1474</v>
      </c>
      <c r="AT1387" s="172" t="s">
        <v>335</v>
      </c>
      <c r="AU1387" s="172" t="s">
        <v>191</v>
      </c>
      <c r="AY1387" s="18" t="s">
        <v>173</v>
      </c>
      <c r="BE1387" s="173">
        <f>IF(N1387="základná",J1387,0)</f>
        <v>0</v>
      </c>
      <c r="BF1387" s="173">
        <f>IF(N1387="znížená",J1387,0)</f>
        <v>0</v>
      </c>
      <c r="BG1387" s="173">
        <f>IF(N1387="zákl. prenesená",J1387,0)</f>
        <v>0</v>
      </c>
      <c r="BH1387" s="173">
        <f>IF(N1387="zníž. prenesená",J1387,0)</f>
        <v>0</v>
      </c>
      <c r="BI1387" s="173">
        <f>IF(N1387="nulová",J1387,0)</f>
        <v>0</v>
      </c>
      <c r="BJ1387" s="18" t="s">
        <v>179</v>
      </c>
      <c r="BK1387" s="174">
        <f>ROUND(I1387*H1387,3)</f>
        <v>0</v>
      </c>
      <c r="BL1387" s="18" t="s">
        <v>572</v>
      </c>
      <c r="BM1387" s="172" t="s">
        <v>2436</v>
      </c>
    </row>
    <row r="1388" spans="1:65" s="2" customFormat="1" x14ac:dyDescent="0.2">
      <c r="A1388" s="33"/>
      <c r="B1388" s="34"/>
      <c r="C1388" s="33"/>
      <c r="D1388" s="175" t="s">
        <v>181</v>
      </c>
      <c r="E1388" s="33"/>
      <c r="F1388" s="176" t="s">
        <v>1436</v>
      </c>
      <c r="G1388" s="33"/>
      <c r="H1388" s="33"/>
      <c r="I1388" s="97"/>
      <c r="J1388" s="33"/>
      <c r="K1388" s="33"/>
      <c r="L1388" s="34"/>
      <c r="M1388" s="177"/>
      <c r="N1388" s="178"/>
      <c r="O1388" s="59"/>
      <c r="P1388" s="59"/>
      <c r="Q1388" s="59"/>
      <c r="R1388" s="59"/>
      <c r="S1388" s="59"/>
      <c r="T1388" s="60"/>
      <c r="U1388" s="33"/>
      <c r="V1388" s="33"/>
      <c r="W1388" s="33"/>
      <c r="X1388" s="33"/>
      <c r="Y1388" s="33"/>
      <c r="Z1388" s="33"/>
      <c r="AA1388" s="33"/>
      <c r="AB1388" s="33"/>
      <c r="AC1388" s="33"/>
      <c r="AD1388" s="33"/>
      <c r="AE1388" s="33"/>
      <c r="AT1388" s="18" t="s">
        <v>181</v>
      </c>
      <c r="AU1388" s="18" t="s">
        <v>191</v>
      </c>
    </row>
    <row r="1389" spans="1:65" s="2" customFormat="1" ht="16.5" customHeight="1" x14ac:dyDescent="0.2">
      <c r="A1389" s="33"/>
      <c r="B1389" s="162"/>
      <c r="C1389" s="210" t="s">
        <v>1540</v>
      </c>
      <c r="D1389" s="267" t="s">
        <v>1439</v>
      </c>
      <c r="E1389" s="268"/>
      <c r="F1389" s="269"/>
      <c r="G1389" s="211" t="s">
        <v>370</v>
      </c>
      <c r="H1389" s="212">
        <v>2</v>
      </c>
      <c r="I1389" s="213"/>
      <c r="J1389" s="212">
        <f>ROUND(I1389*H1389,3)</f>
        <v>0</v>
      </c>
      <c r="K1389" s="214"/>
      <c r="L1389" s="215"/>
      <c r="M1389" s="216" t="s">
        <v>1</v>
      </c>
      <c r="N1389" s="217" t="s">
        <v>43</v>
      </c>
      <c r="O1389" s="59"/>
      <c r="P1389" s="170">
        <f>O1389*H1389</f>
        <v>0</v>
      </c>
      <c r="Q1389" s="170">
        <v>0</v>
      </c>
      <c r="R1389" s="170">
        <f>Q1389*H1389</f>
        <v>0</v>
      </c>
      <c r="S1389" s="170">
        <v>0</v>
      </c>
      <c r="T1389" s="171">
        <f>S1389*H1389</f>
        <v>0</v>
      </c>
      <c r="U1389" s="33"/>
      <c r="V1389" s="33"/>
      <c r="W1389" s="33"/>
      <c r="X1389" s="33"/>
      <c r="Y1389" s="33"/>
      <c r="Z1389" s="33"/>
      <c r="AA1389" s="33"/>
      <c r="AB1389" s="33"/>
      <c r="AC1389" s="33"/>
      <c r="AD1389" s="33"/>
      <c r="AE1389" s="33"/>
      <c r="AR1389" s="172" t="s">
        <v>1474</v>
      </c>
      <c r="AT1389" s="172" t="s">
        <v>335</v>
      </c>
      <c r="AU1389" s="172" t="s">
        <v>191</v>
      </c>
      <c r="AY1389" s="18" t="s">
        <v>173</v>
      </c>
      <c r="BE1389" s="173">
        <f>IF(N1389="základná",J1389,0)</f>
        <v>0</v>
      </c>
      <c r="BF1389" s="173">
        <f>IF(N1389="znížená",J1389,0)</f>
        <v>0</v>
      </c>
      <c r="BG1389" s="173">
        <f>IF(N1389="zákl. prenesená",J1389,0)</f>
        <v>0</v>
      </c>
      <c r="BH1389" s="173">
        <f>IF(N1389="zníž. prenesená",J1389,0)</f>
        <v>0</v>
      </c>
      <c r="BI1389" s="173">
        <f>IF(N1389="nulová",J1389,0)</f>
        <v>0</v>
      </c>
      <c r="BJ1389" s="18" t="s">
        <v>179</v>
      </c>
      <c r="BK1389" s="174">
        <f>ROUND(I1389*H1389,3)</f>
        <v>0</v>
      </c>
      <c r="BL1389" s="18" t="s">
        <v>572</v>
      </c>
      <c r="BM1389" s="172" t="s">
        <v>2437</v>
      </c>
    </row>
    <row r="1390" spans="1:65" s="2" customFormat="1" x14ac:dyDescent="0.2">
      <c r="A1390" s="33"/>
      <c r="B1390" s="34"/>
      <c r="C1390" s="33"/>
      <c r="D1390" s="175" t="s">
        <v>181</v>
      </c>
      <c r="E1390" s="33"/>
      <c r="F1390" s="176" t="s">
        <v>1439</v>
      </c>
      <c r="G1390" s="33"/>
      <c r="H1390" s="33"/>
      <c r="I1390" s="97"/>
      <c r="J1390" s="33"/>
      <c r="K1390" s="33"/>
      <c r="L1390" s="34"/>
      <c r="M1390" s="177"/>
      <c r="N1390" s="178"/>
      <c r="O1390" s="59"/>
      <c r="P1390" s="59"/>
      <c r="Q1390" s="59"/>
      <c r="R1390" s="59"/>
      <c r="S1390" s="59"/>
      <c r="T1390" s="60"/>
      <c r="U1390" s="33"/>
      <c r="V1390" s="33"/>
      <c r="W1390" s="33"/>
      <c r="X1390" s="33"/>
      <c r="Y1390" s="33"/>
      <c r="Z1390" s="33"/>
      <c r="AA1390" s="33"/>
      <c r="AB1390" s="33"/>
      <c r="AC1390" s="33"/>
      <c r="AD1390" s="33"/>
      <c r="AE1390" s="33"/>
      <c r="AT1390" s="18" t="s">
        <v>181</v>
      </c>
      <c r="AU1390" s="18" t="s">
        <v>191</v>
      </c>
    </row>
    <row r="1391" spans="1:65" s="2" customFormat="1" ht="16.5" customHeight="1" x14ac:dyDescent="0.2">
      <c r="A1391" s="33"/>
      <c r="B1391" s="162"/>
      <c r="C1391" s="210" t="s">
        <v>1543</v>
      </c>
      <c r="D1391" s="267" t="s">
        <v>1442</v>
      </c>
      <c r="E1391" s="268"/>
      <c r="F1391" s="269"/>
      <c r="G1391" s="211" t="s">
        <v>370</v>
      </c>
      <c r="H1391" s="212">
        <v>11</v>
      </c>
      <c r="I1391" s="213"/>
      <c r="J1391" s="212">
        <f>ROUND(I1391*H1391,3)</f>
        <v>0</v>
      </c>
      <c r="K1391" s="214"/>
      <c r="L1391" s="215"/>
      <c r="M1391" s="216" t="s">
        <v>1</v>
      </c>
      <c r="N1391" s="217" t="s">
        <v>43</v>
      </c>
      <c r="O1391" s="59"/>
      <c r="P1391" s="170">
        <f>O1391*H1391</f>
        <v>0</v>
      </c>
      <c r="Q1391" s="170">
        <v>0</v>
      </c>
      <c r="R1391" s="170">
        <f>Q1391*H1391</f>
        <v>0</v>
      </c>
      <c r="S1391" s="170">
        <v>0</v>
      </c>
      <c r="T1391" s="171">
        <f>S1391*H1391</f>
        <v>0</v>
      </c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33"/>
      <c r="AE1391" s="33"/>
      <c r="AR1391" s="172" t="s">
        <v>1474</v>
      </c>
      <c r="AT1391" s="172" t="s">
        <v>335</v>
      </c>
      <c r="AU1391" s="172" t="s">
        <v>191</v>
      </c>
      <c r="AY1391" s="18" t="s">
        <v>173</v>
      </c>
      <c r="BE1391" s="173">
        <f>IF(N1391="základná",J1391,0)</f>
        <v>0</v>
      </c>
      <c r="BF1391" s="173">
        <f>IF(N1391="znížená",J1391,0)</f>
        <v>0</v>
      </c>
      <c r="BG1391" s="173">
        <f>IF(N1391="zákl. prenesená",J1391,0)</f>
        <v>0</v>
      </c>
      <c r="BH1391" s="173">
        <f>IF(N1391="zníž. prenesená",J1391,0)</f>
        <v>0</v>
      </c>
      <c r="BI1391" s="173">
        <f>IF(N1391="nulová",J1391,0)</f>
        <v>0</v>
      </c>
      <c r="BJ1391" s="18" t="s">
        <v>179</v>
      </c>
      <c r="BK1391" s="174">
        <f>ROUND(I1391*H1391,3)</f>
        <v>0</v>
      </c>
      <c r="BL1391" s="18" t="s">
        <v>572</v>
      </c>
      <c r="BM1391" s="172" t="s">
        <v>2438</v>
      </c>
    </row>
    <row r="1392" spans="1:65" s="2" customFormat="1" x14ac:dyDescent="0.2">
      <c r="A1392" s="33"/>
      <c r="B1392" s="34"/>
      <c r="C1392" s="33"/>
      <c r="D1392" s="175" t="s">
        <v>181</v>
      </c>
      <c r="E1392" s="33"/>
      <c r="F1392" s="176" t="s">
        <v>1442</v>
      </c>
      <c r="G1392" s="33"/>
      <c r="H1392" s="33"/>
      <c r="I1392" s="97"/>
      <c r="J1392" s="33"/>
      <c r="K1392" s="33"/>
      <c r="L1392" s="34"/>
      <c r="M1392" s="177"/>
      <c r="N1392" s="178"/>
      <c r="O1392" s="59"/>
      <c r="P1392" s="59"/>
      <c r="Q1392" s="59"/>
      <c r="R1392" s="59"/>
      <c r="S1392" s="59"/>
      <c r="T1392" s="60"/>
      <c r="U1392" s="33"/>
      <c r="V1392" s="33"/>
      <c r="W1392" s="33"/>
      <c r="X1392" s="33"/>
      <c r="Y1392" s="33"/>
      <c r="Z1392" s="33"/>
      <c r="AA1392" s="33"/>
      <c r="AB1392" s="33"/>
      <c r="AC1392" s="33"/>
      <c r="AD1392" s="33"/>
      <c r="AE1392" s="33"/>
      <c r="AT1392" s="18" t="s">
        <v>181</v>
      </c>
      <c r="AU1392" s="18" t="s">
        <v>191</v>
      </c>
    </row>
    <row r="1393" spans="1:65" s="2" customFormat="1" ht="16.5" customHeight="1" x14ac:dyDescent="0.2">
      <c r="A1393" s="33"/>
      <c r="B1393" s="162"/>
      <c r="C1393" s="210" t="s">
        <v>1546</v>
      </c>
      <c r="D1393" s="267" t="s">
        <v>1445</v>
      </c>
      <c r="E1393" s="268"/>
      <c r="F1393" s="269"/>
      <c r="G1393" s="211" t="s">
        <v>370</v>
      </c>
      <c r="H1393" s="212">
        <v>9</v>
      </c>
      <c r="I1393" s="213"/>
      <c r="J1393" s="212">
        <f>ROUND(I1393*H1393,3)</f>
        <v>0</v>
      </c>
      <c r="K1393" s="214"/>
      <c r="L1393" s="215"/>
      <c r="M1393" s="216" t="s">
        <v>1</v>
      </c>
      <c r="N1393" s="217" t="s">
        <v>43</v>
      </c>
      <c r="O1393" s="59"/>
      <c r="P1393" s="170">
        <f>O1393*H1393</f>
        <v>0</v>
      </c>
      <c r="Q1393" s="170">
        <v>0</v>
      </c>
      <c r="R1393" s="170">
        <f>Q1393*H1393</f>
        <v>0</v>
      </c>
      <c r="S1393" s="170">
        <v>0</v>
      </c>
      <c r="T1393" s="171">
        <f>S1393*H1393</f>
        <v>0</v>
      </c>
      <c r="U1393" s="33"/>
      <c r="V1393" s="33"/>
      <c r="W1393" s="33"/>
      <c r="X1393" s="33"/>
      <c r="Y1393" s="33"/>
      <c r="Z1393" s="33"/>
      <c r="AA1393" s="33"/>
      <c r="AB1393" s="33"/>
      <c r="AC1393" s="33"/>
      <c r="AD1393" s="33"/>
      <c r="AE1393" s="33"/>
      <c r="AR1393" s="172" t="s">
        <v>1474</v>
      </c>
      <c r="AT1393" s="172" t="s">
        <v>335</v>
      </c>
      <c r="AU1393" s="172" t="s">
        <v>191</v>
      </c>
      <c r="AY1393" s="18" t="s">
        <v>173</v>
      </c>
      <c r="BE1393" s="173">
        <f>IF(N1393="základná",J1393,0)</f>
        <v>0</v>
      </c>
      <c r="BF1393" s="173">
        <f>IF(N1393="znížená",J1393,0)</f>
        <v>0</v>
      </c>
      <c r="BG1393" s="173">
        <f>IF(N1393="zákl. prenesená",J1393,0)</f>
        <v>0</v>
      </c>
      <c r="BH1393" s="173">
        <f>IF(N1393="zníž. prenesená",J1393,0)</f>
        <v>0</v>
      </c>
      <c r="BI1393" s="173">
        <f>IF(N1393="nulová",J1393,0)</f>
        <v>0</v>
      </c>
      <c r="BJ1393" s="18" t="s">
        <v>179</v>
      </c>
      <c r="BK1393" s="174">
        <f>ROUND(I1393*H1393,3)</f>
        <v>0</v>
      </c>
      <c r="BL1393" s="18" t="s">
        <v>572</v>
      </c>
      <c r="BM1393" s="172" t="s">
        <v>2439</v>
      </c>
    </row>
    <row r="1394" spans="1:65" s="2" customFormat="1" x14ac:dyDescent="0.2">
      <c r="A1394" s="33"/>
      <c r="B1394" s="34"/>
      <c r="C1394" s="33"/>
      <c r="D1394" s="175" t="s">
        <v>181</v>
      </c>
      <c r="E1394" s="33"/>
      <c r="F1394" s="176" t="s">
        <v>1445</v>
      </c>
      <c r="G1394" s="33"/>
      <c r="H1394" s="33"/>
      <c r="I1394" s="97"/>
      <c r="J1394" s="33"/>
      <c r="K1394" s="33"/>
      <c r="L1394" s="34"/>
      <c r="M1394" s="177"/>
      <c r="N1394" s="178"/>
      <c r="O1394" s="59"/>
      <c r="P1394" s="59"/>
      <c r="Q1394" s="59"/>
      <c r="R1394" s="59"/>
      <c r="S1394" s="59"/>
      <c r="T1394" s="60"/>
      <c r="U1394" s="33"/>
      <c r="V1394" s="33"/>
      <c r="W1394" s="33"/>
      <c r="X1394" s="33"/>
      <c r="Y1394" s="33"/>
      <c r="Z1394" s="33"/>
      <c r="AA1394" s="33"/>
      <c r="AB1394" s="33"/>
      <c r="AC1394" s="33"/>
      <c r="AD1394" s="33"/>
      <c r="AE1394" s="33"/>
      <c r="AT1394" s="18" t="s">
        <v>181</v>
      </c>
      <c r="AU1394" s="18" t="s">
        <v>191</v>
      </c>
    </row>
    <row r="1395" spans="1:65" s="2" customFormat="1" ht="16.5" customHeight="1" x14ac:dyDescent="0.2">
      <c r="A1395" s="33"/>
      <c r="B1395" s="162"/>
      <c r="C1395" s="210" t="s">
        <v>1549</v>
      </c>
      <c r="D1395" s="267" t="s">
        <v>1448</v>
      </c>
      <c r="E1395" s="268"/>
      <c r="F1395" s="269"/>
      <c r="G1395" s="211" t="s">
        <v>370</v>
      </c>
      <c r="H1395" s="212">
        <v>1</v>
      </c>
      <c r="I1395" s="213"/>
      <c r="J1395" s="212">
        <f>ROUND(I1395*H1395,3)</f>
        <v>0</v>
      </c>
      <c r="K1395" s="214"/>
      <c r="L1395" s="215"/>
      <c r="M1395" s="216" t="s">
        <v>1</v>
      </c>
      <c r="N1395" s="217" t="s">
        <v>43</v>
      </c>
      <c r="O1395" s="59"/>
      <c r="P1395" s="170">
        <f>O1395*H1395</f>
        <v>0</v>
      </c>
      <c r="Q1395" s="170">
        <v>0</v>
      </c>
      <c r="R1395" s="170">
        <f>Q1395*H1395</f>
        <v>0</v>
      </c>
      <c r="S1395" s="170">
        <v>0</v>
      </c>
      <c r="T1395" s="171">
        <f>S1395*H1395</f>
        <v>0</v>
      </c>
      <c r="U1395" s="33"/>
      <c r="V1395" s="33"/>
      <c r="W1395" s="33"/>
      <c r="X1395" s="33"/>
      <c r="Y1395" s="33"/>
      <c r="Z1395" s="33"/>
      <c r="AA1395" s="33"/>
      <c r="AB1395" s="33"/>
      <c r="AC1395" s="33"/>
      <c r="AD1395" s="33"/>
      <c r="AE1395" s="33"/>
      <c r="AR1395" s="172" t="s">
        <v>1474</v>
      </c>
      <c r="AT1395" s="172" t="s">
        <v>335</v>
      </c>
      <c r="AU1395" s="172" t="s">
        <v>191</v>
      </c>
      <c r="AY1395" s="18" t="s">
        <v>173</v>
      </c>
      <c r="BE1395" s="173">
        <f>IF(N1395="základná",J1395,0)</f>
        <v>0</v>
      </c>
      <c r="BF1395" s="173">
        <f>IF(N1395="znížená",J1395,0)</f>
        <v>0</v>
      </c>
      <c r="BG1395" s="173">
        <f>IF(N1395="zákl. prenesená",J1395,0)</f>
        <v>0</v>
      </c>
      <c r="BH1395" s="173">
        <f>IF(N1395="zníž. prenesená",J1395,0)</f>
        <v>0</v>
      </c>
      <c r="BI1395" s="173">
        <f>IF(N1395="nulová",J1395,0)</f>
        <v>0</v>
      </c>
      <c r="BJ1395" s="18" t="s">
        <v>179</v>
      </c>
      <c r="BK1395" s="174">
        <f>ROUND(I1395*H1395,3)</f>
        <v>0</v>
      </c>
      <c r="BL1395" s="18" t="s">
        <v>572</v>
      </c>
      <c r="BM1395" s="172" t="s">
        <v>2440</v>
      </c>
    </row>
    <row r="1396" spans="1:65" s="2" customFormat="1" x14ac:dyDescent="0.2">
      <c r="A1396" s="33"/>
      <c r="B1396" s="34"/>
      <c r="C1396" s="33"/>
      <c r="D1396" s="175" t="s">
        <v>181</v>
      </c>
      <c r="E1396" s="33"/>
      <c r="F1396" s="176" t="s">
        <v>1448</v>
      </c>
      <c r="G1396" s="33"/>
      <c r="H1396" s="33"/>
      <c r="I1396" s="97"/>
      <c r="J1396" s="33"/>
      <c r="K1396" s="33"/>
      <c r="L1396" s="34"/>
      <c r="M1396" s="177"/>
      <c r="N1396" s="178"/>
      <c r="O1396" s="59"/>
      <c r="P1396" s="59"/>
      <c r="Q1396" s="59"/>
      <c r="R1396" s="59"/>
      <c r="S1396" s="59"/>
      <c r="T1396" s="60"/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33"/>
      <c r="AE1396" s="33"/>
      <c r="AT1396" s="18" t="s">
        <v>181</v>
      </c>
      <c r="AU1396" s="18" t="s">
        <v>191</v>
      </c>
    </row>
    <row r="1397" spans="1:65" s="2" customFormat="1" ht="16.5" customHeight="1" x14ac:dyDescent="0.2">
      <c r="A1397" s="33"/>
      <c r="B1397" s="162"/>
      <c r="C1397" s="210" t="s">
        <v>1552</v>
      </c>
      <c r="D1397" s="267" t="s">
        <v>1451</v>
      </c>
      <c r="E1397" s="268"/>
      <c r="F1397" s="269"/>
      <c r="G1397" s="211" t="s">
        <v>370</v>
      </c>
      <c r="H1397" s="212">
        <v>1</v>
      </c>
      <c r="I1397" s="213"/>
      <c r="J1397" s="212">
        <f>ROUND(I1397*H1397,3)</f>
        <v>0</v>
      </c>
      <c r="K1397" s="214"/>
      <c r="L1397" s="215"/>
      <c r="M1397" s="216" t="s">
        <v>1</v>
      </c>
      <c r="N1397" s="217" t="s">
        <v>43</v>
      </c>
      <c r="O1397" s="59"/>
      <c r="P1397" s="170">
        <f>O1397*H1397</f>
        <v>0</v>
      </c>
      <c r="Q1397" s="170">
        <v>0</v>
      </c>
      <c r="R1397" s="170">
        <f>Q1397*H1397</f>
        <v>0</v>
      </c>
      <c r="S1397" s="170">
        <v>0</v>
      </c>
      <c r="T1397" s="171">
        <f>S1397*H1397</f>
        <v>0</v>
      </c>
      <c r="U1397" s="33"/>
      <c r="V1397" s="33"/>
      <c r="W1397" s="33"/>
      <c r="X1397" s="33"/>
      <c r="Y1397" s="33"/>
      <c r="Z1397" s="33"/>
      <c r="AA1397" s="33"/>
      <c r="AB1397" s="33"/>
      <c r="AC1397" s="33"/>
      <c r="AD1397" s="33"/>
      <c r="AE1397" s="33"/>
      <c r="AR1397" s="172" t="s">
        <v>1474</v>
      </c>
      <c r="AT1397" s="172" t="s">
        <v>335</v>
      </c>
      <c r="AU1397" s="172" t="s">
        <v>191</v>
      </c>
      <c r="AY1397" s="18" t="s">
        <v>173</v>
      </c>
      <c r="BE1397" s="173">
        <f>IF(N1397="základná",J1397,0)</f>
        <v>0</v>
      </c>
      <c r="BF1397" s="173">
        <f>IF(N1397="znížená",J1397,0)</f>
        <v>0</v>
      </c>
      <c r="BG1397" s="173">
        <f>IF(N1397="zákl. prenesená",J1397,0)</f>
        <v>0</v>
      </c>
      <c r="BH1397" s="173">
        <f>IF(N1397="zníž. prenesená",J1397,0)</f>
        <v>0</v>
      </c>
      <c r="BI1397" s="173">
        <f>IF(N1397="nulová",J1397,0)</f>
        <v>0</v>
      </c>
      <c r="BJ1397" s="18" t="s">
        <v>179</v>
      </c>
      <c r="BK1397" s="174">
        <f>ROUND(I1397*H1397,3)</f>
        <v>0</v>
      </c>
      <c r="BL1397" s="18" t="s">
        <v>572</v>
      </c>
      <c r="BM1397" s="172" t="s">
        <v>2441</v>
      </c>
    </row>
    <row r="1398" spans="1:65" s="2" customFormat="1" x14ac:dyDescent="0.2">
      <c r="A1398" s="33"/>
      <c r="B1398" s="34"/>
      <c r="C1398" s="33"/>
      <c r="D1398" s="175" t="s">
        <v>181</v>
      </c>
      <c r="E1398" s="33"/>
      <c r="F1398" s="176" t="s">
        <v>1451</v>
      </c>
      <c r="G1398" s="33"/>
      <c r="H1398" s="33"/>
      <c r="I1398" s="97"/>
      <c r="J1398" s="33"/>
      <c r="K1398" s="33"/>
      <c r="L1398" s="34"/>
      <c r="M1398" s="177"/>
      <c r="N1398" s="178"/>
      <c r="O1398" s="59"/>
      <c r="P1398" s="59"/>
      <c r="Q1398" s="59"/>
      <c r="R1398" s="59"/>
      <c r="S1398" s="59"/>
      <c r="T1398" s="60"/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33"/>
      <c r="AT1398" s="18" t="s">
        <v>181</v>
      </c>
      <c r="AU1398" s="18" t="s">
        <v>191</v>
      </c>
    </row>
    <row r="1399" spans="1:65" s="2" customFormat="1" ht="16.5" customHeight="1" x14ac:dyDescent="0.2">
      <c r="A1399" s="33"/>
      <c r="B1399" s="162"/>
      <c r="C1399" s="210" t="s">
        <v>1555</v>
      </c>
      <c r="D1399" s="267" t="s">
        <v>1454</v>
      </c>
      <c r="E1399" s="268"/>
      <c r="F1399" s="269"/>
      <c r="G1399" s="211" t="s">
        <v>370</v>
      </c>
      <c r="H1399" s="212">
        <v>37</v>
      </c>
      <c r="I1399" s="213"/>
      <c r="J1399" s="212">
        <f>ROUND(I1399*H1399,3)</f>
        <v>0</v>
      </c>
      <c r="K1399" s="214"/>
      <c r="L1399" s="215"/>
      <c r="M1399" s="216" t="s">
        <v>1</v>
      </c>
      <c r="N1399" s="217" t="s">
        <v>43</v>
      </c>
      <c r="O1399" s="59"/>
      <c r="P1399" s="170">
        <f>O1399*H1399</f>
        <v>0</v>
      </c>
      <c r="Q1399" s="170">
        <v>0</v>
      </c>
      <c r="R1399" s="170">
        <f>Q1399*H1399</f>
        <v>0</v>
      </c>
      <c r="S1399" s="170">
        <v>0</v>
      </c>
      <c r="T1399" s="171">
        <f>S1399*H1399</f>
        <v>0</v>
      </c>
      <c r="U1399" s="33"/>
      <c r="V1399" s="33"/>
      <c r="W1399" s="33"/>
      <c r="X1399" s="33"/>
      <c r="Y1399" s="33"/>
      <c r="Z1399" s="33"/>
      <c r="AA1399" s="33"/>
      <c r="AB1399" s="33"/>
      <c r="AC1399" s="33"/>
      <c r="AD1399" s="33"/>
      <c r="AE1399" s="33"/>
      <c r="AR1399" s="172" t="s">
        <v>1474</v>
      </c>
      <c r="AT1399" s="172" t="s">
        <v>335</v>
      </c>
      <c r="AU1399" s="172" t="s">
        <v>191</v>
      </c>
      <c r="AY1399" s="18" t="s">
        <v>173</v>
      </c>
      <c r="BE1399" s="173">
        <f>IF(N1399="základná",J1399,0)</f>
        <v>0</v>
      </c>
      <c r="BF1399" s="173">
        <f>IF(N1399="znížená",J1399,0)</f>
        <v>0</v>
      </c>
      <c r="BG1399" s="173">
        <f>IF(N1399="zákl. prenesená",J1399,0)</f>
        <v>0</v>
      </c>
      <c r="BH1399" s="173">
        <f>IF(N1399="zníž. prenesená",J1399,0)</f>
        <v>0</v>
      </c>
      <c r="BI1399" s="173">
        <f>IF(N1399="nulová",J1399,0)</f>
        <v>0</v>
      </c>
      <c r="BJ1399" s="18" t="s">
        <v>179</v>
      </c>
      <c r="BK1399" s="174">
        <f>ROUND(I1399*H1399,3)</f>
        <v>0</v>
      </c>
      <c r="BL1399" s="18" t="s">
        <v>572</v>
      </c>
      <c r="BM1399" s="172" t="s">
        <v>2442</v>
      </c>
    </row>
    <row r="1400" spans="1:65" s="2" customFormat="1" x14ac:dyDescent="0.2">
      <c r="A1400" s="33"/>
      <c r="B1400" s="34"/>
      <c r="C1400" s="33"/>
      <c r="D1400" s="175" t="s">
        <v>181</v>
      </c>
      <c r="E1400" s="33"/>
      <c r="F1400" s="176" t="s">
        <v>1454</v>
      </c>
      <c r="G1400" s="33"/>
      <c r="H1400" s="33"/>
      <c r="I1400" s="97"/>
      <c r="J1400" s="33"/>
      <c r="K1400" s="33"/>
      <c r="L1400" s="34"/>
      <c r="M1400" s="177"/>
      <c r="N1400" s="178"/>
      <c r="O1400" s="59"/>
      <c r="P1400" s="59"/>
      <c r="Q1400" s="59"/>
      <c r="R1400" s="59"/>
      <c r="S1400" s="59"/>
      <c r="T1400" s="60"/>
      <c r="U1400" s="33"/>
      <c r="V1400" s="33"/>
      <c r="W1400" s="33"/>
      <c r="X1400" s="33"/>
      <c r="Y1400" s="33"/>
      <c r="Z1400" s="33"/>
      <c r="AA1400" s="33"/>
      <c r="AB1400" s="33"/>
      <c r="AC1400" s="33"/>
      <c r="AD1400" s="33"/>
      <c r="AE1400" s="33"/>
      <c r="AT1400" s="18" t="s">
        <v>181</v>
      </c>
      <c r="AU1400" s="18" t="s">
        <v>191</v>
      </c>
    </row>
    <row r="1401" spans="1:65" s="2" customFormat="1" ht="16.5" customHeight="1" x14ac:dyDescent="0.2">
      <c r="A1401" s="33"/>
      <c r="B1401" s="162"/>
      <c r="C1401" s="210" t="s">
        <v>1558</v>
      </c>
      <c r="D1401" s="267" t="s">
        <v>1457</v>
      </c>
      <c r="E1401" s="268"/>
      <c r="F1401" s="269"/>
      <c r="G1401" s="211" t="s">
        <v>370</v>
      </c>
      <c r="H1401" s="212">
        <v>1</v>
      </c>
      <c r="I1401" s="213"/>
      <c r="J1401" s="212">
        <f>ROUND(I1401*H1401,3)</f>
        <v>0</v>
      </c>
      <c r="K1401" s="214"/>
      <c r="L1401" s="215"/>
      <c r="M1401" s="216" t="s">
        <v>1</v>
      </c>
      <c r="N1401" s="217" t="s">
        <v>43</v>
      </c>
      <c r="O1401" s="59"/>
      <c r="P1401" s="170">
        <f>O1401*H1401</f>
        <v>0</v>
      </c>
      <c r="Q1401" s="170">
        <v>0</v>
      </c>
      <c r="R1401" s="170">
        <f>Q1401*H1401</f>
        <v>0</v>
      </c>
      <c r="S1401" s="170">
        <v>0</v>
      </c>
      <c r="T1401" s="171">
        <f>S1401*H1401</f>
        <v>0</v>
      </c>
      <c r="U1401" s="33"/>
      <c r="V1401" s="33"/>
      <c r="W1401" s="33"/>
      <c r="X1401" s="33"/>
      <c r="Y1401" s="33"/>
      <c r="Z1401" s="33"/>
      <c r="AA1401" s="33"/>
      <c r="AB1401" s="33"/>
      <c r="AC1401" s="33"/>
      <c r="AD1401" s="33"/>
      <c r="AE1401" s="33"/>
      <c r="AR1401" s="172" t="s">
        <v>1474</v>
      </c>
      <c r="AT1401" s="172" t="s">
        <v>335</v>
      </c>
      <c r="AU1401" s="172" t="s">
        <v>191</v>
      </c>
      <c r="AY1401" s="18" t="s">
        <v>173</v>
      </c>
      <c r="BE1401" s="173">
        <f>IF(N1401="základná",J1401,0)</f>
        <v>0</v>
      </c>
      <c r="BF1401" s="173">
        <f>IF(N1401="znížená",J1401,0)</f>
        <v>0</v>
      </c>
      <c r="BG1401" s="173">
        <f>IF(N1401="zákl. prenesená",J1401,0)</f>
        <v>0</v>
      </c>
      <c r="BH1401" s="173">
        <f>IF(N1401="zníž. prenesená",J1401,0)</f>
        <v>0</v>
      </c>
      <c r="BI1401" s="173">
        <f>IF(N1401="nulová",J1401,0)</f>
        <v>0</v>
      </c>
      <c r="BJ1401" s="18" t="s">
        <v>179</v>
      </c>
      <c r="BK1401" s="174">
        <f>ROUND(I1401*H1401,3)</f>
        <v>0</v>
      </c>
      <c r="BL1401" s="18" t="s">
        <v>572</v>
      </c>
      <c r="BM1401" s="172" t="s">
        <v>2443</v>
      </c>
    </row>
    <row r="1402" spans="1:65" s="2" customFormat="1" x14ac:dyDescent="0.2">
      <c r="A1402" s="33"/>
      <c r="B1402" s="34"/>
      <c r="C1402" s="33"/>
      <c r="D1402" s="175" t="s">
        <v>181</v>
      </c>
      <c r="E1402" s="33"/>
      <c r="F1402" s="176" t="s">
        <v>1457</v>
      </c>
      <c r="G1402" s="33"/>
      <c r="H1402" s="33"/>
      <c r="I1402" s="97"/>
      <c r="J1402" s="33"/>
      <c r="K1402" s="33"/>
      <c r="L1402" s="34"/>
      <c r="M1402" s="177"/>
      <c r="N1402" s="178"/>
      <c r="O1402" s="59"/>
      <c r="P1402" s="59"/>
      <c r="Q1402" s="59"/>
      <c r="R1402" s="59"/>
      <c r="S1402" s="59"/>
      <c r="T1402" s="60"/>
      <c r="U1402" s="33"/>
      <c r="V1402" s="33"/>
      <c r="W1402" s="33"/>
      <c r="X1402" s="33"/>
      <c r="Y1402" s="33"/>
      <c r="Z1402" s="33"/>
      <c r="AA1402" s="33"/>
      <c r="AB1402" s="33"/>
      <c r="AC1402" s="33"/>
      <c r="AD1402" s="33"/>
      <c r="AE1402" s="33"/>
      <c r="AT1402" s="18" t="s">
        <v>181</v>
      </c>
      <c r="AU1402" s="18" t="s">
        <v>191</v>
      </c>
    </row>
    <row r="1403" spans="1:65" s="2" customFormat="1" ht="16.5" customHeight="1" x14ac:dyDescent="0.2">
      <c r="A1403" s="33"/>
      <c r="B1403" s="162"/>
      <c r="C1403" s="210" t="s">
        <v>1563</v>
      </c>
      <c r="D1403" s="267" t="s">
        <v>1460</v>
      </c>
      <c r="E1403" s="268"/>
      <c r="F1403" s="269"/>
      <c r="G1403" s="211" t="s">
        <v>370</v>
      </c>
      <c r="H1403" s="212">
        <v>1</v>
      </c>
      <c r="I1403" s="213"/>
      <c r="J1403" s="212">
        <f>ROUND(I1403*H1403,3)</f>
        <v>0</v>
      </c>
      <c r="K1403" s="214"/>
      <c r="L1403" s="215"/>
      <c r="M1403" s="216" t="s">
        <v>1</v>
      </c>
      <c r="N1403" s="217" t="s">
        <v>43</v>
      </c>
      <c r="O1403" s="59"/>
      <c r="P1403" s="170">
        <f>O1403*H1403</f>
        <v>0</v>
      </c>
      <c r="Q1403" s="170">
        <v>0</v>
      </c>
      <c r="R1403" s="170">
        <f>Q1403*H1403</f>
        <v>0</v>
      </c>
      <c r="S1403" s="170">
        <v>0</v>
      </c>
      <c r="T1403" s="171">
        <f>S1403*H1403</f>
        <v>0</v>
      </c>
      <c r="U1403" s="33"/>
      <c r="V1403" s="33"/>
      <c r="W1403" s="33"/>
      <c r="X1403" s="33"/>
      <c r="Y1403" s="33"/>
      <c r="Z1403" s="33"/>
      <c r="AA1403" s="33"/>
      <c r="AB1403" s="33"/>
      <c r="AC1403" s="33"/>
      <c r="AD1403" s="33"/>
      <c r="AE1403" s="33"/>
      <c r="AR1403" s="172" t="s">
        <v>1474</v>
      </c>
      <c r="AT1403" s="172" t="s">
        <v>335</v>
      </c>
      <c r="AU1403" s="172" t="s">
        <v>191</v>
      </c>
      <c r="AY1403" s="18" t="s">
        <v>173</v>
      </c>
      <c r="BE1403" s="173">
        <f>IF(N1403="základná",J1403,0)</f>
        <v>0</v>
      </c>
      <c r="BF1403" s="173">
        <f>IF(N1403="znížená",J1403,0)</f>
        <v>0</v>
      </c>
      <c r="BG1403" s="173">
        <f>IF(N1403="zákl. prenesená",J1403,0)</f>
        <v>0</v>
      </c>
      <c r="BH1403" s="173">
        <f>IF(N1403="zníž. prenesená",J1403,0)</f>
        <v>0</v>
      </c>
      <c r="BI1403" s="173">
        <f>IF(N1403="nulová",J1403,0)</f>
        <v>0</v>
      </c>
      <c r="BJ1403" s="18" t="s">
        <v>179</v>
      </c>
      <c r="BK1403" s="174">
        <f>ROUND(I1403*H1403,3)</f>
        <v>0</v>
      </c>
      <c r="BL1403" s="18" t="s">
        <v>572</v>
      </c>
      <c r="BM1403" s="172" t="s">
        <v>2444</v>
      </c>
    </row>
    <row r="1404" spans="1:65" s="2" customFormat="1" x14ac:dyDescent="0.2">
      <c r="A1404" s="33"/>
      <c r="B1404" s="34"/>
      <c r="C1404" s="33"/>
      <c r="D1404" s="175" t="s">
        <v>181</v>
      </c>
      <c r="E1404" s="33"/>
      <c r="F1404" s="176" t="s">
        <v>1460</v>
      </c>
      <c r="G1404" s="33"/>
      <c r="H1404" s="33"/>
      <c r="I1404" s="97"/>
      <c r="J1404" s="33"/>
      <c r="K1404" s="33"/>
      <c r="L1404" s="34"/>
      <c r="M1404" s="177"/>
      <c r="N1404" s="178"/>
      <c r="O1404" s="59"/>
      <c r="P1404" s="59"/>
      <c r="Q1404" s="59"/>
      <c r="R1404" s="59"/>
      <c r="S1404" s="59"/>
      <c r="T1404" s="60"/>
      <c r="U1404" s="33"/>
      <c r="V1404" s="33"/>
      <c r="W1404" s="33"/>
      <c r="X1404" s="33"/>
      <c r="Y1404" s="33"/>
      <c r="Z1404" s="33"/>
      <c r="AA1404" s="33"/>
      <c r="AB1404" s="33"/>
      <c r="AC1404" s="33"/>
      <c r="AD1404" s="33"/>
      <c r="AE1404" s="33"/>
      <c r="AT1404" s="18" t="s">
        <v>181</v>
      </c>
      <c r="AU1404" s="18" t="s">
        <v>191</v>
      </c>
    </row>
    <row r="1405" spans="1:65" s="2" customFormat="1" ht="16.5" customHeight="1" x14ac:dyDescent="0.2">
      <c r="A1405" s="33"/>
      <c r="B1405" s="162"/>
      <c r="C1405" s="210" t="s">
        <v>1565</v>
      </c>
      <c r="D1405" s="267" t="s">
        <v>1463</v>
      </c>
      <c r="E1405" s="268"/>
      <c r="F1405" s="269"/>
      <c r="G1405" s="211" t="s">
        <v>370</v>
      </c>
      <c r="H1405" s="212">
        <v>1</v>
      </c>
      <c r="I1405" s="213"/>
      <c r="J1405" s="212">
        <f>ROUND(I1405*H1405,3)</f>
        <v>0</v>
      </c>
      <c r="K1405" s="214"/>
      <c r="L1405" s="215"/>
      <c r="M1405" s="216" t="s">
        <v>1</v>
      </c>
      <c r="N1405" s="217" t="s">
        <v>43</v>
      </c>
      <c r="O1405" s="59"/>
      <c r="P1405" s="170">
        <f>O1405*H1405</f>
        <v>0</v>
      </c>
      <c r="Q1405" s="170">
        <v>0</v>
      </c>
      <c r="R1405" s="170">
        <f>Q1405*H1405</f>
        <v>0</v>
      </c>
      <c r="S1405" s="170">
        <v>0</v>
      </c>
      <c r="T1405" s="171">
        <f>S1405*H1405</f>
        <v>0</v>
      </c>
      <c r="U1405" s="33"/>
      <c r="V1405" s="33"/>
      <c r="W1405" s="33"/>
      <c r="X1405" s="33"/>
      <c r="Y1405" s="33"/>
      <c r="Z1405" s="33"/>
      <c r="AA1405" s="33"/>
      <c r="AB1405" s="33"/>
      <c r="AC1405" s="33"/>
      <c r="AD1405" s="33"/>
      <c r="AE1405" s="33"/>
      <c r="AR1405" s="172" t="s">
        <v>1474</v>
      </c>
      <c r="AT1405" s="172" t="s">
        <v>335</v>
      </c>
      <c r="AU1405" s="172" t="s">
        <v>191</v>
      </c>
      <c r="AY1405" s="18" t="s">
        <v>173</v>
      </c>
      <c r="BE1405" s="173">
        <f>IF(N1405="základná",J1405,0)</f>
        <v>0</v>
      </c>
      <c r="BF1405" s="173">
        <f>IF(N1405="znížená",J1405,0)</f>
        <v>0</v>
      </c>
      <c r="BG1405" s="173">
        <f>IF(N1405="zákl. prenesená",J1405,0)</f>
        <v>0</v>
      </c>
      <c r="BH1405" s="173">
        <f>IF(N1405="zníž. prenesená",J1405,0)</f>
        <v>0</v>
      </c>
      <c r="BI1405" s="173">
        <f>IF(N1405="nulová",J1405,0)</f>
        <v>0</v>
      </c>
      <c r="BJ1405" s="18" t="s">
        <v>179</v>
      </c>
      <c r="BK1405" s="174">
        <f>ROUND(I1405*H1405,3)</f>
        <v>0</v>
      </c>
      <c r="BL1405" s="18" t="s">
        <v>572</v>
      </c>
      <c r="BM1405" s="172" t="s">
        <v>2445</v>
      </c>
    </row>
    <row r="1406" spans="1:65" s="2" customFormat="1" x14ac:dyDescent="0.2">
      <c r="A1406" s="33"/>
      <c r="B1406" s="34"/>
      <c r="C1406" s="33"/>
      <c r="D1406" s="175" t="s">
        <v>181</v>
      </c>
      <c r="E1406" s="33"/>
      <c r="F1406" s="176" t="s">
        <v>1463</v>
      </c>
      <c r="G1406" s="33"/>
      <c r="H1406" s="33"/>
      <c r="I1406" s="97"/>
      <c r="J1406" s="33"/>
      <c r="K1406" s="33"/>
      <c r="L1406" s="34"/>
      <c r="M1406" s="177"/>
      <c r="N1406" s="178"/>
      <c r="O1406" s="59"/>
      <c r="P1406" s="59"/>
      <c r="Q1406" s="59"/>
      <c r="R1406" s="59"/>
      <c r="S1406" s="59"/>
      <c r="T1406" s="60"/>
      <c r="U1406" s="33"/>
      <c r="V1406" s="33"/>
      <c r="W1406" s="33"/>
      <c r="X1406" s="33"/>
      <c r="Y1406" s="33"/>
      <c r="Z1406" s="33"/>
      <c r="AA1406" s="33"/>
      <c r="AB1406" s="33"/>
      <c r="AC1406" s="33"/>
      <c r="AD1406" s="33"/>
      <c r="AE1406" s="33"/>
      <c r="AT1406" s="18" t="s">
        <v>181</v>
      </c>
      <c r="AU1406" s="18" t="s">
        <v>191</v>
      </c>
    </row>
    <row r="1407" spans="1:65" s="2" customFormat="1" ht="16.5" customHeight="1" x14ac:dyDescent="0.2">
      <c r="A1407" s="33"/>
      <c r="B1407" s="162"/>
      <c r="C1407" s="210" t="s">
        <v>1567</v>
      </c>
      <c r="D1407" s="267" t="s">
        <v>2422</v>
      </c>
      <c r="E1407" s="268"/>
      <c r="F1407" s="269"/>
      <c r="G1407" s="211" t="s">
        <v>370</v>
      </c>
      <c r="H1407" s="212">
        <v>1</v>
      </c>
      <c r="I1407" s="213"/>
      <c r="J1407" s="212">
        <f>ROUND(I1407*H1407,3)</f>
        <v>0</v>
      </c>
      <c r="K1407" s="214"/>
      <c r="L1407" s="215"/>
      <c r="M1407" s="216" t="s">
        <v>1</v>
      </c>
      <c r="N1407" s="217" t="s">
        <v>43</v>
      </c>
      <c r="O1407" s="59"/>
      <c r="P1407" s="170">
        <f>O1407*H1407</f>
        <v>0</v>
      </c>
      <c r="Q1407" s="170">
        <v>0</v>
      </c>
      <c r="R1407" s="170">
        <f>Q1407*H1407</f>
        <v>0</v>
      </c>
      <c r="S1407" s="170">
        <v>0</v>
      </c>
      <c r="T1407" s="171">
        <f>S1407*H1407</f>
        <v>0</v>
      </c>
      <c r="U1407" s="33"/>
      <c r="V1407" s="33"/>
      <c r="W1407" s="33"/>
      <c r="X1407" s="33"/>
      <c r="Y1407" s="33"/>
      <c r="Z1407" s="33"/>
      <c r="AA1407" s="33"/>
      <c r="AB1407" s="33"/>
      <c r="AC1407" s="33"/>
      <c r="AD1407" s="33"/>
      <c r="AE1407" s="33"/>
      <c r="AR1407" s="172" t="s">
        <v>1474</v>
      </c>
      <c r="AT1407" s="172" t="s">
        <v>335</v>
      </c>
      <c r="AU1407" s="172" t="s">
        <v>191</v>
      </c>
      <c r="AY1407" s="18" t="s">
        <v>173</v>
      </c>
      <c r="BE1407" s="173">
        <f>IF(N1407="základná",J1407,0)</f>
        <v>0</v>
      </c>
      <c r="BF1407" s="173">
        <f>IF(N1407="znížená",J1407,0)</f>
        <v>0</v>
      </c>
      <c r="BG1407" s="173">
        <f>IF(N1407="zákl. prenesená",J1407,0)</f>
        <v>0</v>
      </c>
      <c r="BH1407" s="173">
        <f>IF(N1407="zníž. prenesená",J1407,0)</f>
        <v>0</v>
      </c>
      <c r="BI1407" s="173">
        <f>IF(N1407="nulová",J1407,0)</f>
        <v>0</v>
      </c>
      <c r="BJ1407" s="18" t="s">
        <v>179</v>
      </c>
      <c r="BK1407" s="174">
        <f>ROUND(I1407*H1407,3)</f>
        <v>0</v>
      </c>
      <c r="BL1407" s="18" t="s">
        <v>572</v>
      </c>
      <c r="BM1407" s="172" t="s">
        <v>2446</v>
      </c>
    </row>
    <row r="1408" spans="1:65" s="2" customFormat="1" x14ac:dyDescent="0.2">
      <c r="A1408" s="33"/>
      <c r="B1408" s="34"/>
      <c r="C1408" s="33"/>
      <c r="D1408" s="175" t="s">
        <v>181</v>
      </c>
      <c r="E1408" s="33"/>
      <c r="F1408" s="176" t="s">
        <v>2422</v>
      </c>
      <c r="G1408" s="33"/>
      <c r="H1408" s="33"/>
      <c r="I1408" s="97"/>
      <c r="J1408" s="33"/>
      <c r="K1408" s="33"/>
      <c r="L1408" s="34"/>
      <c r="M1408" s="177"/>
      <c r="N1408" s="178"/>
      <c r="O1408" s="59"/>
      <c r="P1408" s="59"/>
      <c r="Q1408" s="59"/>
      <c r="R1408" s="59"/>
      <c r="S1408" s="59"/>
      <c r="T1408" s="60"/>
      <c r="U1408" s="33"/>
      <c r="V1408" s="33"/>
      <c r="W1408" s="33"/>
      <c r="X1408" s="33"/>
      <c r="Y1408" s="33"/>
      <c r="Z1408" s="33"/>
      <c r="AA1408" s="33"/>
      <c r="AB1408" s="33"/>
      <c r="AC1408" s="33"/>
      <c r="AD1408" s="33"/>
      <c r="AE1408" s="33"/>
      <c r="AT1408" s="18" t="s">
        <v>181</v>
      </c>
      <c r="AU1408" s="18" t="s">
        <v>191</v>
      </c>
    </row>
    <row r="1409" spans="1:65" s="2" customFormat="1" ht="16.5" customHeight="1" x14ac:dyDescent="0.2">
      <c r="A1409" s="33"/>
      <c r="B1409" s="162"/>
      <c r="C1409" s="210" t="s">
        <v>1569</v>
      </c>
      <c r="D1409" s="267" t="s">
        <v>1518</v>
      </c>
      <c r="E1409" s="268"/>
      <c r="F1409" s="269"/>
      <c r="G1409" s="211" t="s">
        <v>177</v>
      </c>
      <c r="H1409" s="212">
        <v>1</v>
      </c>
      <c r="I1409" s="213"/>
      <c r="J1409" s="212">
        <f>ROUND(I1409*H1409,3)</f>
        <v>0</v>
      </c>
      <c r="K1409" s="214"/>
      <c r="L1409" s="215"/>
      <c r="M1409" s="216" t="s">
        <v>1</v>
      </c>
      <c r="N1409" s="217" t="s">
        <v>43</v>
      </c>
      <c r="O1409" s="59"/>
      <c r="P1409" s="170">
        <f>O1409*H1409</f>
        <v>0</v>
      </c>
      <c r="Q1409" s="170">
        <v>0</v>
      </c>
      <c r="R1409" s="170">
        <f>Q1409*H1409</f>
        <v>0</v>
      </c>
      <c r="S1409" s="170">
        <v>0</v>
      </c>
      <c r="T1409" s="171">
        <f>S1409*H1409</f>
        <v>0</v>
      </c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33"/>
      <c r="AE1409" s="33"/>
      <c r="AR1409" s="172" t="s">
        <v>1474</v>
      </c>
      <c r="AT1409" s="172" t="s">
        <v>335</v>
      </c>
      <c r="AU1409" s="172" t="s">
        <v>191</v>
      </c>
      <c r="AY1409" s="18" t="s">
        <v>173</v>
      </c>
      <c r="BE1409" s="173">
        <f>IF(N1409="základná",J1409,0)</f>
        <v>0</v>
      </c>
      <c r="BF1409" s="173">
        <f>IF(N1409="znížená",J1409,0)</f>
        <v>0</v>
      </c>
      <c r="BG1409" s="173">
        <f>IF(N1409="zákl. prenesená",J1409,0)</f>
        <v>0</v>
      </c>
      <c r="BH1409" s="173">
        <f>IF(N1409="zníž. prenesená",J1409,0)</f>
        <v>0</v>
      </c>
      <c r="BI1409" s="173">
        <f>IF(N1409="nulová",J1409,0)</f>
        <v>0</v>
      </c>
      <c r="BJ1409" s="18" t="s">
        <v>179</v>
      </c>
      <c r="BK1409" s="174">
        <f>ROUND(I1409*H1409,3)</f>
        <v>0</v>
      </c>
      <c r="BL1409" s="18" t="s">
        <v>572</v>
      </c>
      <c r="BM1409" s="172" t="s">
        <v>2447</v>
      </c>
    </row>
    <row r="1410" spans="1:65" s="2" customFormat="1" x14ac:dyDescent="0.2">
      <c r="A1410" s="33"/>
      <c r="B1410" s="34"/>
      <c r="C1410" s="33"/>
      <c r="D1410" s="175" t="s">
        <v>181</v>
      </c>
      <c r="E1410" s="33"/>
      <c r="F1410" s="176" t="s">
        <v>1518</v>
      </c>
      <c r="G1410" s="33"/>
      <c r="H1410" s="33"/>
      <c r="I1410" s="97"/>
      <c r="J1410" s="33"/>
      <c r="K1410" s="33"/>
      <c r="L1410" s="34"/>
      <c r="M1410" s="177"/>
      <c r="N1410" s="178"/>
      <c r="O1410" s="59"/>
      <c r="P1410" s="59"/>
      <c r="Q1410" s="59"/>
      <c r="R1410" s="59"/>
      <c r="S1410" s="59"/>
      <c r="T1410" s="60"/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33"/>
      <c r="AT1410" s="18" t="s">
        <v>181</v>
      </c>
      <c r="AU1410" s="18" t="s">
        <v>191</v>
      </c>
    </row>
    <row r="1411" spans="1:65" s="12" customFormat="1" ht="20.85" customHeight="1" x14ac:dyDescent="0.2">
      <c r="B1411" s="149"/>
      <c r="D1411" s="150" t="s">
        <v>76</v>
      </c>
      <c r="E1411" s="160" t="s">
        <v>1520</v>
      </c>
      <c r="F1411" s="160" t="s">
        <v>1521</v>
      </c>
      <c r="I1411" s="152"/>
      <c r="J1411" s="161">
        <f>BK1411</f>
        <v>0</v>
      </c>
      <c r="L1411" s="149"/>
      <c r="M1411" s="154"/>
      <c r="N1411" s="155"/>
      <c r="O1411" s="155"/>
      <c r="P1411" s="156">
        <f>SUM(P1412:P1437)</f>
        <v>0</v>
      </c>
      <c r="Q1411" s="155"/>
      <c r="R1411" s="156">
        <f>SUM(R1412:R1437)</f>
        <v>0</v>
      </c>
      <c r="S1411" s="155"/>
      <c r="T1411" s="157">
        <f>SUM(T1412:T1437)</f>
        <v>0</v>
      </c>
      <c r="AR1411" s="150" t="s">
        <v>191</v>
      </c>
      <c r="AT1411" s="158" t="s">
        <v>76</v>
      </c>
      <c r="AU1411" s="158" t="s">
        <v>179</v>
      </c>
      <c r="AY1411" s="150" t="s">
        <v>173</v>
      </c>
      <c r="BK1411" s="159">
        <f>SUM(BK1412:BK1437)</f>
        <v>0</v>
      </c>
    </row>
    <row r="1412" spans="1:65" s="2" customFormat="1" ht="16.5" customHeight="1" x14ac:dyDescent="0.2">
      <c r="A1412" s="33"/>
      <c r="B1412" s="162"/>
      <c r="C1412" s="163" t="s">
        <v>1571</v>
      </c>
      <c r="D1412" s="264" t="s">
        <v>1523</v>
      </c>
      <c r="E1412" s="265"/>
      <c r="F1412" s="266"/>
      <c r="G1412" s="164" t="s">
        <v>1524</v>
      </c>
      <c r="H1412" s="165">
        <v>3</v>
      </c>
      <c r="I1412" s="166"/>
      <c r="J1412" s="165">
        <f>ROUND(I1412*H1412,3)</f>
        <v>0</v>
      </c>
      <c r="K1412" s="167"/>
      <c r="L1412" s="34"/>
      <c r="M1412" s="168" t="s">
        <v>1</v>
      </c>
      <c r="N1412" s="169" t="s">
        <v>43</v>
      </c>
      <c r="O1412" s="59"/>
      <c r="P1412" s="170">
        <f>O1412*H1412</f>
        <v>0</v>
      </c>
      <c r="Q1412" s="170">
        <v>0</v>
      </c>
      <c r="R1412" s="170">
        <f>Q1412*H1412</f>
        <v>0</v>
      </c>
      <c r="S1412" s="170">
        <v>0</v>
      </c>
      <c r="T1412" s="171">
        <f>S1412*H1412</f>
        <v>0</v>
      </c>
      <c r="U1412" s="33"/>
      <c r="V1412" s="33"/>
      <c r="W1412" s="33"/>
      <c r="X1412" s="33"/>
      <c r="Y1412" s="33"/>
      <c r="Z1412" s="33"/>
      <c r="AA1412" s="33"/>
      <c r="AB1412" s="33"/>
      <c r="AC1412" s="33"/>
      <c r="AD1412" s="33"/>
      <c r="AE1412" s="33"/>
      <c r="AR1412" s="172" t="s">
        <v>572</v>
      </c>
      <c r="AT1412" s="172" t="s">
        <v>175</v>
      </c>
      <c r="AU1412" s="172" t="s">
        <v>191</v>
      </c>
      <c r="AY1412" s="18" t="s">
        <v>173</v>
      </c>
      <c r="BE1412" s="173">
        <f>IF(N1412="základná",J1412,0)</f>
        <v>0</v>
      </c>
      <c r="BF1412" s="173">
        <f>IF(N1412="znížená",J1412,0)</f>
        <v>0</v>
      </c>
      <c r="BG1412" s="173">
        <f>IF(N1412="zákl. prenesená",J1412,0)</f>
        <v>0</v>
      </c>
      <c r="BH1412" s="173">
        <f>IF(N1412="zníž. prenesená",J1412,0)</f>
        <v>0</v>
      </c>
      <c r="BI1412" s="173">
        <f>IF(N1412="nulová",J1412,0)</f>
        <v>0</v>
      </c>
      <c r="BJ1412" s="18" t="s">
        <v>179</v>
      </c>
      <c r="BK1412" s="174">
        <f>ROUND(I1412*H1412,3)</f>
        <v>0</v>
      </c>
      <c r="BL1412" s="18" t="s">
        <v>572</v>
      </c>
      <c r="BM1412" s="172" t="s">
        <v>2448</v>
      </c>
    </row>
    <row r="1413" spans="1:65" s="2" customFormat="1" x14ac:dyDescent="0.2">
      <c r="A1413" s="33"/>
      <c r="B1413" s="34"/>
      <c r="C1413" s="33"/>
      <c r="D1413" s="175" t="s">
        <v>181</v>
      </c>
      <c r="E1413" s="33"/>
      <c r="F1413" s="176" t="s">
        <v>1523</v>
      </c>
      <c r="G1413" s="33"/>
      <c r="H1413" s="33"/>
      <c r="I1413" s="97"/>
      <c r="J1413" s="33"/>
      <c r="K1413" s="33"/>
      <c r="L1413" s="34"/>
      <c r="M1413" s="177"/>
      <c r="N1413" s="178"/>
      <c r="O1413" s="59"/>
      <c r="P1413" s="59"/>
      <c r="Q1413" s="59"/>
      <c r="R1413" s="59"/>
      <c r="S1413" s="59"/>
      <c r="T1413" s="60"/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33"/>
      <c r="AE1413" s="33"/>
      <c r="AT1413" s="18" t="s">
        <v>181</v>
      </c>
      <c r="AU1413" s="18" t="s">
        <v>191</v>
      </c>
    </row>
    <row r="1414" spans="1:65" s="2" customFormat="1" ht="16.5" customHeight="1" x14ac:dyDescent="0.2">
      <c r="A1414" s="33"/>
      <c r="B1414" s="162"/>
      <c r="C1414" s="163" t="s">
        <v>1573</v>
      </c>
      <c r="D1414" s="264" t="s">
        <v>1527</v>
      </c>
      <c r="E1414" s="265"/>
      <c r="F1414" s="266"/>
      <c r="G1414" s="164" t="s">
        <v>370</v>
      </c>
      <c r="H1414" s="165">
        <v>4</v>
      </c>
      <c r="I1414" s="166"/>
      <c r="J1414" s="165">
        <f>ROUND(I1414*H1414,3)</f>
        <v>0</v>
      </c>
      <c r="K1414" s="167"/>
      <c r="L1414" s="34"/>
      <c r="M1414" s="168" t="s">
        <v>1</v>
      </c>
      <c r="N1414" s="169" t="s">
        <v>43</v>
      </c>
      <c r="O1414" s="59"/>
      <c r="P1414" s="170">
        <f>O1414*H1414</f>
        <v>0</v>
      </c>
      <c r="Q1414" s="170">
        <v>0</v>
      </c>
      <c r="R1414" s="170">
        <f>Q1414*H1414</f>
        <v>0</v>
      </c>
      <c r="S1414" s="170">
        <v>0</v>
      </c>
      <c r="T1414" s="171">
        <f>S1414*H1414</f>
        <v>0</v>
      </c>
      <c r="U1414" s="33"/>
      <c r="V1414" s="33"/>
      <c r="W1414" s="33"/>
      <c r="X1414" s="33"/>
      <c r="Y1414" s="33"/>
      <c r="Z1414" s="33"/>
      <c r="AA1414" s="33"/>
      <c r="AB1414" s="33"/>
      <c r="AC1414" s="33"/>
      <c r="AD1414" s="33"/>
      <c r="AE1414" s="33"/>
      <c r="AR1414" s="172" t="s">
        <v>572</v>
      </c>
      <c r="AT1414" s="172" t="s">
        <v>175</v>
      </c>
      <c r="AU1414" s="172" t="s">
        <v>191</v>
      </c>
      <c r="AY1414" s="18" t="s">
        <v>173</v>
      </c>
      <c r="BE1414" s="173">
        <f>IF(N1414="základná",J1414,0)</f>
        <v>0</v>
      </c>
      <c r="BF1414" s="173">
        <f>IF(N1414="znížená",J1414,0)</f>
        <v>0</v>
      </c>
      <c r="BG1414" s="173">
        <f>IF(N1414="zákl. prenesená",J1414,0)</f>
        <v>0</v>
      </c>
      <c r="BH1414" s="173">
        <f>IF(N1414="zníž. prenesená",J1414,0)</f>
        <v>0</v>
      </c>
      <c r="BI1414" s="173">
        <f>IF(N1414="nulová",J1414,0)</f>
        <v>0</v>
      </c>
      <c r="BJ1414" s="18" t="s">
        <v>179</v>
      </c>
      <c r="BK1414" s="174">
        <f>ROUND(I1414*H1414,3)</f>
        <v>0</v>
      </c>
      <c r="BL1414" s="18" t="s">
        <v>572</v>
      </c>
      <c r="BM1414" s="172" t="s">
        <v>2449</v>
      </c>
    </row>
    <row r="1415" spans="1:65" s="2" customFormat="1" x14ac:dyDescent="0.2">
      <c r="A1415" s="33"/>
      <c r="B1415" s="34"/>
      <c r="C1415" s="33"/>
      <c r="D1415" s="175" t="s">
        <v>181</v>
      </c>
      <c r="E1415" s="33"/>
      <c r="F1415" s="176" t="s">
        <v>1527</v>
      </c>
      <c r="G1415" s="33"/>
      <c r="H1415" s="33"/>
      <c r="I1415" s="97"/>
      <c r="J1415" s="33"/>
      <c r="K1415" s="33"/>
      <c r="L1415" s="34"/>
      <c r="M1415" s="177"/>
      <c r="N1415" s="178"/>
      <c r="O1415" s="59"/>
      <c r="P1415" s="59"/>
      <c r="Q1415" s="59"/>
      <c r="R1415" s="59"/>
      <c r="S1415" s="59"/>
      <c r="T1415" s="60"/>
      <c r="U1415" s="33"/>
      <c r="V1415" s="33"/>
      <c r="W1415" s="33"/>
      <c r="X1415" s="33"/>
      <c r="Y1415" s="33"/>
      <c r="Z1415" s="33"/>
      <c r="AA1415" s="33"/>
      <c r="AB1415" s="33"/>
      <c r="AC1415" s="33"/>
      <c r="AD1415" s="33"/>
      <c r="AE1415" s="33"/>
      <c r="AT1415" s="18" t="s">
        <v>181</v>
      </c>
      <c r="AU1415" s="18" t="s">
        <v>191</v>
      </c>
    </row>
    <row r="1416" spans="1:65" s="2" customFormat="1" ht="16.5" customHeight="1" x14ac:dyDescent="0.2">
      <c r="A1416" s="33"/>
      <c r="B1416" s="162"/>
      <c r="C1416" s="163" t="s">
        <v>1575</v>
      </c>
      <c r="D1416" s="264" t="s">
        <v>1530</v>
      </c>
      <c r="E1416" s="265"/>
      <c r="F1416" s="266"/>
      <c r="G1416" s="164" t="s">
        <v>370</v>
      </c>
      <c r="H1416" s="165">
        <v>9</v>
      </c>
      <c r="I1416" s="166"/>
      <c r="J1416" s="165">
        <f>ROUND(I1416*H1416,3)</f>
        <v>0</v>
      </c>
      <c r="K1416" s="167"/>
      <c r="L1416" s="34"/>
      <c r="M1416" s="168" t="s">
        <v>1</v>
      </c>
      <c r="N1416" s="169" t="s">
        <v>43</v>
      </c>
      <c r="O1416" s="59"/>
      <c r="P1416" s="170">
        <f>O1416*H1416</f>
        <v>0</v>
      </c>
      <c r="Q1416" s="170">
        <v>0</v>
      </c>
      <c r="R1416" s="170">
        <f>Q1416*H1416</f>
        <v>0</v>
      </c>
      <c r="S1416" s="170">
        <v>0</v>
      </c>
      <c r="T1416" s="171">
        <f>S1416*H1416</f>
        <v>0</v>
      </c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R1416" s="172" t="s">
        <v>572</v>
      </c>
      <c r="AT1416" s="172" t="s">
        <v>175</v>
      </c>
      <c r="AU1416" s="172" t="s">
        <v>191</v>
      </c>
      <c r="AY1416" s="18" t="s">
        <v>173</v>
      </c>
      <c r="BE1416" s="173">
        <f>IF(N1416="základná",J1416,0)</f>
        <v>0</v>
      </c>
      <c r="BF1416" s="173">
        <f>IF(N1416="znížená",J1416,0)</f>
        <v>0</v>
      </c>
      <c r="BG1416" s="173">
        <f>IF(N1416="zákl. prenesená",J1416,0)</f>
        <v>0</v>
      </c>
      <c r="BH1416" s="173">
        <f>IF(N1416="zníž. prenesená",J1416,0)</f>
        <v>0</v>
      </c>
      <c r="BI1416" s="173">
        <f>IF(N1416="nulová",J1416,0)</f>
        <v>0</v>
      </c>
      <c r="BJ1416" s="18" t="s">
        <v>179</v>
      </c>
      <c r="BK1416" s="174">
        <f>ROUND(I1416*H1416,3)</f>
        <v>0</v>
      </c>
      <c r="BL1416" s="18" t="s">
        <v>572</v>
      </c>
      <c r="BM1416" s="172" t="s">
        <v>2450</v>
      </c>
    </row>
    <row r="1417" spans="1:65" s="2" customFormat="1" x14ac:dyDescent="0.2">
      <c r="A1417" s="33"/>
      <c r="B1417" s="34"/>
      <c r="C1417" s="33"/>
      <c r="D1417" s="175" t="s">
        <v>181</v>
      </c>
      <c r="E1417" s="33"/>
      <c r="F1417" s="176" t="s">
        <v>1530</v>
      </c>
      <c r="G1417" s="33"/>
      <c r="H1417" s="33"/>
      <c r="I1417" s="97"/>
      <c r="J1417" s="33"/>
      <c r="K1417" s="33"/>
      <c r="L1417" s="34"/>
      <c r="M1417" s="177"/>
      <c r="N1417" s="178"/>
      <c r="O1417" s="59"/>
      <c r="P1417" s="59"/>
      <c r="Q1417" s="59"/>
      <c r="R1417" s="59"/>
      <c r="S1417" s="59"/>
      <c r="T1417" s="60"/>
      <c r="U1417" s="33"/>
      <c r="V1417" s="33"/>
      <c r="W1417" s="33"/>
      <c r="X1417" s="33"/>
      <c r="Y1417" s="33"/>
      <c r="Z1417" s="33"/>
      <c r="AA1417" s="33"/>
      <c r="AB1417" s="33"/>
      <c r="AC1417" s="33"/>
      <c r="AD1417" s="33"/>
      <c r="AE1417" s="33"/>
      <c r="AT1417" s="18" t="s">
        <v>181</v>
      </c>
      <c r="AU1417" s="18" t="s">
        <v>191</v>
      </c>
    </row>
    <row r="1418" spans="1:65" s="2" customFormat="1" ht="16.5" customHeight="1" x14ac:dyDescent="0.2">
      <c r="A1418" s="33"/>
      <c r="B1418" s="162"/>
      <c r="C1418" s="163" t="s">
        <v>1577</v>
      </c>
      <c r="D1418" s="264" t="s">
        <v>1533</v>
      </c>
      <c r="E1418" s="265"/>
      <c r="F1418" s="266"/>
      <c r="G1418" s="164" t="s">
        <v>370</v>
      </c>
      <c r="H1418" s="165">
        <v>1</v>
      </c>
      <c r="I1418" s="166"/>
      <c r="J1418" s="165">
        <f>ROUND(I1418*H1418,3)</f>
        <v>0</v>
      </c>
      <c r="K1418" s="167"/>
      <c r="L1418" s="34"/>
      <c r="M1418" s="168" t="s">
        <v>1</v>
      </c>
      <c r="N1418" s="169" t="s">
        <v>43</v>
      </c>
      <c r="O1418" s="59"/>
      <c r="P1418" s="170">
        <f>O1418*H1418</f>
        <v>0</v>
      </c>
      <c r="Q1418" s="170">
        <v>0</v>
      </c>
      <c r="R1418" s="170">
        <f>Q1418*H1418</f>
        <v>0</v>
      </c>
      <c r="S1418" s="170">
        <v>0</v>
      </c>
      <c r="T1418" s="171">
        <f>S1418*H1418</f>
        <v>0</v>
      </c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33"/>
      <c r="AE1418" s="33"/>
      <c r="AR1418" s="172" t="s">
        <v>572</v>
      </c>
      <c r="AT1418" s="172" t="s">
        <v>175</v>
      </c>
      <c r="AU1418" s="172" t="s">
        <v>191</v>
      </c>
      <c r="AY1418" s="18" t="s">
        <v>173</v>
      </c>
      <c r="BE1418" s="173">
        <f>IF(N1418="základná",J1418,0)</f>
        <v>0</v>
      </c>
      <c r="BF1418" s="173">
        <f>IF(N1418="znížená",J1418,0)</f>
        <v>0</v>
      </c>
      <c r="BG1418" s="173">
        <f>IF(N1418="zákl. prenesená",J1418,0)</f>
        <v>0</v>
      </c>
      <c r="BH1418" s="173">
        <f>IF(N1418="zníž. prenesená",J1418,0)</f>
        <v>0</v>
      </c>
      <c r="BI1418" s="173">
        <f>IF(N1418="nulová",J1418,0)</f>
        <v>0</v>
      </c>
      <c r="BJ1418" s="18" t="s">
        <v>179</v>
      </c>
      <c r="BK1418" s="174">
        <f>ROUND(I1418*H1418,3)</f>
        <v>0</v>
      </c>
      <c r="BL1418" s="18" t="s">
        <v>572</v>
      </c>
      <c r="BM1418" s="172" t="s">
        <v>2451</v>
      </c>
    </row>
    <row r="1419" spans="1:65" s="2" customFormat="1" x14ac:dyDescent="0.2">
      <c r="A1419" s="33"/>
      <c r="B1419" s="34"/>
      <c r="C1419" s="33"/>
      <c r="D1419" s="175" t="s">
        <v>181</v>
      </c>
      <c r="E1419" s="33"/>
      <c r="F1419" s="176" t="s">
        <v>1533</v>
      </c>
      <c r="G1419" s="33"/>
      <c r="H1419" s="33"/>
      <c r="I1419" s="97"/>
      <c r="J1419" s="33"/>
      <c r="K1419" s="33"/>
      <c r="L1419" s="34"/>
      <c r="M1419" s="177"/>
      <c r="N1419" s="178"/>
      <c r="O1419" s="59"/>
      <c r="P1419" s="59"/>
      <c r="Q1419" s="59"/>
      <c r="R1419" s="59"/>
      <c r="S1419" s="59"/>
      <c r="T1419" s="60"/>
      <c r="U1419" s="33"/>
      <c r="V1419" s="33"/>
      <c r="W1419" s="33"/>
      <c r="X1419" s="33"/>
      <c r="Y1419" s="33"/>
      <c r="Z1419" s="33"/>
      <c r="AA1419" s="33"/>
      <c r="AB1419" s="33"/>
      <c r="AC1419" s="33"/>
      <c r="AD1419" s="33"/>
      <c r="AE1419" s="33"/>
      <c r="AT1419" s="18" t="s">
        <v>181</v>
      </c>
      <c r="AU1419" s="18" t="s">
        <v>191</v>
      </c>
    </row>
    <row r="1420" spans="1:65" s="2" customFormat="1" ht="16.5" customHeight="1" x14ac:dyDescent="0.2">
      <c r="A1420" s="33"/>
      <c r="B1420" s="162"/>
      <c r="C1420" s="163" t="s">
        <v>1579</v>
      </c>
      <c r="D1420" s="264" t="s">
        <v>1533</v>
      </c>
      <c r="E1420" s="265"/>
      <c r="F1420" s="266"/>
      <c r="G1420" s="164" t="s">
        <v>370</v>
      </c>
      <c r="H1420" s="165">
        <v>6</v>
      </c>
      <c r="I1420" s="166"/>
      <c r="J1420" s="165">
        <f>ROUND(I1420*H1420,3)</f>
        <v>0</v>
      </c>
      <c r="K1420" s="167"/>
      <c r="L1420" s="34"/>
      <c r="M1420" s="168" t="s">
        <v>1</v>
      </c>
      <c r="N1420" s="169" t="s">
        <v>43</v>
      </c>
      <c r="O1420" s="59"/>
      <c r="P1420" s="170">
        <f>O1420*H1420</f>
        <v>0</v>
      </c>
      <c r="Q1420" s="170">
        <v>0</v>
      </c>
      <c r="R1420" s="170">
        <f>Q1420*H1420</f>
        <v>0</v>
      </c>
      <c r="S1420" s="170">
        <v>0</v>
      </c>
      <c r="T1420" s="171">
        <f>S1420*H1420</f>
        <v>0</v>
      </c>
      <c r="U1420" s="33"/>
      <c r="V1420" s="33"/>
      <c r="W1420" s="33"/>
      <c r="X1420" s="33"/>
      <c r="Y1420" s="33"/>
      <c r="Z1420" s="33"/>
      <c r="AA1420" s="33"/>
      <c r="AB1420" s="33"/>
      <c r="AC1420" s="33"/>
      <c r="AD1420" s="33"/>
      <c r="AE1420" s="33"/>
      <c r="AR1420" s="172" t="s">
        <v>572</v>
      </c>
      <c r="AT1420" s="172" t="s">
        <v>175</v>
      </c>
      <c r="AU1420" s="172" t="s">
        <v>191</v>
      </c>
      <c r="AY1420" s="18" t="s">
        <v>173</v>
      </c>
      <c r="BE1420" s="173">
        <f>IF(N1420="základná",J1420,0)</f>
        <v>0</v>
      </c>
      <c r="BF1420" s="173">
        <f>IF(N1420="znížená",J1420,0)</f>
        <v>0</v>
      </c>
      <c r="BG1420" s="173">
        <f>IF(N1420="zákl. prenesená",J1420,0)</f>
        <v>0</v>
      </c>
      <c r="BH1420" s="173">
        <f>IF(N1420="zníž. prenesená",J1420,0)</f>
        <v>0</v>
      </c>
      <c r="BI1420" s="173">
        <f>IF(N1420="nulová",J1420,0)</f>
        <v>0</v>
      </c>
      <c r="BJ1420" s="18" t="s">
        <v>179</v>
      </c>
      <c r="BK1420" s="174">
        <f>ROUND(I1420*H1420,3)</f>
        <v>0</v>
      </c>
      <c r="BL1420" s="18" t="s">
        <v>572</v>
      </c>
      <c r="BM1420" s="172" t="s">
        <v>2452</v>
      </c>
    </row>
    <row r="1421" spans="1:65" s="2" customFormat="1" x14ac:dyDescent="0.2">
      <c r="A1421" s="33"/>
      <c r="B1421" s="34"/>
      <c r="C1421" s="33"/>
      <c r="D1421" s="175" t="s">
        <v>181</v>
      </c>
      <c r="E1421" s="33"/>
      <c r="F1421" s="176" t="s">
        <v>1533</v>
      </c>
      <c r="G1421" s="33"/>
      <c r="H1421" s="33"/>
      <c r="I1421" s="97"/>
      <c r="J1421" s="33"/>
      <c r="K1421" s="33"/>
      <c r="L1421" s="34"/>
      <c r="M1421" s="177"/>
      <c r="N1421" s="178"/>
      <c r="O1421" s="59"/>
      <c r="P1421" s="59"/>
      <c r="Q1421" s="59"/>
      <c r="R1421" s="59"/>
      <c r="S1421" s="59"/>
      <c r="T1421" s="60"/>
      <c r="U1421" s="33"/>
      <c r="V1421" s="33"/>
      <c r="W1421" s="33"/>
      <c r="X1421" s="33"/>
      <c r="Y1421" s="33"/>
      <c r="Z1421" s="33"/>
      <c r="AA1421" s="33"/>
      <c r="AB1421" s="33"/>
      <c r="AC1421" s="33"/>
      <c r="AD1421" s="33"/>
      <c r="AE1421" s="33"/>
      <c r="AT1421" s="18" t="s">
        <v>181</v>
      </c>
      <c r="AU1421" s="18" t="s">
        <v>191</v>
      </c>
    </row>
    <row r="1422" spans="1:65" s="2" customFormat="1" ht="16.5" customHeight="1" x14ac:dyDescent="0.2">
      <c r="A1422" s="33"/>
      <c r="B1422" s="162"/>
      <c r="C1422" s="163" t="s">
        <v>1581</v>
      </c>
      <c r="D1422" s="264" t="s">
        <v>1538</v>
      </c>
      <c r="E1422" s="265"/>
      <c r="F1422" s="266"/>
      <c r="G1422" s="164" t="s">
        <v>370</v>
      </c>
      <c r="H1422" s="165">
        <v>1</v>
      </c>
      <c r="I1422" s="166"/>
      <c r="J1422" s="165">
        <f>ROUND(I1422*H1422,3)</f>
        <v>0</v>
      </c>
      <c r="K1422" s="167"/>
      <c r="L1422" s="34"/>
      <c r="M1422" s="168" t="s">
        <v>1</v>
      </c>
      <c r="N1422" s="169" t="s">
        <v>43</v>
      </c>
      <c r="O1422" s="59"/>
      <c r="P1422" s="170">
        <f>O1422*H1422</f>
        <v>0</v>
      </c>
      <c r="Q1422" s="170">
        <v>0</v>
      </c>
      <c r="R1422" s="170">
        <f>Q1422*H1422</f>
        <v>0</v>
      </c>
      <c r="S1422" s="170">
        <v>0</v>
      </c>
      <c r="T1422" s="171">
        <f>S1422*H1422</f>
        <v>0</v>
      </c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  <c r="AE1422" s="33"/>
      <c r="AR1422" s="172" t="s">
        <v>572</v>
      </c>
      <c r="AT1422" s="172" t="s">
        <v>175</v>
      </c>
      <c r="AU1422" s="172" t="s">
        <v>191</v>
      </c>
      <c r="AY1422" s="18" t="s">
        <v>173</v>
      </c>
      <c r="BE1422" s="173">
        <f>IF(N1422="základná",J1422,0)</f>
        <v>0</v>
      </c>
      <c r="BF1422" s="173">
        <f>IF(N1422="znížená",J1422,0)</f>
        <v>0</v>
      </c>
      <c r="BG1422" s="173">
        <f>IF(N1422="zákl. prenesená",J1422,0)</f>
        <v>0</v>
      </c>
      <c r="BH1422" s="173">
        <f>IF(N1422="zníž. prenesená",J1422,0)</f>
        <v>0</v>
      </c>
      <c r="BI1422" s="173">
        <f>IF(N1422="nulová",J1422,0)</f>
        <v>0</v>
      </c>
      <c r="BJ1422" s="18" t="s">
        <v>179</v>
      </c>
      <c r="BK1422" s="174">
        <f>ROUND(I1422*H1422,3)</f>
        <v>0</v>
      </c>
      <c r="BL1422" s="18" t="s">
        <v>572</v>
      </c>
      <c r="BM1422" s="172" t="s">
        <v>2453</v>
      </c>
    </row>
    <row r="1423" spans="1:65" s="2" customFormat="1" x14ac:dyDescent="0.2">
      <c r="A1423" s="33"/>
      <c r="B1423" s="34"/>
      <c r="C1423" s="33"/>
      <c r="D1423" s="175" t="s">
        <v>181</v>
      </c>
      <c r="E1423" s="33"/>
      <c r="F1423" s="176" t="s">
        <v>1538</v>
      </c>
      <c r="G1423" s="33"/>
      <c r="H1423" s="33"/>
      <c r="I1423" s="97"/>
      <c r="J1423" s="33"/>
      <c r="K1423" s="33"/>
      <c r="L1423" s="34"/>
      <c r="M1423" s="177"/>
      <c r="N1423" s="178"/>
      <c r="O1423" s="59"/>
      <c r="P1423" s="59"/>
      <c r="Q1423" s="59"/>
      <c r="R1423" s="59"/>
      <c r="S1423" s="59"/>
      <c r="T1423" s="60"/>
      <c r="U1423" s="33"/>
      <c r="V1423" s="33"/>
      <c r="W1423" s="33"/>
      <c r="X1423" s="33"/>
      <c r="Y1423" s="33"/>
      <c r="Z1423" s="33"/>
      <c r="AA1423" s="33"/>
      <c r="AB1423" s="33"/>
      <c r="AC1423" s="33"/>
      <c r="AD1423" s="33"/>
      <c r="AE1423" s="33"/>
      <c r="AT1423" s="18" t="s">
        <v>181</v>
      </c>
      <c r="AU1423" s="18" t="s">
        <v>191</v>
      </c>
    </row>
    <row r="1424" spans="1:65" s="2" customFormat="1" ht="16.5" customHeight="1" x14ac:dyDescent="0.2">
      <c r="A1424" s="33"/>
      <c r="B1424" s="162"/>
      <c r="C1424" s="163" t="s">
        <v>1583</v>
      </c>
      <c r="D1424" s="264" t="s">
        <v>1541</v>
      </c>
      <c r="E1424" s="265"/>
      <c r="F1424" s="266"/>
      <c r="G1424" s="164" t="s">
        <v>370</v>
      </c>
      <c r="H1424" s="165">
        <v>3</v>
      </c>
      <c r="I1424" s="166"/>
      <c r="J1424" s="165">
        <f>ROUND(I1424*H1424,3)</f>
        <v>0</v>
      </c>
      <c r="K1424" s="167"/>
      <c r="L1424" s="34"/>
      <c r="M1424" s="168" t="s">
        <v>1</v>
      </c>
      <c r="N1424" s="169" t="s">
        <v>43</v>
      </c>
      <c r="O1424" s="59"/>
      <c r="P1424" s="170">
        <f>O1424*H1424</f>
        <v>0</v>
      </c>
      <c r="Q1424" s="170">
        <v>0</v>
      </c>
      <c r="R1424" s="170">
        <f>Q1424*H1424</f>
        <v>0</v>
      </c>
      <c r="S1424" s="170">
        <v>0</v>
      </c>
      <c r="T1424" s="171">
        <f>S1424*H1424</f>
        <v>0</v>
      </c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33"/>
      <c r="AE1424" s="33"/>
      <c r="AR1424" s="172" t="s">
        <v>572</v>
      </c>
      <c r="AT1424" s="172" t="s">
        <v>175</v>
      </c>
      <c r="AU1424" s="172" t="s">
        <v>191</v>
      </c>
      <c r="AY1424" s="18" t="s">
        <v>173</v>
      </c>
      <c r="BE1424" s="173">
        <f>IF(N1424="základná",J1424,0)</f>
        <v>0</v>
      </c>
      <c r="BF1424" s="173">
        <f>IF(N1424="znížená",J1424,0)</f>
        <v>0</v>
      </c>
      <c r="BG1424" s="173">
        <f>IF(N1424="zákl. prenesená",J1424,0)</f>
        <v>0</v>
      </c>
      <c r="BH1424" s="173">
        <f>IF(N1424="zníž. prenesená",J1424,0)</f>
        <v>0</v>
      </c>
      <c r="BI1424" s="173">
        <f>IF(N1424="nulová",J1424,0)</f>
        <v>0</v>
      </c>
      <c r="BJ1424" s="18" t="s">
        <v>179</v>
      </c>
      <c r="BK1424" s="174">
        <f>ROUND(I1424*H1424,3)</f>
        <v>0</v>
      </c>
      <c r="BL1424" s="18" t="s">
        <v>572</v>
      </c>
      <c r="BM1424" s="172" t="s">
        <v>2454</v>
      </c>
    </row>
    <row r="1425" spans="1:65" s="2" customFormat="1" x14ac:dyDescent="0.2">
      <c r="A1425" s="33"/>
      <c r="B1425" s="34"/>
      <c r="C1425" s="33"/>
      <c r="D1425" s="175" t="s">
        <v>181</v>
      </c>
      <c r="E1425" s="33"/>
      <c r="F1425" s="176" t="s">
        <v>1541</v>
      </c>
      <c r="G1425" s="33"/>
      <c r="H1425" s="33"/>
      <c r="I1425" s="97"/>
      <c r="J1425" s="33"/>
      <c r="K1425" s="33"/>
      <c r="L1425" s="34"/>
      <c r="M1425" s="177"/>
      <c r="N1425" s="178"/>
      <c r="O1425" s="59"/>
      <c r="P1425" s="59"/>
      <c r="Q1425" s="59"/>
      <c r="R1425" s="59"/>
      <c r="S1425" s="59"/>
      <c r="T1425" s="60"/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33"/>
      <c r="AE1425" s="33"/>
      <c r="AT1425" s="18" t="s">
        <v>181</v>
      </c>
      <c r="AU1425" s="18" t="s">
        <v>191</v>
      </c>
    </row>
    <row r="1426" spans="1:65" s="2" customFormat="1" ht="24" customHeight="1" x14ac:dyDescent="0.2">
      <c r="A1426" s="33"/>
      <c r="B1426" s="162"/>
      <c r="C1426" s="163" t="s">
        <v>1585</v>
      </c>
      <c r="D1426" s="264" t="s">
        <v>1544</v>
      </c>
      <c r="E1426" s="265"/>
      <c r="F1426" s="266"/>
      <c r="G1426" s="164" t="s">
        <v>643</v>
      </c>
      <c r="H1426" s="165">
        <v>7</v>
      </c>
      <c r="I1426" s="166"/>
      <c r="J1426" s="165">
        <f>ROUND(I1426*H1426,3)</f>
        <v>0</v>
      </c>
      <c r="K1426" s="167"/>
      <c r="L1426" s="34"/>
      <c r="M1426" s="168" t="s">
        <v>1</v>
      </c>
      <c r="N1426" s="169" t="s">
        <v>43</v>
      </c>
      <c r="O1426" s="59"/>
      <c r="P1426" s="170">
        <f>O1426*H1426</f>
        <v>0</v>
      </c>
      <c r="Q1426" s="170">
        <v>0</v>
      </c>
      <c r="R1426" s="170">
        <f>Q1426*H1426</f>
        <v>0</v>
      </c>
      <c r="S1426" s="170">
        <v>0</v>
      </c>
      <c r="T1426" s="171">
        <f>S1426*H1426</f>
        <v>0</v>
      </c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  <c r="AE1426" s="33"/>
      <c r="AR1426" s="172" t="s">
        <v>572</v>
      </c>
      <c r="AT1426" s="172" t="s">
        <v>175</v>
      </c>
      <c r="AU1426" s="172" t="s">
        <v>191</v>
      </c>
      <c r="AY1426" s="18" t="s">
        <v>173</v>
      </c>
      <c r="BE1426" s="173">
        <f>IF(N1426="základná",J1426,0)</f>
        <v>0</v>
      </c>
      <c r="BF1426" s="173">
        <f>IF(N1426="znížená",J1426,0)</f>
        <v>0</v>
      </c>
      <c r="BG1426" s="173">
        <f>IF(N1426="zákl. prenesená",J1426,0)</f>
        <v>0</v>
      </c>
      <c r="BH1426" s="173">
        <f>IF(N1426="zníž. prenesená",J1426,0)</f>
        <v>0</v>
      </c>
      <c r="BI1426" s="173">
        <f>IF(N1426="nulová",J1426,0)</f>
        <v>0</v>
      </c>
      <c r="BJ1426" s="18" t="s">
        <v>179</v>
      </c>
      <c r="BK1426" s="174">
        <f>ROUND(I1426*H1426,3)</f>
        <v>0</v>
      </c>
      <c r="BL1426" s="18" t="s">
        <v>572</v>
      </c>
      <c r="BM1426" s="172" t="s">
        <v>2455</v>
      </c>
    </row>
    <row r="1427" spans="1:65" s="2" customFormat="1" x14ac:dyDescent="0.2">
      <c r="A1427" s="33"/>
      <c r="B1427" s="34"/>
      <c r="C1427" s="33"/>
      <c r="D1427" s="175" t="s">
        <v>181</v>
      </c>
      <c r="E1427" s="33"/>
      <c r="F1427" s="176" t="s">
        <v>1544</v>
      </c>
      <c r="G1427" s="33"/>
      <c r="H1427" s="33"/>
      <c r="I1427" s="97"/>
      <c r="J1427" s="33"/>
      <c r="K1427" s="33"/>
      <c r="L1427" s="34"/>
      <c r="M1427" s="177"/>
      <c r="N1427" s="178"/>
      <c r="O1427" s="59"/>
      <c r="P1427" s="59"/>
      <c r="Q1427" s="59"/>
      <c r="R1427" s="59"/>
      <c r="S1427" s="59"/>
      <c r="T1427" s="60"/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33"/>
      <c r="AE1427" s="33"/>
      <c r="AT1427" s="18" t="s">
        <v>181</v>
      </c>
      <c r="AU1427" s="18" t="s">
        <v>191</v>
      </c>
    </row>
    <row r="1428" spans="1:65" s="2" customFormat="1" ht="16.5" customHeight="1" x14ac:dyDescent="0.2">
      <c r="A1428" s="33"/>
      <c r="B1428" s="162"/>
      <c r="C1428" s="163" t="s">
        <v>1587</v>
      </c>
      <c r="D1428" s="264" t="s">
        <v>1547</v>
      </c>
      <c r="E1428" s="265"/>
      <c r="F1428" s="266"/>
      <c r="G1428" s="164" t="s">
        <v>370</v>
      </c>
      <c r="H1428" s="165">
        <v>18</v>
      </c>
      <c r="I1428" s="166"/>
      <c r="J1428" s="165">
        <f>ROUND(I1428*H1428,3)</f>
        <v>0</v>
      </c>
      <c r="K1428" s="167"/>
      <c r="L1428" s="34"/>
      <c r="M1428" s="168" t="s">
        <v>1</v>
      </c>
      <c r="N1428" s="169" t="s">
        <v>43</v>
      </c>
      <c r="O1428" s="59"/>
      <c r="P1428" s="170">
        <f>O1428*H1428</f>
        <v>0</v>
      </c>
      <c r="Q1428" s="170">
        <v>0</v>
      </c>
      <c r="R1428" s="170">
        <f>Q1428*H1428</f>
        <v>0</v>
      </c>
      <c r="S1428" s="170">
        <v>0</v>
      </c>
      <c r="T1428" s="171">
        <f>S1428*H1428</f>
        <v>0</v>
      </c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R1428" s="172" t="s">
        <v>572</v>
      </c>
      <c r="AT1428" s="172" t="s">
        <v>175</v>
      </c>
      <c r="AU1428" s="172" t="s">
        <v>191</v>
      </c>
      <c r="AY1428" s="18" t="s">
        <v>173</v>
      </c>
      <c r="BE1428" s="173">
        <f>IF(N1428="základná",J1428,0)</f>
        <v>0</v>
      </c>
      <c r="BF1428" s="173">
        <f>IF(N1428="znížená",J1428,0)</f>
        <v>0</v>
      </c>
      <c r="BG1428" s="173">
        <f>IF(N1428="zákl. prenesená",J1428,0)</f>
        <v>0</v>
      </c>
      <c r="BH1428" s="173">
        <f>IF(N1428="zníž. prenesená",J1428,0)</f>
        <v>0</v>
      </c>
      <c r="BI1428" s="173">
        <f>IF(N1428="nulová",J1428,0)</f>
        <v>0</v>
      </c>
      <c r="BJ1428" s="18" t="s">
        <v>179</v>
      </c>
      <c r="BK1428" s="174">
        <f>ROUND(I1428*H1428,3)</f>
        <v>0</v>
      </c>
      <c r="BL1428" s="18" t="s">
        <v>572</v>
      </c>
      <c r="BM1428" s="172" t="s">
        <v>2456</v>
      </c>
    </row>
    <row r="1429" spans="1:65" s="2" customFormat="1" x14ac:dyDescent="0.2">
      <c r="A1429" s="33"/>
      <c r="B1429" s="34"/>
      <c r="C1429" s="33"/>
      <c r="D1429" s="175" t="s">
        <v>181</v>
      </c>
      <c r="E1429" s="33"/>
      <c r="F1429" s="176" t="s">
        <v>1547</v>
      </c>
      <c r="G1429" s="33"/>
      <c r="H1429" s="33"/>
      <c r="I1429" s="97"/>
      <c r="J1429" s="33"/>
      <c r="K1429" s="33"/>
      <c r="L1429" s="34"/>
      <c r="M1429" s="177"/>
      <c r="N1429" s="178"/>
      <c r="O1429" s="59"/>
      <c r="P1429" s="59"/>
      <c r="Q1429" s="59"/>
      <c r="R1429" s="59"/>
      <c r="S1429" s="59"/>
      <c r="T1429" s="60"/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T1429" s="18" t="s">
        <v>181</v>
      </c>
      <c r="AU1429" s="18" t="s">
        <v>191</v>
      </c>
    </row>
    <row r="1430" spans="1:65" s="2" customFormat="1" ht="16.5" customHeight="1" x14ac:dyDescent="0.2">
      <c r="A1430" s="33"/>
      <c r="B1430" s="162"/>
      <c r="C1430" s="163" t="s">
        <v>1591</v>
      </c>
      <c r="D1430" s="264" t="s">
        <v>1550</v>
      </c>
      <c r="E1430" s="265"/>
      <c r="F1430" s="266"/>
      <c r="G1430" s="164" t="s">
        <v>370</v>
      </c>
      <c r="H1430" s="165">
        <v>2</v>
      </c>
      <c r="I1430" s="166"/>
      <c r="J1430" s="165">
        <f>ROUND(I1430*H1430,3)</f>
        <v>0</v>
      </c>
      <c r="K1430" s="167"/>
      <c r="L1430" s="34"/>
      <c r="M1430" s="168" t="s">
        <v>1</v>
      </c>
      <c r="N1430" s="169" t="s">
        <v>43</v>
      </c>
      <c r="O1430" s="59"/>
      <c r="P1430" s="170">
        <f>O1430*H1430</f>
        <v>0</v>
      </c>
      <c r="Q1430" s="170">
        <v>0</v>
      </c>
      <c r="R1430" s="170">
        <f>Q1430*H1430</f>
        <v>0</v>
      </c>
      <c r="S1430" s="170">
        <v>0</v>
      </c>
      <c r="T1430" s="171">
        <f>S1430*H1430</f>
        <v>0</v>
      </c>
      <c r="U1430" s="33"/>
      <c r="V1430" s="33"/>
      <c r="W1430" s="33"/>
      <c r="X1430" s="33"/>
      <c r="Y1430" s="33"/>
      <c r="Z1430" s="33"/>
      <c r="AA1430" s="33"/>
      <c r="AB1430" s="33"/>
      <c r="AC1430" s="33"/>
      <c r="AD1430" s="33"/>
      <c r="AE1430" s="33"/>
      <c r="AR1430" s="172" t="s">
        <v>572</v>
      </c>
      <c r="AT1430" s="172" t="s">
        <v>175</v>
      </c>
      <c r="AU1430" s="172" t="s">
        <v>191</v>
      </c>
      <c r="AY1430" s="18" t="s">
        <v>173</v>
      </c>
      <c r="BE1430" s="173">
        <f>IF(N1430="základná",J1430,0)</f>
        <v>0</v>
      </c>
      <c r="BF1430" s="173">
        <f>IF(N1430="znížená",J1430,0)</f>
        <v>0</v>
      </c>
      <c r="BG1430" s="173">
        <f>IF(N1430="zákl. prenesená",J1430,0)</f>
        <v>0</v>
      </c>
      <c r="BH1430" s="173">
        <f>IF(N1430="zníž. prenesená",J1430,0)</f>
        <v>0</v>
      </c>
      <c r="BI1430" s="173">
        <f>IF(N1430="nulová",J1430,0)</f>
        <v>0</v>
      </c>
      <c r="BJ1430" s="18" t="s">
        <v>179</v>
      </c>
      <c r="BK1430" s="174">
        <f>ROUND(I1430*H1430,3)</f>
        <v>0</v>
      </c>
      <c r="BL1430" s="18" t="s">
        <v>572</v>
      </c>
      <c r="BM1430" s="172" t="s">
        <v>2457</v>
      </c>
    </row>
    <row r="1431" spans="1:65" s="2" customFormat="1" x14ac:dyDescent="0.2">
      <c r="A1431" s="33"/>
      <c r="B1431" s="34"/>
      <c r="C1431" s="33"/>
      <c r="D1431" s="175" t="s">
        <v>181</v>
      </c>
      <c r="E1431" s="33"/>
      <c r="F1431" s="176" t="s">
        <v>1550</v>
      </c>
      <c r="G1431" s="33"/>
      <c r="H1431" s="33"/>
      <c r="I1431" s="97"/>
      <c r="J1431" s="33"/>
      <c r="K1431" s="33"/>
      <c r="L1431" s="34"/>
      <c r="M1431" s="177"/>
      <c r="N1431" s="178"/>
      <c r="O1431" s="59"/>
      <c r="P1431" s="59"/>
      <c r="Q1431" s="59"/>
      <c r="R1431" s="59"/>
      <c r="S1431" s="59"/>
      <c r="T1431" s="60"/>
      <c r="U1431" s="33"/>
      <c r="V1431" s="33"/>
      <c r="W1431" s="33"/>
      <c r="X1431" s="33"/>
      <c r="Y1431" s="33"/>
      <c r="Z1431" s="33"/>
      <c r="AA1431" s="33"/>
      <c r="AB1431" s="33"/>
      <c r="AC1431" s="33"/>
      <c r="AD1431" s="33"/>
      <c r="AE1431" s="33"/>
      <c r="AT1431" s="18" t="s">
        <v>181</v>
      </c>
      <c r="AU1431" s="18" t="s">
        <v>191</v>
      </c>
    </row>
    <row r="1432" spans="1:65" s="2" customFormat="1" ht="16.5" customHeight="1" x14ac:dyDescent="0.2">
      <c r="A1432" s="33"/>
      <c r="B1432" s="162"/>
      <c r="C1432" s="163" t="s">
        <v>1593</v>
      </c>
      <c r="D1432" s="264" t="s">
        <v>1553</v>
      </c>
      <c r="E1432" s="265"/>
      <c r="F1432" s="266"/>
      <c r="G1432" s="164" t="s">
        <v>370</v>
      </c>
      <c r="H1432" s="165">
        <v>5</v>
      </c>
      <c r="I1432" s="166"/>
      <c r="J1432" s="165">
        <f>ROUND(I1432*H1432,3)</f>
        <v>0</v>
      </c>
      <c r="K1432" s="167"/>
      <c r="L1432" s="34"/>
      <c r="M1432" s="168" t="s">
        <v>1</v>
      </c>
      <c r="N1432" s="169" t="s">
        <v>43</v>
      </c>
      <c r="O1432" s="59"/>
      <c r="P1432" s="170">
        <f>O1432*H1432</f>
        <v>0</v>
      </c>
      <c r="Q1432" s="170">
        <v>0</v>
      </c>
      <c r="R1432" s="170">
        <f>Q1432*H1432</f>
        <v>0</v>
      </c>
      <c r="S1432" s="170">
        <v>0</v>
      </c>
      <c r="T1432" s="171">
        <f>S1432*H1432</f>
        <v>0</v>
      </c>
      <c r="U1432" s="33"/>
      <c r="V1432" s="33"/>
      <c r="W1432" s="33"/>
      <c r="X1432" s="33"/>
      <c r="Y1432" s="33"/>
      <c r="Z1432" s="33"/>
      <c r="AA1432" s="33"/>
      <c r="AB1432" s="33"/>
      <c r="AC1432" s="33"/>
      <c r="AD1432" s="33"/>
      <c r="AE1432" s="33"/>
      <c r="AR1432" s="172" t="s">
        <v>572</v>
      </c>
      <c r="AT1432" s="172" t="s">
        <v>175</v>
      </c>
      <c r="AU1432" s="172" t="s">
        <v>191</v>
      </c>
      <c r="AY1432" s="18" t="s">
        <v>173</v>
      </c>
      <c r="BE1432" s="173">
        <f>IF(N1432="základná",J1432,0)</f>
        <v>0</v>
      </c>
      <c r="BF1432" s="173">
        <f>IF(N1432="znížená",J1432,0)</f>
        <v>0</v>
      </c>
      <c r="BG1432" s="173">
        <f>IF(N1432="zákl. prenesená",J1432,0)</f>
        <v>0</v>
      </c>
      <c r="BH1432" s="173">
        <f>IF(N1432="zníž. prenesená",J1432,0)</f>
        <v>0</v>
      </c>
      <c r="BI1432" s="173">
        <f>IF(N1432="nulová",J1432,0)</f>
        <v>0</v>
      </c>
      <c r="BJ1432" s="18" t="s">
        <v>179</v>
      </c>
      <c r="BK1432" s="174">
        <f>ROUND(I1432*H1432,3)</f>
        <v>0</v>
      </c>
      <c r="BL1432" s="18" t="s">
        <v>572</v>
      </c>
      <c r="BM1432" s="172" t="s">
        <v>2458</v>
      </c>
    </row>
    <row r="1433" spans="1:65" s="2" customFormat="1" x14ac:dyDescent="0.2">
      <c r="A1433" s="33"/>
      <c r="B1433" s="34"/>
      <c r="C1433" s="33"/>
      <c r="D1433" s="175" t="s">
        <v>181</v>
      </c>
      <c r="E1433" s="33"/>
      <c r="F1433" s="176" t="s">
        <v>1553</v>
      </c>
      <c r="G1433" s="33"/>
      <c r="H1433" s="33"/>
      <c r="I1433" s="97"/>
      <c r="J1433" s="33"/>
      <c r="K1433" s="33"/>
      <c r="L1433" s="34"/>
      <c r="M1433" s="177"/>
      <c r="N1433" s="178"/>
      <c r="O1433" s="59"/>
      <c r="P1433" s="59"/>
      <c r="Q1433" s="59"/>
      <c r="R1433" s="59"/>
      <c r="S1433" s="59"/>
      <c r="T1433" s="60"/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T1433" s="18" t="s">
        <v>181</v>
      </c>
      <c r="AU1433" s="18" t="s">
        <v>191</v>
      </c>
    </row>
    <row r="1434" spans="1:65" s="2" customFormat="1" ht="16.5" customHeight="1" x14ac:dyDescent="0.2">
      <c r="A1434" s="33"/>
      <c r="B1434" s="162"/>
      <c r="C1434" s="163" t="s">
        <v>1596</v>
      </c>
      <c r="D1434" s="264" t="s">
        <v>1556</v>
      </c>
      <c r="E1434" s="265"/>
      <c r="F1434" s="266"/>
      <c r="G1434" s="164" t="s">
        <v>370</v>
      </c>
      <c r="H1434" s="165">
        <v>1</v>
      </c>
      <c r="I1434" s="166"/>
      <c r="J1434" s="165">
        <f>ROUND(I1434*H1434,3)</f>
        <v>0</v>
      </c>
      <c r="K1434" s="167"/>
      <c r="L1434" s="34"/>
      <c r="M1434" s="168" t="s">
        <v>1</v>
      </c>
      <c r="N1434" s="169" t="s">
        <v>43</v>
      </c>
      <c r="O1434" s="59"/>
      <c r="P1434" s="170">
        <f>O1434*H1434</f>
        <v>0</v>
      </c>
      <c r="Q1434" s="170">
        <v>0</v>
      </c>
      <c r="R1434" s="170">
        <f>Q1434*H1434</f>
        <v>0</v>
      </c>
      <c r="S1434" s="170">
        <v>0</v>
      </c>
      <c r="T1434" s="171">
        <f>S1434*H1434</f>
        <v>0</v>
      </c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  <c r="AE1434" s="33"/>
      <c r="AR1434" s="172" t="s">
        <v>572</v>
      </c>
      <c r="AT1434" s="172" t="s">
        <v>175</v>
      </c>
      <c r="AU1434" s="172" t="s">
        <v>191</v>
      </c>
      <c r="AY1434" s="18" t="s">
        <v>173</v>
      </c>
      <c r="BE1434" s="173">
        <f>IF(N1434="základná",J1434,0)</f>
        <v>0</v>
      </c>
      <c r="BF1434" s="173">
        <f>IF(N1434="znížená",J1434,0)</f>
        <v>0</v>
      </c>
      <c r="BG1434" s="173">
        <f>IF(N1434="zákl. prenesená",J1434,0)</f>
        <v>0</v>
      </c>
      <c r="BH1434" s="173">
        <f>IF(N1434="zníž. prenesená",J1434,0)</f>
        <v>0</v>
      </c>
      <c r="BI1434" s="173">
        <f>IF(N1434="nulová",J1434,0)</f>
        <v>0</v>
      </c>
      <c r="BJ1434" s="18" t="s">
        <v>179</v>
      </c>
      <c r="BK1434" s="174">
        <f>ROUND(I1434*H1434,3)</f>
        <v>0</v>
      </c>
      <c r="BL1434" s="18" t="s">
        <v>572</v>
      </c>
      <c r="BM1434" s="172" t="s">
        <v>2459</v>
      </c>
    </row>
    <row r="1435" spans="1:65" s="2" customFormat="1" x14ac:dyDescent="0.2">
      <c r="A1435" s="33"/>
      <c r="B1435" s="34"/>
      <c r="C1435" s="33"/>
      <c r="D1435" s="175" t="s">
        <v>181</v>
      </c>
      <c r="E1435" s="33"/>
      <c r="F1435" s="176" t="s">
        <v>1556</v>
      </c>
      <c r="G1435" s="33"/>
      <c r="H1435" s="33"/>
      <c r="I1435" s="97"/>
      <c r="J1435" s="33"/>
      <c r="K1435" s="33"/>
      <c r="L1435" s="34"/>
      <c r="M1435" s="177"/>
      <c r="N1435" s="178"/>
      <c r="O1435" s="59"/>
      <c r="P1435" s="59"/>
      <c r="Q1435" s="59"/>
      <c r="R1435" s="59"/>
      <c r="S1435" s="59"/>
      <c r="T1435" s="60"/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33"/>
      <c r="AE1435" s="33"/>
      <c r="AT1435" s="18" t="s">
        <v>181</v>
      </c>
      <c r="AU1435" s="18" t="s">
        <v>191</v>
      </c>
    </row>
    <row r="1436" spans="1:65" s="2" customFormat="1" ht="16.5" customHeight="1" x14ac:dyDescent="0.2">
      <c r="A1436" s="33"/>
      <c r="B1436" s="162"/>
      <c r="C1436" s="163" t="s">
        <v>1599</v>
      </c>
      <c r="D1436" s="264" t="s">
        <v>1559</v>
      </c>
      <c r="E1436" s="265"/>
      <c r="F1436" s="266"/>
      <c r="G1436" s="164" t="s">
        <v>370</v>
      </c>
      <c r="H1436" s="165">
        <v>1</v>
      </c>
      <c r="I1436" s="166"/>
      <c r="J1436" s="165">
        <f>ROUND(I1436*H1436,3)</f>
        <v>0</v>
      </c>
      <c r="K1436" s="167"/>
      <c r="L1436" s="34"/>
      <c r="M1436" s="168" t="s">
        <v>1</v>
      </c>
      <c r="N1436" s="169" t="s">
        <v>43</v>
      </c>
      <c r="O1436" s="59"/>
      <c r="P1436" s="170">
        <f>O1436*H1436</f>
        <v>0</v>
      </c>
      <c r="Q1436" s="170">
        <v>0</v>
      </c>
      <c r="R1436" s="170">
        <f>Q1436*H1436</f>
        <v>0</v>
      </c>
      <c r="S1436" s="170">
        <v>0</v>
      </c>
      <c r="T1436" s="171">
        <f>S1436*H1436</f>
        <v>0</v>
      </c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33"/>
      <c r="AE1436" s="33"/>
      <c r="AR1436" s="172" t="s">
        <v>572</v>
      </c>
      <c r="AT1436" s="172" t="s">
        <v>175</v>
      </c>
      <c r="AU1436" s="172" t="s">
        <v>191</v>
      </c>
      <c r="AY1436" s="18" t="s">
        <v>173</v>
      </c>
      <c r="BE1436" s="173">
        <f>IF(N1436="základná",J1436,0)</f>
        <v>0</v>
      </c>
      <c r="BF1436" s="173">
        <f>IF(N1436="znížená",J1436,0)</f>
        <v>0</v>
      </c>
      <c r="BG1436" s="173">
        <f>IF(N1436="zákl. prenesená",J1436,0)</f>
        <v>0</v>
      </c>
      <c r="BH1436" s="173">
        <f>IF(N1436="zníž. prenesená",J1436,0)</f>
        <v>0</v>
      </c>
      <c r="BI1436" s="173">
        <f>IF(N1436="nulová",J1436,0)</f>
        <v>0</v>
      </c>
      <c r="BJ1436" s="18" t="s">
        <v>179</v>
      </c>
      <c r="BK1436" s="174">
        <f>ROUND(I1436*H1436,3)</f>
        <v>0</v>
      </c>
      <c r="BL1436" s="18" t="s">
        <v>572</v>
      </c>
      <c r="BM1436" s="172" t="s">
        <v>2460</v>
      </c>
    </row>
    <row r="1437" spans="1:65" s="2" customFormat="1" x14ac:dyDescent="0.2">
      <c r="A1437" s="33"/>
      <c r="B1437" s="34"/>
      <c r="C1437" s="33"/>
      <c r="D1437" s="175" t="s">
        <v>181</v>
      </c>
      <c r="E1437" s="33"/>
      <c r="F1437" s="176" t="s">
        <v>1559</v>
      </c>
      <c r="G1437" s="33"/>
      <c r="H1437" s="33"/>
      <c r="I1437" s="97"/>
      <c r="J1437" s="33"/>
      <c r="K1437" s="33"/>
      <c r="L1437" s="34"/>
      <c r="M1437" s="177"/>
      <c r="N1437" s="178"/>
      <c r="O1437" s="59"/>
      <c r="P1437" s="59"/>
      <c r="Q1437" s="59"/>
      <c r="R1437" s="59"/>
      <c r="S1437" s="59"/>
      <c r="T1437" s="60"/>
      <c r="U1437" s="33"/>
      <c r="V1437" s="33"/>
      <c r="W1437" s="33"/>
      <c r="X1437" s="33"/>
      <c r="Y1437" s="33"/>
      <c r="Z1437" s="33"/>
      <c r="AA1437" s="33"/>
      <c r="AB1437" s="33"/>
      <c r="AC1437" s="33"/>
      <c r="AD1437" s="33"/>
      <c r="AE1437" s="33"/>
      <c r="AT1437" s="18" t="s">
        <v>181</v>
      </c>
      <c r="AU1437" s="18" t="s">
        <v>191</v>
      </c>
    </row>
    <row r="1438" spans="1:65" s="12" customFormat="1" ht="20.85" customHeight="1" x14ac:dyDescent="0.2">
      <c r="B1438" s="149"/>
      <c r="D1438" s="150" t="s">
        <v>76</v>
      </c>
      <c r="E1438" s="160" t="s">
        <v>1561</v>
      </c>
      <c r="F1438" s="160" t="s">
        <v>1562</v>
      </c>
      <c r="I1438" s="152"/>
      <c r="J1438" s="161">
        <f>BK1438</f>
        <v>0</v>
      </c>
      <c r="L1438" s="149"/>
      <c r="M1438" s="154"/>
      <c r="N1438" s="155"/>
      <c r="O1438" s="155"/>
      <c r="P1438" s="156">
        <f>SUM(P1439:P1464)</f>
        <v>0</v>
      </c>
      <c r="Q1438" s="155"/>
      <c r="R1438" s="156">
        <f>SUM(R1439:R1464)</f>
        <v>0</v>
      </c>
      <c r="S1438" s="155"/>
      <c r="T1438" s="157">
        <f>SUM(T1439:T1464)</f>
        <v>0</v>
      </c>
      <c r="AR1438" s="150" t="s">
        <v>191</v>
      </c>
      <c r="AT1438" s="158" t="s">
        <v>76</v>
      </c>
      <c r="AU1438" s="158" t="s">
        <v>179</v>
      </c>
      <c r="AY1438" s="150" t="s">
        <v>173</v>
      </c>
      <c r="BK1438" s="159">
        <f>SUM(BK1439:BK1464)</f>
        <v>0</v>
      </c>
    </row>
    <row r="1439" spans="1:65" s="2" customFormat="1" ht="16.5" customHeight="1" x14ac:dyDescent="0.2">
      <c r="A1439" s="33"/>
      <c r="B1439" s="162"/>
      <c r="C1439" s="210" t="s">
        <v>1602</v>
      </c>
      <c r="D1439" s="267" t="s">
        <v>1523</v>
      </c>
      <c r="E1439" s="268"/>
      <c r="F1439" s="269"/>
      <c r="G1439" s="211" t="s">
        <v>1524</v>
      </c>
      <c r="H1439" s="212">
        <v>3</v>
      </c>
      <c r="I1439" s="213"/>
      <c r="J1439" s="212">
        <f>ROUND(I1439*H1439,3)</f>
        <v>0</v>
      </c>
      <c r="K1439" s="214"/>
      <c r="L1439" s="215"/>
      <c r="M1439" s="216" t="s">
        <v>1</v>
      </c>
      <c r="N1439" s="217" t="s">
        <v>43</v>
      </c>
      <c r="O1439" s="59"/>
      <c r="P1439" s="170">
        <f>O1439*H1439</f>
        <v>0</v>
      </c>
      <c r="Q1439" s="170">
        <v>0</v>
      </c>
      <c r="R1439" s="170">
        <f>Q1439*H1439</f>
        <v>0</v>
      </c>
      <c r="S1439" s="170">
        <v>0</v>
      </c>
      <c r="T1439" s="171">
        <f>S1439*H1439</f>
        <v>0</v>
      </c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33"/>
      <c r="AE1439" s="33"/>
      <c r="AR1439" s="172" t="s">
        <v>1474</v>
      </c>
      <c r="AT1439" s="172" t="s">
        <v>335</v>
      </c>
      <c r="AU1439" s="172" t="s">
        <v>191</v>
      </c>
      <c r="AY1439" s="18" t="s">
        <v>173</v>
      </c>
      <c r="BE1439" s="173">
        <f>IF(N1439="základná",J1439,0)</f>
        <v>0</v>
      </c>
      <c r="BF1439" s="173">
        <f>IF(N1439="znížená",J1439,0)</f>
        <v>0</v>
      </c>
      <c r="BG1439" s="173">
        <f>IF(N1439="zákl. prenesená",J1439,0)</f>
        <v>0</v>
      </c>
      <c r="BH1439" s="173">
        <f>IF(N1439="zníž. prenesená",J1439,0)</f>
        <v>0</v>
      </c>
      <c r="BI1439" s="173">
        <f>IF(N1439="nulová",J1439,0)</f>
        <v>0</v>
      </c>
      <c r="BJ1439" s="18" t="s">
        <v>179</v>
      </c>
      <c r="BK1439" s="174">
        <f>ROUND(I1439*H1439,3)</f>
        <v>0</v>
      </c>
      <c r="BL1439" s="18" t="s">
        <v>572</v>
      </c>
      <c r="BM1439" s="172" t="s">
        <v>2461</v>
      </c>
    </row>
    <row r="1440" spans="1:65" s="2" customFormat="1" x14ac:dyDescent="0.2">
      <c r="A1440" s="33"/>
      <c r="B1440" s="34"/>
      <c r="C1440" s="33"/>
      <c r="D1440" s="175" t="s">
        <v>181</v>
      </c>
      <c r="E1440" s="33"/>
      <c r="F1440" s="176" t="s">
        <v>1523</v>
      </c>
      <c r="G1440" s="33"/>
      <c r="H1440" s="33"/>
      <c r="I1440" s="97"/>
      <c r="J1440" s="33"/>
      <c r="K1440" s="33"/>
      <c r="L1440" s="34"/>
      <c r="M1440" s="177"/>
      <c r="N1440" s="178"/>
      <c r="O1440" s="59"/>
      <c r="P1440" s="59"/>
      <c r="Q1440" s="59"/>
      <c r="R1440" s="59"/>
      <c r="S1440" s="59"/>
      <c r="T1440" s="60"/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33"/>
      <c r="AE1440" s="33"/>
      <c r="AT1440" s="18" t="s">
        <v>181</v>
      </c>
      <c r="AU1440" s="18" t="s">
        <v>191</v>
      </c>
    </row>
    <row r="1441" spans="1:65" s="2" customFormat="1" ht="16.5" customHeight="1" x14ac:dyDescent="0.2">
      <c r="A1441" s="33"/>
      <c r="B1441" s="162"/>
      <c r="C1441" s="210" t="s">
        <v>1604</v>
      </c>
      <c r="D1441" s="267" t="s">
        <v>1527</v>
      </c>
      <c r="E1441" s="268"/>
      <c r="F1441" s="269"/>
      <c r="G1441" s="211" t="s">
        <v>370</v>
      </c>
      <c r="H1441" s="212">
        <v>4</v>
      </c>
      <c r="I1441" s="213"/>
      <c r="J1441" s="212">
        <f>ROUND(I1441*H1441,3)</f>
        <v>0</v>
      </c>
      <c r="K1441" s="214"/>
      <c r="L1441" s="215"/>
      <c r="M1441" s="216" t="s">
        <v>1</v>
      </c>
      <c r="N1441" s="217" t="s">
        <v>43</v>
      </c>
      <c r="O1441" s="59"/>
      <c r="P1441" s="170">
        <f>O1441*H1441</f>
        <v>0</v>
      </c>
      <c r="Q1441" s="170">
        <v>0</v>
      </c>
      <c r="R1441" s="170">
        <f>Q1441*H1441</f>
        <v>0</v>
      </c>
      <c r="S1441" s="170">
        <v>0</v>
      </c>
      <c r="T1441" s="171">
        <f>S1441*H1441</f>
        <v>0</v>
      </c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R1441" s="172" t="s">
        <v>1474</v>
      </c>
      <c r="AT1441" s="172" t="s">
        <v>335</v>
      </c>
      <c r="AU1441" s="172" t="s">
        <v>191</v>
      </c>
      <c r="AY1441" s="18" t="s">
        <v>173</v>
      </c>
      <c r="BE1441" s="173">
        <f>IF(N1441="základná",J1441,0)</f>
        <v>0</v>
      </c>
      <c r="BF1441" s="173">
        <f>IF(N1441="znížená",J1441,0)</f>
        <v>0</v>
      </c>
      <c r="BG1441" s="173">
        <f>IF(N1441="zákl. prenesená",J1441,0)</f>
        <v>0</v>
      </c>
      <c r="BH1441" s="173">
        <f>IF(N1441="zníž. prenesená",J1441,0)</f>
        <v>0</v>
      </c>
      <c r="BI1441" s="173">
        <f>IF(N1441="nulová",J1441,0)</f>
        <v>0</v>
      </c>
      <c r="BJ1441" s="18" t="s">
        <v>179</v>
      </c>
      <c r="BK1441" s="174">
        <f>ROUND(I1441*H1441,3)</f>
        <v>0</v>
      </c>
      <c r="BL1441" s="18" t="s">
        <v>572</v>
      </c>
      <c r="BM1441" s="172" t="s">
        <v>2462</v>
      </c>
    </row>
    <row r="1442" spans="1:65" s="2" customFormat="1" x14ac:dyDescent="0.2">
      <c r="A1442" s="33"/>
      <c r="B1442" s="34"/>
      <c r="C1442" s="33"/>
      <c r="D1442" s="175" t="s">
        <v>181</v>
      </c>
      <c r="E1442" s="33"/>
      <c r="F1442" s="176" t="s">
        <v>1527</v>
      </c>
      <c r="G1442" s="33"/>
      <c r="H1442" s="33"/>
      <c r="I1442" s="97"/>
      <c r="J1442" s="33"/>
      <c r="K1442" s="33"/>
      <c r="L1442" s="34"/>
      <c r="M1442" s="177"/>
      <c r="N1442" s="178"/>
      <c r="O1442" s="59"/>
      <c r="P1442" s="59"/>
      <c r="Q1442" s="59"/>
      <c r="R1442" s="59"/>
      <c r="S1442" s="59"/>
      <c r="T1442" s="60"/>
      <c r="U1442" s="33"/>
      <c r="V1442" s="33"/>
      <c r="W1442" s="33"/>
      <c r="X1442" s="33"/>
      <c r="Y1442" s="33"/>
      <c r="Z1442" s="33"/>
      <c r="AA1442" s="33"/>
      <c r="AB1442" s="33"/>
      <c r="AC1442" s="33"/>
      <c r="AD1442" s="33"/>
      <c r="AE1442" s="33"/>
      <c r="AT1442" s="18" t="s">
        <v>181</v>
      </c>
      <c r="AU1442" s="18" t="s">
        <v>191</v>
      </c>
    </row>
    <row r="1443" spans="1:65" s="2" customFormat="1" ht="16.5" customHeight="1" x14ac:dyDescent="0.2">
      <c r="A1443" s="33"/>
      <c r="B1443" s="162"/>
      <c r="C1443" s="210" t="s">
        <v>1607</v>
      </c>
      <c r="D1443" s="267" t="s">
        <v>1530</v>
      </c>
      <c r="E1443" s="268"/>
      <c r="F1443" s="269"/>
      <c r="G1443" s="211" t="s">
        <v>370</v>
      </c>
      <c r="H1443" s="212">
        <v>9</v>
      </c>
      <c r="I1443" s="213"/>
      <c r="J1443" s="212">
        <f>ROUND(I1443*H1443,3)</f>
        <v>0</v>
      </c>
      <c r="K1443" s="214"/>
      <c r="L1443" s="215"/>
      <c r="M1443" s="216" t="s">
        <v>1</v>
      </c>
      <c r="N1443" s="217" t="s">
        <v>43</v>
      </c>
      <c r="O1443" s="59"/>
      <c r="P1443" s="170">
        <f>O1443*H1443</f>
        <v>0</v>
      </c>
      <c r="Q1443" s="170">
        <v>0</v>
      </c>
      <c r="R1443" s="170">
        <f>Q1443*H1443</f>
        <v>0</v>
      </c>
      <c r="S1443" s="170">
        <v>0</v>
      </c>
      <c r="T1443" s="171">
        <f>S1443*H1443</f>
        <v>0</v>
      </c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R1443" s="172" t="s">
        <v>1474</v>
      </c>
      <c r="AT1443" s="172" t="s">
        <v>335</v>
      </c>
      <c r="AU1443" s="172" t="s">
        <v>191</v>
      </c>
      <c r="AY1443" s="18" t="s">
        <v>173</v>
      </c>
      <c r="BE1443" s="173">
        <f>IF(N1443="základná",J1443,0)</f>
        <v>0</v>
      </c>
      <c r="BF1443" s="173">
        <f>IF(N1443="znížená",J1443,0)</f>
        <v>0</v>
      </c>
      <c r="BG1443" s="173">
        <f>IF(N1443="zákl. prenesená",J1443,0)</f>
        <v>0</v>
      </c>
      <c r="BH1443" s="173">
        <f>IF(N1443="zníž. prenesená",J1443,0)</f>
        <v>0</v>
      </c>
      <c r="BI1443" s="173">
        <f>IF(N1443="nulová",J1443,0)</f>
        <v>0</v>
      </c>
      <c r="BJ1443" s="18" t="s">
        <v>179</v>
      </c>
      <c r="BK1443" s="174">
        <f>ROUND(I1443*H1443,3)</f>
        <v>0</v>
      </c>
      <c r="BL1443" s="18" t="s">
        <v>572</v>
      </c>
      <c r="BM1443" s="172" t="s">
        <v>2463</v>
      </c>
    </row>
    <row r="1444" spans="1:65" s="2" customFormat="1" x14ac:dyDescent="0.2">
      <c r="A1444" s="33"/>
      <c r="B1444" s="34"/>
      <c r="C1444" s="33"/>
      <c r="D1444" s="175" t="s">
        <v>181</v>
      </c>
      <c r="E1444" s="33"/>
      <c r="F1444" s="176" t="s">
        <v>1530</v>
      </c>
      <c r="G1444" s="33"/>
      <c r="H1444" s="33"/>
      <c r="I1444" s="97"/>
      <c r="J1444" s="33"/>
      <c r="K1444" s="33"/>
      <c r="L1444" s="34"/>
      <c r="M1444" s="177"/>
      <c r="N1444" s="178"/>
      <c r="O1444" s="59"/>
      <c r="P1444" s="59"/>
      <c r="Q1444" s="59"/>
      <c r="R1444" s="59"/>
      <c r="S1444" s="59"/>
      <c r="T1444" s="60"/>
      <c r="U1444" s="33"/>
      <c r="V1444" s="33"/>
      <c r="W1444" s="33"/>
      <c r="X1444" s="33"/>
      <c r="Y1444" s="33"/>
      <c r="Z1444" s="33"/>
      <c r="AA1444" s="33"/>
      <c r="AB1444" s="33"/>
      <c r="AC1444" s="33"/>
      <c r="AD1444" s="33"/>
      <c r="AE1444" s="33"/>
      <c r="AT1444" s="18" t="s">
        <v>181</v>
      </c>
      <c r="AU1444" s="18" t="s">
        <v>191</v>
      </c>
    </row>
    <row r="1445" spans="1:65" s="2" customFormat="1" ht="16.5" customHeight="1" x14ac:dyDescent="0.2">
      <c r="A1445" s="33"/>
      <c r="B1445" s="162"/>
      <c r="C1445" s="210" t="s">
        <v>1610</v>
      </c>
      <c r="D1445" s="267" t="s">
        <v>1533</v>
      </c>
      <c r="E1445" s="268"/>
      <c r="F1445" s="269"/>
      <c r="G1445" s="211" t="s">
        <v>370</v>
      </c>
      <c r="H1445" s="212">
        <v>1</v>
      </c>
      <c r="I1445" s="213"/>
      <c r="J1445" s="212">
        <f>ROUND(I1445*H1445,3)</f>
        <v>0</v>
      </c>
      <c r="K1445" s="214"/>
      <c r="L1445" s="215"/>
      <c r="M1445" s="216" t="s">
        <v>1</v>
      </c>
      <c r="N1445" s="217" t="s">
        <v>43</v>
      </c>
      <c r="O1445" s="59"/>
      <c r="P1445" s="170">
        <f>O1445*H1445</f>
        <v>0</v>
      </c>
      <c r="Q1445" s="170">
        <v>0</v>
      </c>
      <c r="R1445" s="170">
        <f>Q1445*H1445</f>
        <v>0</v>
      </c>
      <c r="S1445" s="170">
        <v>0</v>
      </c>
      <c r="T1445" s="171">
        <f>S1445*H1445</f>
        <v>0</v>
      </c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3"/>
      <c r="AE1445" s="33"/>
      <c r="AR1445" s="172" t="s">
        <v>1474</v>
      </c>
      <c r="AT1445" s="172" t="s">
        <v>335</v>
      </c>
      <c r="AU1445" s="172" t="s">
        <v>191</v>
      </c>
      <c r="AY1445" s="18" t="s">
        <v>173</v>
      </c>
      <c r="BE1445" s="173">
        <f>IF(N1445="základná",J1445,0)</f>
        <v>0</v>
      </c>
      <c r="BF1445" s="173">
        <f>IF(N1445="znížená",J1445,0)</f>
        <v>0</v>
      </c>
      <c r="BG1445" s="173">
        <f>IF(N1445="zákl. prenesená",J1445,0)</f>
        <v>0</v>
      </c>
      <c r="BH1445" s="173">
        <f>IF(N1445="zníž. prenesená",J1445,0)</f>
        <v>0</v>
      </c>
      <c r="BI1445" s="173">
        <f>IF(N1445="nulová",J1445,0)</f>
        <v>0</v>
      </c>
      <c r="BJ1445" s="18" t="s">
        <v>179</v>
      </c>
      <c r="BK1445" s="174">
        <f>ROUND(I1445*H1445,3)</f>
        <v>0</v>
      </c>
      <c r="BL1445" s="18" t="s">
        <v>572</v>
      </c>
      <c r="BM1445" s="172" t="s">
        <v>2464</v>
      </c>
    </row>
    <row r="1446" spans="1:65" s="2" customFormat="1" x14ac:dyDescent="0.2">
      <c r="A1446" s="33"/>
      <c r="B1446" s="34"/>
      <c r="C1446" s="33"/>
      <c r="D1446" s="175" t="s">
        <v>181</v>
      </c>
      <c r="E1446" s="33"/>
      <c r="F1446" s="176" t="s">
        <v>1533</v>
      </c>
      <c r="G1446" s="33"/>
      <c r="H1446" s="33"/>
      <c r="I1446" s="97"/>
      <c r="J1446" s="33"/>
      <c r="K1446" s="33"/>
      <c r="L1446" s="34"/>
      <c r="M1446" s="177"/>
      <c r="N1446" s="178"/>
      <c r="O1446" s="59"/>
      <c r="P1446" s="59"/>
      <c r="Q1446" s="59"/>
      <c r="R1446" s="59"/>
      <c r="S1446" s="59"/>
      <c r="T1446" s="60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3"/>
      <c r="AE1446" s="33"/>
      <c r="AT1446" s="18" t="s">
        <v>181</v>
      </c>
      <c r="AU1446" s="18" t="s">
        <v>191</v>
      </c>
    </row>
    <row r="1447" spans="1:65" s="2" customFormat="1" ht="16.5" customHeight="1" x14ac:dyDescent="0.2">
      <c r="A1447" s="33"/>
      <c r="B1447" s="162"/>
      <c r="C1447" s="210" t="s">
        <v>1612</v>
      </c>
      <c r="D1447" s="267" t="s">
        <v>1533</v>
      </c>
      <c r="E1447" s="268"/>
      <c r="F1447" s="269"/>
      <c r="G1447" s="211" t="s">
        <v>370</v>
      </c>
      <c r="H1447" s="212">
        <v>6</v>
      </c>
      <c r="I1447" s="213"/>
      <c r="J1447" s="212">
        <f>ROUND(I1447*H1447,3)</f>
        <v>0</v>
      </c>
      <c r="K1447" s="214"/>
      <c r="L1447" s="215"/>
      <c r="M1447" s="216" t="s">
        <v>1</v>
      </c>
      <c r="N1447" s="217" t="s">
        <v>43</v>
      </c>
      <c r="O1447" s="59"/>
      <c r="P1447" s="170">
        <f>O1447*H1447</f>
        <v>0</v>
      </c>
      <c r="Q1447" s="170">
        <v>0</v>
      </c>
      <c r="R1447" s="170">
        <f>Q1447*H1447</f>
        <v>0</v>
      </c>
      <c r="S1447" s="170">
        <v>0</v>
      </c>
      <c r="T1447" s="171">
        <f>S1447*H1447</f>
        <v>0</v>
      </c>
      <c r="U1447" s="33"/>
      <c r="V1447" s="33"/>
      <c r="W1447" s="33"/>
      <c r="X1447" s="33"/>
      <c r="Y1447" s="33"/>
      <c r="Z1447" s="33"/>
      <c r="AA1447" s="33"/>
      <c r="AB1447" s="33"/>
      <c r="AC1447" s="33"/>
      <c r="AD1447" s="33"/>
      <c r="AE1447" s="33"/>
      <c r="AR1447" s="172" t="s">
        <v>1474</v>
      </c>
      <c r="AT1447" s="172" t="s">
        <v>335</v>
      </c>
      <c r="AU1447" s="172" t="s">
        <v>191</v>
      </c>
      <c r="AY1447" s="18" t="s">
        <v>173</v>
      </c>
      <c r="BE1447" s="173">
        <f>IF(N1447="základná",J1447,0)</f>
        <v>0</v>
      </c>
      <c r="BF1447" s="173">
        <f>IF(N1447="znížená",J1447,0)</f>
        <v>0</v>
      </c>
      <c r="BG1447" s="173">
        <f>IF(N1447="zákl. prenesená",J1447,0)</f>
        <v>0</v>
      </c>
      <c r="BH1447" s="173">
        <f>IF(N1447="zníž. prenesená",J1447,0)</f>
        <v>0</v>
      </c>
      <c r="BI1447" s="173">
        <f>IF(N1447="nulová",J1447,0)</f>
        <v>0</v>
      </c>
      <c r="BJ1447" s="18" t="s">
        <v>179</v>
      </c>
      <c r="BK1447" s="174">
        <f>ROUND(I1447*H1447,3)</f>
        <v>0</v>
      </c>
      <c r="BL1447" s="18" t="s">
        <v>572</v>
      </c>
      <c r="BM1447" s="172" t="s">
        <v>2465</v>
      </c>
    </row>
    <row r="1448" spans="1:65" s="2" customFormat="1" x14ac:dyDescent="0.2">
      <c r="A1448" s="33"/>
      <c r="B1448" s="34"/>
      <c r="C1448" s="33"/>
      <c r="D1448" s="175" t="s">
        <v>181</v>
      </c>
      <c r="E1448" s="33"/>
      <c r="F1448" s="176" t="s">
        <v>1533</v>
      </c>
      <c r="G1448" s="33"/>
      <c r="H1448" s="33"/>
      <c r="I1448" s="97"/>
      <c r="J1448" s="33"/>
      <c r="K1448" s="33"/>
      <c r="L1448" s="34"/>
      <c r="M1448" s="177"/>
      <c r="N1448" s="178"/>
      <c r="O1448" s="59"/>
      <c r="P1448" s="59"/>
      <c r="Q1448" s="59"/>
      <c r="R1448" s="59"/>
      <c r="S1448" s="59"/>
      <c r="T1448" s="60"/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33"/>
      <c r="AE1448" s="33"/>
      <c r="AT1448" s="18" t="s">
        <v>181</v>
      </c>
      <c r="AU1448" s="18" t="s">
        <v>191</v>
      </c>
    </row>
    <row r="1449" spans="1:65" s="2" customFormat="1" ht="16.5" customHeight="1" x14ac:dyDescent="0.2">
      <c r="A1449" s="33"/>
      <c r="B1449" s="162"/>
      <c r="C1449" s="210" t="s">
        <v>1615</v>
      </c>
      <c r="D1449" s="267" t="s">
        <v>1538</v>
      </c>
      <c r="E1449" s="268"/>
      <c r="F1449" s="269"/>
      <c r="G1449" s="211" t="s">
        <v>370</v>
      </c>
      <c r="H1449" s="212">
        <v>1</v>
      </c>
      <c r="I1449" s="213"/>
      <c r="J1449" s="212">
        <f>ROUND(I1449*H1449,3)</f>
        <v>0</v>
      </c>
      <c r="K1449" s="214"/>
      <c r="L1449" s="215"/>
      <c r="M1449" s="216" t="s">
        <v>1</v>
      </c>
      <c r="N1449" s="217" t="s">
        <v>43</v>
      </c>
      <c r="O1449" s="59"/>
      <c r="P1449" s="170">
        <f>O1449*H1449</f>
        <v>0</v>
      </c>
      <c r="Q1449" s="170">
        <v>0</v>
      </c>
      <c r="R1449" s="170">
        <f>Q1449*H1449</f>
        <v>0</v>
      </c>
      <c r="S1449" s="170">
        <v>0</v>
      </c>
      <c r="T1449" s="171">
        <f>S1449*H1449</f>
        <v>0</v>
      </c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33"/>
      <c r="AE1449" s="33"/>
      <c r="AR1449" s="172" t="s">
        <v>1474</v>
      </c>
      <c r="AT1449" s="172" t="s">
        <v>335</v>
      </c>
      <c r="AU1449" s="172" t="s">
        <v>191</v>
      </c>
      <c r="AY1449" s="18" t="s">
        <v>173</v>
      </c>
      <c r="BE1449" s="173">
        <f>IF(N1449="základná",J1449,0)</f>
        <v>0</v>
      </c>
      <c r="BF1449" s="173">
        <f>IF(N1449="znížená",J1449,0)</f>
        <v>0</v>
      </c>
      <c r="BG1449" s="173">
        <f>IF(N1449="zákl. prenesená",J1449,0)</f>
        <v>0</v>
      </c>
      <c r="BH1449" s="173">
        <f>IF(N1449="zníž. prenesená",J1449,0)</f>
        <v>0</v>
      </c>
      <c r="BI1449" s="173">
        <f>IF(N1449="nulová",J1449,0)</f>
        <v>0</v>
      </c>
      <c r="BJ1449" s="18" t="s">
        <v>179</v>
      </c>
      <c r="BK1449" s="174">
        <f>ROUND(I1449*H1449,3)</f>
        <v>0</v>
      </c>
      <c r="BL1449" s="18" t="s">
        <v>572</v>
      </c>
      <c r="BM1449" s="172" t="s">
        <v>2466</v>
      </c>
    </row>
    <row r="1450" spans="1:65" s="2" customFormat="1" x14ac:dyDescent="0.2">
      <c r="A1450" s="33"/>
      <c r="B1450" s="34"/>
      <c r="C1450" s="33"/>
      <c r="D1450" s="175" t="s">
        <v>181</v>
      </c>
      <c r="E1450" s="33"/>
      <c r="F1450" s="176" t="s">
        <v>1538</v>
      </c>
      <c r="G1450" s="33"/>
      <c r="H1450" s="33"/>
      <c r="I1450" s="97"/>
      <c r="J1450" s="33"/>
      <c r="K1450" s="33"/>
      <c r="L1450" s="34"/>
      <c r="M1450" s="177"/>
      <c r="N1450" s="178"/>
      <c r="O1450" s="59"/>
      <c r="P1450" s="59"/>
      <c r="Q1450" s="59"/>
      <c r="R1450" s="59"/>
      <c r="S1450" s="59"/>
      <c r="T1450" s="60"/>
      <c r="U1450" s="33"/>
      <c r="V1450" s="33"/>
      <c r="W1450" s="33"/>
      <c r="X1450" s="33"/>
      <c r="Y1450" s="33"/>
      <c r="Z1450" s="33"/>
      <c r="AA1450" s="33"/>
      <c r="AB1450" s="33"/>
      <c r="AC1450" s="33"/>
      <c r="AD1450" s="33"/>
      <c r="AE1450" s="33"/>
      <c r="AT1450" s="18" t="s">
        <v>181</v>
      </c>
      <c r="AU1450" s="18" t="s">
        <v>191</v>
      </c>
    </row>
    <row r="1451" spans="1:65" s="2" customFormat="1" ht="16.5" customHeight="1" x14ac:dyDescent="0.2">
      <c r="A1451" s="33"/>
      <c r="B1451" s="162"/>
      <c r="C1451" s="210" t="s">
        <v>1618</v>
      </c>
      <c r="D1451" s="267" t="s">
        <v>1541</v>
      </c>
      <c r="E1451" s="268"/>
      <c r="F1451" s="269"/>
      <c r="G1451" s="211" t="s">
        <v>370</v>
      </c>
      <c r="H1451" s="212">
        <v>3</v>
      </c>
      <c r="I1451" s="213"/>
      <c r="J1451" s="212">
        <f>ROUND(I1451*H1451,3)</f>
        <v>0</v>
      </c>
      <c r="K1451" s="214"/>
      <c r="L1451" s="215"/>
      <c r="M1451" s="216" t="s">
        <v>1</v>
      </c>
      <c r="N1451" s="217" t="s">
        <v>43</v>
      </c>
      <c r="O1451" s="59"/>
      <c r="P1451" s="170">
        <f>O1451*H1451</f>
        <v>0</v>
      </c>
      <c r="Q1451" s="170">
        <v>0</v>
      </c>
      <c r="R1451" s="170">
        <f>Q1451*H1451</f>
        <v>0</v>
      </c>
      <c r="S1451" s="170">
        <v>0</v>
      </c>
      <c r="T1451" s="171">
        <f>S1451*H1451</f>
        <v>0</v>
      </c>
      <c r="U1451" s="33"/>
      <c r="V1451" s="33"/>
      <c r="W1451" s="33"/>
      <c r="X1451" s="33"/>
      <c r="Y1451" s="33"/>
      <c r="Z1451" s="33"/>
      <c r="AA1451" s="33"/>
      <c r="AB1451" s="33"/>
      <c r="AC1451" s="33"/>
      <c r="AD1451" s="33"/>
      <c r="AE1451" s="33"/>
      <c r="AR1451" s="172" t="s">
        <v>1474</v>
      </c>
      <c r="AT1451" s="172" t="s">
        <v>335</v>
      </c>
      <c r="AU1451" s="172" t="s">
        <v>191</v>
      </c>
      <c r="AY1451" s="18" t="s">
        <v>173</v>
      </c>
      <c r="BE1451" s="173">
        <f>IF(N1451="základná",J1451,0)</f>
        <v>0</v>
      </c>
      <c r="BF1451" s="173">
        <f>IF(N1451="znížená",J1451,0)</f>
        <v>0</v>
      </c>
      <c r="BG1451" s="173">
        <f>IF(N1451="zákl. prenesená",J1451,0)</f>
        <v>0</v>
      </c>
      <c r="BH1451" s="173">
        <f>IF(N1451="zníž. prenesená",J1451,0)</f>
        <v>0</v>
      </c>
      <c r="BI1451" s="173">
        <f>IF(N1451="nulová",J1451,0)</f>
        <v>0</v>
      </c>
      <c r="BJ1451" s="18" t="s">
        <v>179</v>
      </c>
      <c r="BK1451" s="174">
        <f>ROUND(I1451*H1451,3)</f>
        <v>0</v>
      </c>
      <c r="BL1451" s="18" t="s">
        <v>572</v>
      </c>
      <c r="BM1451" s="172" t="s">
        <v>2467</v>
      </c>
    </row>
    <row r="1452" spans="1:65" s="2" customFormat="1" x14ac:dyDescent="0.2">
      <c r="A1452" s="33"/>
      <c r="B1452" s="34"/>
      <c r="C1452" s="33"/>
      <c r="D1452" s="175" t="s">
        <v>181</v>
      </c>
      <c r="E1452" s="33"/>
      <c r="F1452" s="176" t="s">
        <v>1541</v>
      </c>
      <c r="G1452" s="33"/>
      <c r="H1452" s="33"/>
      <c r="I1452" s="97"/>
      <c r="J1452" s="33"/>
      <c r="K1452" s="33"/>
      <c r="L1452" s="34"/>
      <c r="M1452" s="177"/>
      <c r="N1452" s="178"/>
      <c r="O1452" s="59"/>
      <c r="P1452" s="59"/>
      <c r="Q1452" s="59"/>
      <c r="R1452" s="59"/>
      <c r="S1452" s="59"/>
      <c r="T1452" s="60"/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33"/>
      <c r="AE1452" s="33"/>
      <c r="AT1452" s="18" t="s">
        <v>181</v>
      </c>
      <c r="AU1452" s="18" t="s">
        <v>191</v>
      </c>
    </row>
    <row r="1453" spans="1:65" s="2" customFormat="1" ht="24" customHeight="1" x14ac:dyDescent="0.2">
      <c r="A1453" s="33"/>
      <c r="B1453" s="162"/>
      <c r="C1453" s="210" t="s">
        <v>1622</v>
      </c>
      <c r="D1453" s="267" t="s">
        <v>1544</v>
      </c>
      <c r="E1453" s="268"/>
      <c r="F1453" s="269"/>
      <c r="G1453" s="211" t="s">
        <v>643</v>
      </c>
      <c r="H1453" s="212">
        <v>7</v>
      </c>
      <c r="I1453" s="213"/>
      <c r="J1453" s="212">
        <f>ROUND(I1453*H1453,3)</f>
        <v>0</v>
      </c>
      <c r="K1453" s="214"/>
      <c r="L1453" s="215"/>
      <c r="M1453" s="216" t="s">
        <v>1</v>
      </c>
      <c r="N1453" s="217" t="s">
        <v>43</v>
      </c>
      <c r="O1453" s="59"/>
      <c r="P1453" s="170">
        <f>O1453*H1453</f>
        <v>0</v>
      </c>
      <c r="Q1453" s="170">
        <v>0</v>
      </c>
      <c r="R1453" s="170">
        <f>Q1453*H1453</f>
        <v>0</v>
      </c>
      <c r="S1453" s="170">
        <v>0</v>
      </c>
      <c r="T1453" s="171">
        <f>S1453*H1453</f>
        <v>0</v>
      </c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33"/>
      <c r="AE1453" s="33"/>
      <c r="AR1453" s="172" t="s">
        <v>1474</v>
      </c>
      <c r="AT1453" s="172" t="s">
        <v>335</v>
      </c>
      <c r="AU1453" s="172" t="s">
        <v>191</v>
      </c>
      <c r="AY1453" s="18" t="s">
        <v>173</v>
      </c>
      <c r="BE1453" s="173">
        <f>IF(N1453="základná",J1453,0)</f>
        <v>0</v>
      </c>
      <c r="BF1453" s="173">
        <f>IF(N1453="znížená",J1453,0)</f>
        <v>0</v>
      </c>
      <c r="BG1453" s="173">
        <f>IF(N1453="zákl. prenesená",J1453,0)</f>
        <v>0</v>
      </c>
      <c r="BH1453" s="173">
        <f>IF(N1453="zníž. prenesená",J1453,0)</f>
        <v>0</v>
      </c>
      <c r="BI1453" s="173">
        <f>IF(N1453="nulová",J1453,0)</f>
        <v>0</v>
      </c>
      <c r="BJ1453" s="18" t="s">
        <v>179</v>
      </c>
      <c r="BK1453" s="174">
        <f>ROUND(I1453*H1453,3)</f>
        <v>0</v>
      </c>
      <c r="BL1453" s="18" t="s">
        <v>572</v>
      </c>
      <c r="BM1453" s="172" t="s">
        <v>2468</v>
      </c>
    </row>
    <row r="1454" spans="1:65" s="2" customFormat="1" x14ac:dyDescent="0.2">
      <c r="A1454" s="33"/>
      <c r="B1454" s="34"/>
      <c r="C1454" s="33"/>
      <c r="D1454" s="175" t="s">
        <v>181</v>
      </c>
      <c r="E1454" s="33"/>
      <c r="F1454" s="176" t="s">
        <v>1544</v>
      </c>
      <c r="G1454" s="33"/>
      <c r="H1454" s="33"/>
      <c r="I1454" s="97"/>
      <c r="J1454" s="33"/>
      <c r="K1454" s="33"/>
      <c r="L1454" s="34"/>
      <c r="M1454" s="177"/>
      <c r="N1454" s="178"/>
      <c r="O1454" s="59"/>
      <c r="P1454" s="59"/>
      <c r="Q1454" s="59"/>
      <c r="R1454" s="59"/>
      <c r="S1454" s="59"/>
      <c r="T1454" s="60"/>
      <c r="U1454" s="33"/>
      <c r="V1454" s="33"/>
      <c r="W1454" s="33"/>
      <c r="X1454" s="33"/>
      <c r="Y1454" s="33"/>
      <c r="Z1454" s="33"/>
      <c r="AA1454" s="33"/>
      <c r="AB1454" s="33"/>
      <c r="AC1454" s="33"/>
      <c r="AD1454" s="33"/>
      <c r="AE1454" s="33"/>
      <c r="AT1454" s="18" t="s">
        <v>181</v>
      </c>
      <c r="AU1454" s="18" t="s">
        <v>191</v>
      </c>
    </row>
    <row r="1455" spans="1:65" s="2" customFormat="1" ht="16.5" customHeight="1" x14ac:dyDescent="0.2">
      <c r="A1455" s="33"/>
      <c r="B1455" s="162"/>
      <c r="C1455" s="210" t="s">
        <v>1624</v>
      </c>
      <c r="D1455" s="267" t="s">
        <v>1547</v>
      </c>
      <c r="E1455" s="268"/>
      <c r="F1455" s="269"/>
      <c r="G1455" s="211" t="s">
        <v>370</v>
      </c>
      <c r="H1455" s="212">
        <v>18</v>
      </c>
      <c r="I1455" s="213"/>
      <c r="J1455" s="212">
        <f>ROUND(I1455*H1455,3)</f>
        <v>0</v>
      </c>
      <c r="K1455" s="214"/>
      <c r="L1455" s="215"/>
      <c r="M1455" s="216" t="s">
        <v>1</v>
      </c>
      <c r="N1455" s="217" t="s">
        <v>43</v>
      </c>
      <c r="O1455" s="59"/>
      <c r="P1455" s="170">
        <f>O1455*H1455</f>
        <v>0</v>
      </c>
      <c r="Q1455" s="170">
        <v>0</v>
      </c>
      <c r="R1455" s="170">
        <f>Q1455*H1455</f>
        <v>0</v>
      </c>
      <c r="S1455" s="170">
        <v>0</v>
      </c>
      <c r="T1455" s="171">
        <f>S1455*H1455</f>
        <v>0</v>
      </c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33"/>
      <c r="AE1455" s="33"/>
      <c r="AR1455" s="172" t="s">
        <v>1474</v>
      </c>
      <c r="AT1455" s="172" t="s">
        <v>335</v>
      </c>
      <c r="AU1455" s="172" t="s">
        <v>191</v>
      </c>
      <c r="AY1455" s="18" t="s">
        <v>173</v>
      </c>
      <c r="BE1455" s="173">
        <f>IF(N1455="základná",J1455,0)</f>
        <v>0</v>
      </c>
      <c r="BF1455" s="173">
        <f>IF(N1455="znížená",J1455,0)</f>
        <v>0</v>
      </c>
      <c r="BG1455" s="173">
        <f>IF(N1455="zákl. prenesená",J1455,0)</f>
        <v>0</v>
      </c>
      <c r="BH1455" s="173">
        <f>IF(N1455="zníž. prenesená",J1455,0)</f>
        <v>0</v>
      </c>
      <c r="BI1455" s="173">
        <f>IF(N1455="nulová",J1455,0)</f>
        <v>0</v>
      </c>
      <c r="BJ1455" s="18" t="s">
        <v>179</v>
      </c>
      <c r="BK1455" s="174">
        <f>ROUND(I1455*H1455,3)</f>
        <v>0</v>
      </c>
      <c r="BL1455" s="18" t="s">
        <v>572</v>
      </c>
      <c r="BM1455" s="172" t="s">
        <v>2469</v>
      </c>
    </row>
    <row r="1456" spans="1:65" s="2" customFormat="1" x14ac:dyDescent="0.2">
      <c r="A1456" s="33"/>
      <c r="B1456" s="34"/>
      <c r="C1456" s="33"/>
      <c r="D1456" s="175" t="s">
        <v>181</v>
      </c>
      <c r="E1456" s="33"/>
      <c r="F1456" s="176" t="s">
        <v>1547</v>
      </c>
      <c r="G1456" s="33"/>
      <c r="H1456" s="33"/>
      <c r="I1456" s="97"/>
      <c r="J1456" s="33"/>
      <c r="K1456" s="33"/>
      <c r="L1456" s="34"/>
      <c r="M1456" s="177"/>
      <c r="N1456" s="178"/>
      <c r="O1456" s="59"/>
      <c r="P1456" s="59"/>
      <c r="Q1456" s="59"/>
      <c r="R1456" s="59"/>
      <c r="S1456" s="59"/>
      <c r="T1456" s="60"/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33"/>
      <c r="AE1456" s="33"/>
      <c r="AT1456" s="18" t="s">
        <v>181</v>
      </c>
      <c r="AU1456" s="18" t="s">
        <v>191</v>
      </c>
    </row>
    <row r="1457" spans="1:65" s="2" customFormat="1" ht="16.5" customHeight="1" x14ac:dyDescent="0.2">
      <c r="A1457" s="33"/>
      <c r="B1457" s="162"/>
      <c r="C1457" s="210" t="s">
        <v>1626</v>
      </c>
      <c r="D1457" s="267" t="s">
        <v>1550</v>
      </c>
      <c r="E1457" s="268"/>
      <c r="F1457" s="269"/>
      <c r="G1457" s="211" t="s">
        <v>370</v>
      </c>
      <c r="H1457" s="212">
        <v>2</v>
      </c>
      <c r="I1457" s="213"/>
      <c r="J1457" s="212">
        <f>ROUND(I1457*H1457,3)</f>
        <v>0</v>
      </c>
      <c r="K1457" s="214"/>
      <c r="L1457" s="215"/>
      <c r="M1457" s="216" t="s">
        <v>1</v>
      </c>
      <c r="N1457" s="217" t="s">
        <v>43</v>
      </c>
      <c r="O1457" s="59"/>
      <c r="P1457" s="170">
        <f>O1457*H1457</f>
        <v>0</v>
      </c>
      <c r="Q1457" s="170">
        <v>0</v>
      </c>
      <c r="R1457" s="170">
        <f>Q1457*H1457</f>
        <v>0</v>
      </c>
      <c r="S1457" s="170">
        <v>0</v>
      </c>
      <c r="T1457" s="171">
        <f>S1457*H1457</f>
        <v>0</v>
      </c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3"/>
      <c r="AE1457" s="33"/>
      <c r="AR1457" s="172" t="s">
        <v>1474</v>
      </c>
      <c r="AT1457" s="172" t="s">
        <v>335</v>
      </c>
      <c r="AU1457" s="172" t="s">
        <v>191</v>
      </c>
      <c r="AY1457" s="18" t="s">
        <v>173</v>
      </c>
      <c r="BE1457" s="173">
        <f>IF(N1457="základná",J1457,0)</f>
        <v>0</v>
      </c>
      <c r="BF1457" s="173">
        <f>IF(N1457="znížená",J1457,0)</f>
        <v>0</v>
      </c>
      <c r="BG1457" s="173">
        <f>IF(N1457="zákl. prenesená",J1457,0)</f>
        <v>0</v>
      </c>
      <c r="BH1457" s="173">
        <f>IF(N1457="zníž. prenesená",J1457,0)</f>
        <v>0</v>
      </c>
      <c r="BI1457" s="173">
        <f>IF(N1457="nulová",J1457,0)</f>
        <v>0</v>
      </c>
      <c r="BJ1457" s="18" t="s">
        <v>179</v>
      </c>
      <c r="BK1457" s="174">
        <f>ROUND(I1457*H1457,3)</f>
        <v>0</v>
      </c>
      <c r="BL1457" s="18" t="s">
        <v>572</v>
      </c>
      <c r="BM1457" s="172" t="s">
        <v>2470</v>
      </c>
    </row>
    <row r="1458" spans="1:65" s="2" customFormat="1" x14ac:dyDescent="0.2">
      <c r="A1458" s="33"/>
      <c r="B1458" s="34"/>
      <c r="C1458" s="33"/>
      <c r="D1458" s="175" t="s">
        <v>181</v>
      </c>
      <c r="E1458" s="33"/>
      <c r="F1458" s="176" t="s">
        <v>1550</v>
      </c>
      <c r="G1458" s="33"/>
      <c r="H1458" s="33"/>
      <c r="I1458" s="97"/>
      <c r="J1458" s="33"/>
      <c r="K1458" s="33"/>
      <c r="L1458" s="34"/>
      <c r="M1458" s="177"/>
      <c r="N1458" s="178"/>
      <c r="O1458" s="59"/>
      <c r="P1458" s="59"/>
      <c r="Q1458" s="59"/>
      <c r="R1458" s="59"/>
      <c r="S1458" s="59"/>
      <c r="T1458" s="60"/>
      <c r="U1458" s="33"/>
      <c r="V1458" s="33"/>
      <c r="W1458" s="33"/>
      <c r="X1458" s="33"/>
      <c r="Y1458" s="33"/>
      <c r="Z1458" s="33"/>
      <c r="AA1458" s="33"/>
      <c r="AB1458" s="33"/>
      <c r="AC1458" s="33"/>
      <c r="AD1458" s="33"/>
      <c r="AE1458" s="33"/>
      <c r="AT1458" s="18" t="s">
        <v>181</v>
      </c>
      <c r="AU1458" s="18" t="s">
        <v>191</v>
      </c>
    </row>
    <row r="1459" spans="1:65" s="2" customFormat="1" ht="16.5" customHeight="1" x14ac:dyDescent="0.2">
      <c r="A1459" s="33"/>
      <c r="B1459" s="162"/>
      <c r="C1459" s="210" t="s">
        <v>1628</v>
      </c>
      <c r="D1459" s="267" t="s">
        <v>1553</v>
      </c>
      <c r="E1459" s="268"/>
      <c r="F1459" s="269"/>
      <c r="G1459" s="211" t="s">
        <v>370</v>
      </c>
      <c r="H1459" s="212">
        <v>5</v>
      </c>
      <c r="I1459" s="213"/>
      <c r="J1459" s="212">
        <f>ROUND(I1459*H1459,3)</f>
        <v>0</v>
      </c>
      <c r="K1459" s="214"/>
      <c r="L1459" s="215"/>
      <c r="M1459" s="216" t="s">
        <v>1</v>
      </c>
      <c r="N1459" s="217" t="s">
        <v>43</v>
      </c>
      <c r="O1459" s="59"/>
      <c r="P1459" s="170">
        <f>O1459*H1459</f>
        <v>0</v>
      </c>
      <c r="Q1459" s="170">
        <v>0</v>
      </c>
      <c r="R1459" s="170">
        <f>Q1459*H1459</f>
        <v>0</v>
      </c>
      <c r="S1459" s="170">
        <v>0</v>
      </c>
      <c r="T1459" s="171">
        <f>S1459*H1459</f>
        <v>0</v>
      </c>
      <c r="U1459" s="33"/>
      <c r="V1459" s="33"/>
      <c r="W1459" s="33"/>
      <c r="X1459" s="33"/>
      <c r="Y1459" s="33"/>
      <c r="Z1459" s="33"/>
      <c r="AA1459" s="33"/>
      <c r="AB1459" s="33"/>
      <c r="AC1459" s="33"/>
      <c r="AD1459" s="33"/>
      <c r="AE1459" s="33"/>
      <c r="AR1459" s="172" t="s">
        <v>1474</v>
      </c>
      <c r="AT1459" s="172" t="s">
        <v>335</v>
      </c>
      <c r="AU1459" s="172" t="s">
        <v>191</v>
      </c>
      <c r="AY1459" s="18" t="s">
        <v>173</v>
      </c>
      <c r="BE1459" s="173">
        <f>IF(N1459="základná",J1459,0)</f>
        <v>0</v>
      </c>
      <c r="BF1459" s="173">
        <f>IF(N1459="znížená",J1459,0)</f>
        <v>0</v>
      </c>
      <c r="BG1459" s="173">
        <f>IF(N1459="zákl. prenesená",J1459,0)</f>
        <v>0</v>
      </c>
      <c r="BH1459" s="173">
        <f>IF(N1459="zníž. prenesená",J1459,0)</f>
        <v>0</v>
      </c>
      <c r="BI1459" s="173">
        <f>IF(N1459="nulová",J1459,0)</f>
        <v>0</v>
      </c>
      <c r="BJ1459" s="18" t="s">
        <v>179</v>
      </c>
      <c r="BK1459" s="174">
        <f>ROUND(I1459*H1459,3)</f>
        <v>0</v>
      </c>
      <c r="BL1459" s="18" t="s">
        <v>572</v>
      </c>
      <c r="BM1459" s="172" t="s">
        <v>2471</v>
      </c>
    </row>
    <row r="1460" spans="1:65" s="2" customFormat="1" x14ac:dyDescent="0.2">
      <c r="A1460" s="33"/>
      <c r="B1460" s="34"/>
      <c r="C1460" s="33"/>
      <c r="D1460" s="175" t="s">
        <v>181</v>
      </c>
      <c r="E1460" s="33"/>
      <c r="F1460" s="176" t="s">
        <v>1553</v>
      </c>
      <c r="G1460" s="33"/>
      <c r="H1460" s="33"/>
      <c r="I1460" s="97"/>
      <c r="J1460" s="33"/>
      <c r="K1460" s="33"/>
      <c r="L1460" s="34"/>
      <c r="M1460" s="177"/>
      <c r="N1460" s="178"/>
      <c r="O1460" s="59"/>
      <c r="P1460" s="59"/>
      <c r="Q1460" s="59"/>
      <c r="R1460" s="59"/>
      <c r="S1460" s="59"/>
      <c r="T1460" s="60"/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33"/>
      <c r="AE1460" s="33"/>
      <c r="AT1460" s="18" t="s">
        <v>181</v>
      </c>
      <c r="AU1460" s="18" t="s">
        <v>191</v>
      </c>
    </row>
    <row r="1461" spans="1:65" s="2" customFormat="1" ht="16.5" customHeight="1" x14ac:dyDescent="0.2">
      <c r="A1461" s="33"/>
      <c r="B1461" s="162"/>
      <c r="C1461" s="210" t="s">
        <v>1630</v>
      </c>
      <c r="D1461" s="267" t="s">
        <v>1556</v>
      </c>
      <c r="E1461" s="268"/>
      <c r="F1461" s="269"/>
      <c r="G1461" s="211" t="s">
        <v>370</v>
      </c>
      <c r="H1461" s="212">
        <v>1</v>
      </c>
      <c r="I1461" s="213"/>
      <c r="J1461" s="212">
        <f>ROUND(I1461*H1461,3)</f>
        <v>0</v>
      </c>
      <c r="K1461" s="214"/>
      <c r="L1461" s="215"/>
      <c r="M1461" s="216" t="s">
        <v>1</v>
      </c>
      <c r="N1461" s="217" t="s">
        <v>43</v>
      </c>
      <c r="O1461" s="59"/>
      <c r="P1461" s="170">
        <f>O1461*H1461</f>
        <v>0</v>
      </c>
      <c r="Q1461" s="170">
        <v>0</v>
      </c>
      <c r="R1461" s="170">
        <f>Q1461*H1461</f>
        <v>0</v>
      </c>
      <c r="S1461" s="170">
        <v>0</v>
      </c>
      <c r="T1461" s="171">
        <f>S1461*H1461</f>
        <v>0</v>
      </c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  <c r="AE1461" s="33"/>
      <c r="AR1461" s="172" t="s">
        <v>1474</v>
      </c>
      <c r="AT1461" s="172" t="s">
        <v>335</v>
      </c>
      <c r="AU1461" s="172" t="s">
        <v>191</v>
      </c>
      <c r="AY1461" s="18" t="s">
        <v>173</v>
      </c>
      <c r="BE1461" s="173">
        <f>IF(N1461="základná",J1461,0)</f>
        <v>0</v>
      </c>
      <c r="BF1461" s="173">
        <f>IF(N1461="znížená",J1461,0)</f>
        <v>0</v>
      </c>
      <c r="BG1461" s="173">
        <f>IF(N1461="zákl. prenesená",J1461,0)</f>
        <v>0</v>
      </c>
      <c r="BH1461" s="173">
        <f>IF(N1461="zníž. prenesená",J1461,0)</f>
        <v>0</v>
      </c>
      <c r="BI1461" s="173">
        <f>IF(N1461="nulová",J1461,0)</f>
        <v>0</v>
      </c>
      <c r="BJ1461" s="18" t="s">
        <v>179</v>
      </c>
      <c r="BK1461" s="174">
        <f>ROUND(I1461*H1461,3)</f>
        <v>0</v>
      </c>
      <c r="BL1461" s="18" t="s">
        <v>572</v>
      </c>
      <c r="BM1461" s="172" t="s">
        <v>2472</v>
      </c>
    </row>
    <row r="1462" spans="1:65" s="2" customFormat="1" x14ac:dyDescent="0.2">
      <c r="A1462" s="33"/>
      <c r="B1462" s="34"/>
      <c r="C1462" s="33"/>
      <c r="D1462" s="175" t="s">
        <v>181</v>
      </c>
      <c r="E1462" s="33"/>
      <c r="F1462" s="176" t="s">
        <v>1556</v>
      </c>
      <c r="G1462" s="33"/>
      <c r="H1462" s="33"/>
      <c r="I1462" s="97"/>
      <c r="J1462" s="33"/>
      <c r="K1462" s="33"/>
      <c r="L1462" s="34"/>
      <c r="M1462" s="177"/>
      <c r="N1462" s="178"/>
      <c r="O1462" s="59"/>
      <c r="P1462" s="59"/>
      <c r="Q1462" s="59"/>
      <c r="R1462" s="59"/>
      <c r="S1462" s="59"/>
      <c r="T1462" s="60"/>
      <c r="U1462" s="33"/>
      <c r="V1462" s="33"/>
      <c r="W1462" s="33"/>
      <c r="X1462" s="33"/>
      <c r="Y1462" s="33"/>
      <c r="Z1462" s="33"/>
      <c r="AA1462" s="33"/>
      <c r="AB1462" s="33"/>
      <c r="AC1462" s="33"/>
      <c r="AD1462" s="33"/>
      <c r="AE1462" s="33"/>
      <c r="AT1462" s="18" t="s">
        <v>181</v>
      </c>
      <c r="AU1462" s="18" t="s">
        <v>191</v>
      </c>
    </row>
    <row r="1463" spans="1:65" s="2" customFormat="1" ht="16.5" customHeight="1" x14ac:dyDescent="0.2">
      <c r="A1463" s="33"/>
      <c r="B1463" s="162"/>
      <c r="C1463" s="210" t="s">
        <v>1632</v>
      </c>
      <c r="D1463" s="267" t="s">
        <v>1559</v>
      </c>
      <c r="E1463" s="268"/>
      <c r="F1463" s="269"/>
      <c r="G1463" s="211" t="s">
        <v>370</v>
      </c>
      <c r="H1463" s="212">
        <v>1</v>
      </c>
      <c r="I1463" s="213"/>
      <c r="J1463" s="212">
        <f>ROUND(I1463*H1463,3)</f>
        <v>0</v>
      </c>
      <c r="K1463" s="214"/>
      <c r="L1463" s="215"/>
      <c r="M1463" s="216" t="s">
        <v>1</v>
      </c>
      <c r="N1463" s="217" t="s">
        <v>43</v>
      </c>
      <c r="O1463" s="59"/>
      <c r="P1463" s="170">
        <f>O1463*H1463</f>
        <v>0</v>
      </c>
      <c r="Q1463" s="170">
        <v>0</v>
      </c>
      <c r="R1463" s="170">
        <f>Q1463*H1463</f>
        <v>0</v>
      </c>
      <c r="S1463" s="170">
        <v>0</v>
      </c>
      <c r="T1463" s="171">
        <f>S1463*H1463</f>
        <v>0</v>
      </c>
      <c r="U1463" s="33"/>
      <c r="V1463" s="33"/>
      <c r="W1463" s="33"/>
      <c r="X1463" s="33"/>
      <c r="Y1463" s="33"/>
      <c r="Z1463" s="33"/>
      <c r="AA1463" s="33"/>
      <c r="AB1463" s="33"/>
      <c r="AC1463" s="33"/>
      <c r="AD1463" s="33"/>
      <c r="AE1463" s="33"/>
      <c r="AR1463" s="172" t="s">
        <v>1474</v>
      </c>
      <c r="AT1463" s="172" t="s">
        <v>335</v>
      </c>
      <c r="AU1463" s="172" t="s">
        <v>191</v>
      </c>
      <c r="AY1463" s="18" t="s">
        <v>173</v>
      </c>
      <c r="BE1463" s="173">
        <f>IF(N1463="základná",J1463,0)</f>
        <v>0</v>
      </c>
      <c r="BF1463" s="173">
        <f>IF(N1463="znížená",J1463,0)</f>
        <v>0</v>
      </c>
      <c r="BG1463" s="173">
        <f>IF(N1463="zákl. prenesená",J1463,0)</f>
        <v>0</v>
      </c>
      <c r="BH1463" s="173">
        <f>IF(N1463="zníž. prenesená",J1463,0)</f>
        <v>0</v>
      </c>
      <c r="BI1463" s="173">
        <f>IF(N1463="nulová",J1463,0)</f>
        <v>0</v>
      </c>
      <c r="BJ1463" s="18" t="s">
        <v>179</v>
      </c>
      <c r="BK1463" s="174">
        <f>ROUND(I1463*H1463,3)</f>
        <v>0</v>
      </c>
      <c r="BL1463" s="18" t="s">
        <v>572</v>
      </c>
      <c r="BM1463" s="172" t="s">
        <v>2473</v>
      </c>
    </row>
    <row r="1464" spans="1:65" s="2" customFormat="1" x14ac:dyDescent="0.2">
      <c r="A1464" s="33"/>
      <c r="B1464" s="34"/>
      <c r="C1464" s="33"/>
      <c r="D1464" s="175" t="s">
        <v>181</v>
      </c>
      <c r="E1464" s="33"/>
      <c r="F1464" s="176" t="s">
        <v>1559</v>
      </c>
      <c r="G1464" s="33"/>
      <c r="H1464" s="33"/>
      <c r="I1464" s="97"/>
      <c r="J1464" s="33"/>
      <c r="K1464" s="33"/>
      <c r="L1464" s="34"/>
      <c r="M1464" s="177"/>
      <c r="N1464" s="178"/>
      <c r="O1464" s="59"/>
      <c r="P1464" s="59"/>
      <c r="Q1464" s="59"/>
      <c r="R1464" s="59"/>
      <c r="S1464" s="59"/>
      <c r="T1464" s="60"/>
      <c r="U1464" s="33"/>
      <c r="V1464" s="33"/>
      <c r="W1464" s="33"/>
      <c r="X1464" s="33"/>
      <c r="Y1464" s="33"/>
      <c r="Z1464" s="33"/>
      <c r="AA1464" s="33"/>
      <c r="AB1464" s="33"/>
      <c r="AC1464" s="33"/>
      <c r="AD1464" s="33"/>
      <c r="AE1464" s="33"/>
      <c r="AT1464" s="18" t="s">
        <v>181</v>
      </c>
      <c r="AU1464" s="18" t="s">
        <v>191</v>
      </c>
    </row>
    <row r="1465" spans="1:65" s="12" customFormat="1" ht="20.85" customHeight="1" x14ac:dyDescent="0.2">
      <c r="B1465" s="149"/>
      <c r="D1465" s="150" t="s">
        <v>76</v>
      </c>
      <c r="E1465" s="160" t="s">
        <v>1589</v>
      </c>
      <c r="F1465" s="160" t="s">
        <v>1590</v>
      </c>
      <c r="I1465" s="152"/>
      <c r="J1465" s="161">
        <f>BK1465</f>
        <v>0</v>
      </c>
      <c r="L1465" s="149"/>
      <c r="M1465" s="154"/>
      <c r="N1465" s="155"/>
      <c r="O1465" s="155"/>
      <c r="P1465" s="156">
        <f>SUM(P1466:P1487)</f>
        <v>0</v>
      </c>
      <c r="Q1465" s="155"/>
      <c r="R1465" s="156">
        <f>SUM(R1466:R1487)</f>
        <v>0</v>
      </c>
      <c r="S1465" s="155"/>
      <c r="T1465" s="157">
        <f>SUM(T1466:T1487)</f>
        <v>0</v>
      </c>
      <c r="AR1465" s="150" t="s">
        <v>191</v>
      </c>
      <c r="AT1465" s="158" t="s">
        <v>76</v>
      </c>
      <c r="AU1465" s="158" t="s">
        <v>179</v>
      </c>
      <c r="AY1465" s="150" t="s">
        <v>173</v>
      </c>
      <c r="BK1465" s="159">
        <f>SUM(BK1466:BK1487)</f>
        <v>0</v>
      </c>
    </row>
    <row r="1466" spans="1:65" s="2" customFormat="1" ht="24" customHeight="1" x14ac:dyDescent="0.2">
      <c r="A1466" s="33"/>
      <c r="B1466" s="162"/>
      <c r="C1466" s="163" t="s">
        <v>1634</v>
      </c>
      <c r="D1466" s="264" t="s">
        <v>3230</v>
      </c>
      <c r="E1466" s="265"/>
      <c r="F1466" s="266"/>
      <c r="G1466" s="164" t="s">
        <v>370</v>
      </c>
      <c r="H1466" s="165">
        <v>1</v>
      </c>
      <c r="I1466" s="166"/>
      <c r="J1466" s="165">
        <f>ROUND(I1466*H1466,3)</f>
        <v>0</v>
      </c>
      <c r="K1466" s="167"/>
      <c r="L1466" s="34"/>
      <c r="M1466" s="168" t="s">
        <v>1</v>
      </c>
      <c r="N1466" s="169" t="s">
        <v>43</v>
      </c>
      <c r="O1466" s="59"/>
      <c r="P1466" s="170">
        <f>O1466*H1466</f>
        <v>0</v>
      </c>
      <c r="Q1466" s="170">
        <v>0</v>
      </c>
      <c r="R1466" s="170">
        <f>Q1466*H1466</f>
        <v>0</v>
      </c>
      <c r="S1466" s="170">
        <v>0</v>
      </c>
      <c r="T1466" s="171">
        <f>S1466*H1466</f>
        <v>0</v>
      </c>
      <c r="U1466" s="33"/>
      <c r="V1466" s="33"/>
      <c r="W1466" s="33"/>
      <c r="X1466" s="33"/>
      <c r="Y1466" s="33"/>
      <c r="Z1466" s="33"/>
      <c r="AA1466" s="33"/>
      <c r="AB1466" s="33"/>
      <c r="AC1466" s="33"/>
      <c r="AD1466" s="33"/>
      <c r="AE1466" s="33"/>
      <c r="AR1466" s="172" t="s">
        <v>572</v>
      </c>
      <c r="AT1466" s="172" t="s">
        <v>175</v>
      </c>
      <c r="AU1466" s="172" t="s">
        <v>191</v>
      </c>
      <c r="AY1466" s="18" t="s">
        <v>173</v>
      </c>
      <c r="BE1466" s="173">
        <f>IF(N1466="základná",J1466,0)</f>
        <v>0</v>
      </c>
      <c r="BF1466" s="173">
        <f>IF(N1466="znížená",J1466,0)</f>
        <v>0</v>
      </c>
      <c r="BG1466" s="173">
        <f>IF(N1466="zákl. prenesená",J1466,0)</f>
        <v>0</v>
      </c>
      <c r="BH1466" s="173">
        <f>IF(N1466="zníž. prenesená",J1466,0)</f>
        <v>0</v>
      </c>
      <c r="BI1466" s="173">
        <f>IF(N1466="nulová",J1466,0)</f>
        <v>0</v>
      </c>
      <c r="BJ1466" s="18" t="s">
        <v>179</v>
      </c>
      <c r="BK1466" s="174">
        <f>ROUND(I1466*H1466,3)</f>
        <v>0</v>
      </c>
      <c r="BL1466" s="18" t="s">
        <v>572</v>
      </c>
      <c r="BM1466" s="172" t="s">
        <v>2474</v>
      </c>
    </row>
    <row r="1467" spans="1:65" s="2" customFormat="1" ht="19.5" x14ac:dyDescent="0.2">
      <c r="A1467" s="33"/>
      <c r="B1467" s="34"/>
      <c r="C1467" s="33"/>
      <c r="D1467" s="175" t="s">
        <v>181</v>
      </c>
      <c r="E1467" s="33"/>
      <c r="F1467" s="176" t="s">
        <v>3230</v>
      </c>
      <c r="G1467" s="33"/>
      <c r="H1467" s="33"/>
      <c r="I1467" s="97"/>
      <c r="J1467" s="33"/>
      <c r="K1467" s="33"/>
      <c r="L1467" s="34"/>
      <c r="M1467" s="177"/>
      <c r="N1467" s="178"/>
      <c r="O1467" s="59"/>
      <c r="P1467" s="59"/>
      <c r="Q1467" s="59"/>
      <c r="R1467" s="59"/>
      <c r="S1467" s="59"/>
      <c r="T1467" s="60"/>
      <c r="U1467" s="33"/>
      <c r="V1467" s="33"/>
      <c r="W1467" s="33"/>
      <c r="X1467" s="33"/>
      <c r="Y1467" s="33"/>
      <c r="Z1467" s="33"/>
      <c r="AA1467" s="33"/>
      <c r="AB1467" s="33"/>
      <c r="AC1467" s="33"/>
      <c r="AD1467" s="33"/>
      <c r="AE1467" s="33"/>
      <c r="AT1467" s="18" t="s">
        <v>181</v>
      </c>
      <c r="AU1467" s="18" t="s">
        <v>191</v>
      </c>
    </row>
    <row r="1468" spans="1:65" s="2" customFormat="1" ht="24" customHeight="1" x14ac:dyDescent="0.2">
      <c r="A1468" s="33"/>
      <c r="B1468" s="162"/>
      <c r="C1468" s="163" t="s">
        <v>1636</v>
      </c>
      <c r="D1468" s="264" t="s">
        <v>3231</v>
      </c>
      <c r="E1468" s="265"/>
      <c r="F1468" s="266"/>
      <c r="G1468" s="164" t="s">
        <v>370</v>
      </c>
      <c r="H1468" s="165">
        <v>12</v>
      </c>
      <c r="I1468" s="166"/>
      <c r="J1468" s="165">
        <f>ROUND(I1468*H1468,3)</f>
        <v>0</v>
      </c>
      <c r="K1468" s="167"/>
      <c r="L1468" s="34"/>
      <c r="M1468" s="168" t="s">
        <v>1</v>
      </c>
      <c r="N1468" s="169" t="s">
        <v>43</v>
      </c>
      <c r="O1468" s="59"/>
      <c r="P1468" s="170">
        <f>O1468*H1468</f>
        <v>0</v>
      </c>
      <c r="Q1468" s="170">
        <v>0</v>
      </c>
      <c r="R1468" s="170">
        <f>Q1468*H1468</f>
        <v>0</v>
      </c>
      <c r="S1468" s="170">
        <v>0</v>
      </c>
      <c r="T1468" s="171">
        <f>S1468*H1468</f>
        <v>0</v>
      </c>
      <c r="U1468" s="33"/>
      <c r="V1468" s="33"/>
      <c r="W1468" s="33"/>
      <c r="X1468" s="33"/>
      <c r="Y1468" s="33"/>
      <c r="Z1468" s="33"/>
      <c r="AA1468" s="33"/>
      <c r="AB1468" s="33"/>
      <c r="AC1468" s="33"/>
      <c r="AD1468" s="33"/>
      <c r="AE1468" s="33"/>
      <c r="AR1468" s="172" t="s">
        <v>572</v>
      </c>
      <c r="AT1468" s="172" t="s">
        <v>175</v>
      </c>
      <c r="AU1468" s="172" t="s">
        <v>191</v>
      </c>
      <c r="AY1468" s="18" t="s">
        <v>173</v>
      </c>
      <c r="BE1468" s="173">
        <f>IF(N1468="základná",J1468,0)</f>
        <v>0</v>
      </c>
      <c r="BF1468" s="173">
        <f>IF(N1468="znížená",J1468,0)</f>
        <v>0</v>
      </c>
      <c r="BG1468" s="173">
        <f>IF(N1468="zákl. prenesená",J1468,0)</f>
        <v>0</v>
      </c>
      <c r="BH1468" s="173">
        <f>IF(N1468="zníž. prenesená",J1468,0)</f>
        <v>0</v>
      </c>
      <c r="BI1468" s="173">
        <f>IF(N1468="nulová",J1468,0)</f>
        <v>0</v>
      </c>
      <c r="BJ1468" s="18" t="s">
        <v>179</v>
      </c>
      <c r="BK1468" s="174">
        <f>ROUND(I1468*H1468,3)</f>
        <v>0</v>
      </c>
      <c r="BL1468" s="18" t="s">
        <v>572</v>
      </c>
      <c r="BM1468" s="172" t="s">
        <v>2475</v>
      </c>
    </row>
    <row r="1469" spans="1:65" s="2" customFormat="1" x14ac:dyDescent="0.2">
      <c r="A1469" s="33"/>
      <c r="B1469" s="34"/>
      <c r="C1469" s="33"/>
      <c r="D1469" s="175" t="s">
        <v>181</v>
      </c>
      <c r="E1469" s="33"/>
      <c r="F1469" s="176" t="s">
        <v>3231</v>
      </c>
      <c r="G1469" s="33"/>
      <c r="H1469" s="33"/>
      <c r="I1469" s="97"/>
      <c r="J1469" s="33"/>
      <c r="K1469" s="33"/>
      <c r="L1469" s="34"/>
      <c r="M1469" s="177"/>
      <c r="N1469" s="178"/>
      <c r="O1469" s="59"/>
      <c r="P1469" s="59"/>
      <c r="Q1469" s="59"/>
      <c r="R1469" s="59"/>
      <c r="S1469" s="59"/>
      <c r="T1469" s="60"/>
      <c r="U1469" s="33"/>
      <c r="V1469" s="33"/>
      <c r="W1469" s="33"/>
      <c r="X1469" s="33"/>
      <c r="Y1469" s="33"/>
      <c r="Z1469" s="33"/>
      <c r="AA1469" s="33"/>
      <c r="AB1469" s="33"/>
      <c r="AC1469" s="33"/>
      <c r="AD1469" s="33"/>
      <c r="AE1469" s="33"/>
      <c r="AT1469" s="18" t="s">
        <v>181</v>
      </c>
      <c r="AU1469" s="18" t="s">
        <v>191</v>
      </c>
    </row>
    <row r="1470" spans="1:65" s="2" customFormat="1" ht="16.5" customHeight="1" x14ac:dyDescent="0.2">
      <c r="A1470" s="33"/>
      <c r="B1470" s="162"/>
      <c r="C1470" s="163" t="s">
        <v>1638</v>
      </c>
      <c r="D1470" s="264" t="s">
        <v>1597</v>
      </c>
      <c r="E1470" s="265"/>
      <c r="F1470" s="266"/>
      <c r="G1470" s="164" t="s">
        <v>370</v>
      </c>
      <c r="H1470" s="165">
        <v>1</v>
      </c>
      <c r="I1470" s="166"/>
      <c r="J1470" s="165">
        <f>ROUND(I1470*H1470,3)</f>
        <v>0</v>
      </c>
      <c r="K1470" s="167"/>
      <c r="L1470" s="34"/>
      <c r="M1470" s="168" t="s">
        <v>1</v>
      </c>
      <c r="N1470" s="169" t="s">
        <v>43</v>
      </c>
      <c r="O1470" s="59"/>
      <c r="P1470" s="170">
        <f>O1470*H1470</f>
        <v>0</v>
      </c>
      <c r="Q1470" s="170">
        <v>0</v>
      </c>
      <c r="R1470" s="170">
        <f>Q1470*H1470</f>
        <v>0</v>
      </c>
      <c r="S1470" s="170">
        <v>0</v>
      </c>
      <c r="T1470" s="171">
        <f>S1470*H1470</f>
        <v>0</v>
      </c>
      <c r="U1470" s="33"/>
      <c r="V1470" s="33"/>
      <c r="W1470" s="33"/>
      <c r="X1470" s="33"/>
      <c r="Y1470" s="33"/>
      <c r="Z1470" s="33"/>
      <c r="AA1470" s="33"/>
      <c r="AB1470" s="33"/>
      <c r="AC1470" s="33"/>
      <c r="AD1470" s="33"/>
      <c r="AE1470" s="33"/>
      <c r="AR1470" s="172" t="s">
        <v>572</v>
      </c>
      <c r="AT1470" s="172" t="s">
        <v>175</v>
      </c>
      <c r="AU1470" s="172" t="s">
        <v>191</v>
      </c>
      <c r="AY1470" s="18" t="s">
        <v>173</v>
      </c>
      <c r="BE1470" s="173">
        <f>IF(N1470="základná",J1470,0)</f>
        <v>0</v>
      </c>
      <c r="BF1470" s="173">
        <f>IF(N1470="znížená",J1470,0)</f>
        <v>0</v>
      </c>
      <c r="BG1470" s="173">
        <f>IF(N1470="zákl. prenesená",J1470,0)</f>
        <v>0</v>
      </c>
      <c r="BH1470" s="173">
        <f>IF(N1470="zníž. prenesená",J1470,0)</f>
        <v>0</v>
      </c>
      <c r="BI1470" s="173">
        <f>IF(N1470="nulová",J1470,0)</f>
        <v>0</v>
      </c>
      <c r="BJ1470" s="18" t="s">
        <v>179</v>
      </c>
      <c r="BK1470" s="174">
        <f>ROUND(I1470*H1470,3)</f>
        <v>0</v>
      </c>
      <c r="BL1470" s="18" t="s">
        <v>572</v>
      </c>
      <c r="BM1470" s="172" t="s">
        <v>2476</v>
      </c>
    </row>
    <row r="1471" spans="1:65" s="2" customFormat="1" x14ac:dyDescent="0.2">
      <c r="A1471" s="33"/>
      <c r="B1471" s="34"/>
      <c r="C1471" s="33"/>
      <c r="D1471" s="175" t="s">
        <v>181</v>
      </c>
      <c r="E1471" s="33"/>
      <c r="F1471" s="176" t="s">
        <v>1597</v>
      </c>
      <c r="G1471" s="33"/>
      <c r="H1471" s="33"/>
      <c r="I1471" s="97"/>
      <c r="J1471" s="33"/>
      <c r="K1471" s="33"/>
      <c r="L1471" s="34"/>
      <c r="M1471" s="177"/>
      <c r="N1471" s="178"/>
      <c r="O1471" s="59"/>
      <c r="P1471" s="59"/>
      <c r="Q1471" s="59"/>
      <c r="R1471" s="59"/>
      <c r="S1471" s="59"/>
      <c r="T1471" s="60"/>
      <c r="U1471" s="33"/>
      <c r="V1471" s="33"/>
      <c r="W1471" s="33"/>
      <c r="X1471" s="33"/>
      <c r="Y1471" s="33"/>
      <c r="Z1471" s="33"/>
      <c r="AA1471" s="33"/>
      <c r="AB1471" s="33"/>
      <c r="AC1471" s="33"/>
      <c r="AD1471" s="33"/>
      <c r="AE1471" s="33"/>
      <c r="AT1471" s="18" t="s">
        <v>181</v>
      </c>
      <c r="AU1471" s="18" t="s">
        <v>191</v>
      </c>
    </row>
    <row r="1472" spans="1:65" s="2" customFormat="1" ht="16.5" customHeight="1" x14ac:dyDescent="0.2">
      <c r="A1472" s="33"/>
      <c r="B1472" s="162"/>
      <c r="C1472" s="163" t="s">
        <v>1640</v>
      </c>
      <c r="D1472" s="264" t="s">
        <v>1600</v>
      </c>
      <c r="E1472" s="265"/>
      <c r="F1472" s="266"/>
      <c r="G1472" s="164" t="s">
        <v>370</v>
      </c>
      <c r="H1472" s="165">
        <v>12</v>
      </c>
      <c r="I1472" s="166"/>
      <c r="J1472" s="165">
        <f>ROUND(I1472*H1472,3)</f>
        <v>0</v>
      </c>
      <c r="K1472" s="167"/>
      <c r="L1472" s="34"/>
      <c r="M1472" s="168" t="s">
        <v>1</v>
      </c>
      <c r="N1472" s="169" t="s">
        <v>43</v>
      </c>
      <c r="O1472" s="59"/>
      <c r="P1472" s="170">
        <f>O1472*H1472</f>
        <v>0</v>
      </c>
      <c r="Q1472" s="170">
        <v>0</v>
      </c>
      <c r="R1472" s="170">
        <f>Q1472*H1472</f>
        <v>0</v>
      </c>
      <c r="S1472" s="170">
        <v>0</v>
      </c>
      <c r="T1472" s="171">
        <f>S1472*H1472</f>
        <v>0</v>
      </c>
      <c r="U1472" s="33"/>
      <c r="V1472" s="33"/>
      <c r="W1472" s="33"/>
      <c r="X1472" s="33"/>
      <c r="Y1472" s="33"/>
      <c r="Z1472" s="33"/>
      <c r="AA1472" s="33"/>
      <c r="AB1472" s="33"/>
      <c r="AC1472" s="33"/>
      <c r="AD1472" s="33"/>
      <c r="AE1472" s="33"/>
      <c r="AR1472" s="172" t="s">
        <v>572</v>
      </c>
      <c r="AT1472" s="172" t="s">
        <v>175</v>
      </c>
      <c r="AU1472" s="172" t="s">
        <v>191</v>
      </c>
      <c r="AY1472" s="18" t="s">
        <v>173</v>
      </c>
      <c r="BE1472" s="173">
        <f>IF(N1472="základná",J1472,0)</f>
        <v>0</v>
      </c>
      <c r="BF1472" s="173">
        <f>IF(N1472="znížená",J1472,0)</f>
        <v>0</v>
      </c>
      <c r="BG1472" s="173">
        <f>IF(N1472="zákl. prenesená",J1472,0)</f>
        <v>0</v>
      </c>
      <c r="BH1472" s="173">
        <f>IF(N1472="zníž. prenesená",J1472,0)</f>
        <v>0</v>
      </c>
      <c r="BI1472" s="173">
        <f>IF(N1472="nulová",J1472,0)</f>
        <v>0</v>
      </c>
      <c r="BJ1472" s="18" t="s">
        <v>179</v>
      </c>
      <c r="BK1472" s="174">
        <f>ROUND(I1472*H1472,3)</f>
        <v>0</v>
      </c>
      <c r="BL1472" s="18" t="s">
        <v>572</v>
      </c>
      <c r="BM1472" s="172" t="s">
        <v>2477</v>
      </c>
    </row>
    <row r="1473" spans="1:65" s="2" customFormat="1" x14ac:dyDescent="0.2">
      <c r="A1473" s="33"/>
      <c r="B1473" s="34"/>
      <c r="C1473" s="33"/>
      <c r="D1473" s="175" t="s">
        <v>181</v>
      </c>
      <c r="E1473" s="33"/>
      <c r="F1473" s="176" t="s">
        <v>1600</v>
      </c>
      <c r="G1473" s="33"/>
      <c r="H1473" s="33"/>
      <c r="I1473" s="97"/>
      <c r="J1473" s="33"/>
      <c r="K1473" s="33"/>
      <c r="L1473" s="34"/>
      <c r="M1473" s="177"/>
      <c r="N1473" s="178"/>
      <c r="O1473" s="59"/>
      <c r="P1473" s="59"/>
      <c r="Q1473" s="59"/>
      <c r="R1473" s="59"/>
      <c r="S1473" s="59"/>
      <c r="T1473" s="60"/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3"/>
      <c r="AE1473" s="33"/>
      <c r="AT1473" s="18" t="s">
        <v>181</v>
      </c>
      <c r="AU1473" s="18" t="s">
        <v>191</v>
      </c>
    </row>
    <row r="1474" spans="1:65" s="2" customFormat="1" ht="24" customHeight="1" x14ac:dyDescent="0.2">
      <c r="A1474" s="33"/>
      <c r="B1474" s="162"/>
      <c r="C1474" s="163" t="s">
        <v>1642</v>
      </c>
      <c r="D1474" s="264" t="s">
        <v>3232</v>
      </c>
      <c r="E1474" s="265"/>
      <c r="F1474" s="266"/>
      <c r="G1474" s="164" t="s">
        <v>370</v>
      </c>
      <c r="H1474" s="165">
        <v>7</v>
      </c>
      <c r="I1474" s="166"/>
      <c r="J1474" s="165">
        <f>ROUND(I1474*H1474,3)</f>
        <v>0</v>
      </c>
      <c r="K1474" s="167"/>
      <c r="L1474" s="34"/>
      <c r="M1474" s="168" t="s">
        <v>1</v>
      </c>
      <c r="N1474" s="169" t="s">
        <v>43</v>
      </c>
      <c r="O1474" s="59"/>
      <c r="P1474" s="170">
        <f>O1474*H1474</f>
        <v>0</v>
      </c>
      <c r="Q1474" s="170">
        <v>0</v>
      </c>
      <c r="R1474" s="170">
        <f>Q1474*H1474</f>
        <v>0</v>
      </c>
      <c r="S1474" s="170">
        <v>0</v>
      </c>
      <c r="T1474" s="171">
        <f>S1474*H1474</f>
        <v>0</v>
      </c>
      <c r="U1474" s="33"/>
      <c r="V1474" s="33"/>
      <c r="W1474" s="33"/>
      <c r="X1474" s="33"/>
      <c r="Y1474" s="33"/>
      <c r="Z1474" s="33"/>
      <c r="AA1474" s="33"/>
      <c r="AB1474" s="33"/>
      <c r="AC1474" s="33"/>
      <c r="AD1474" s="33"/>
      <c r="AE1474" s="33"/>
      <c r="AR1474" s="172" t="s">
        <v>572</v>
      </c>
      <c r="AT1474" s="172" t="s">
        <v>175</v>
      </c>
      <c r="AU1474" s="172" t="s">
        <v>191</v>
      </c>
      <c r="AY1474" s="18" t="s">
        <v>173</v>
      </c>
      <c r="BE1474" s="173">
        <f>IF(N1474="základná",J1474,0)</f>
        <v>0</v>
      </c>
      <c r="BF1474" s="173">
        <f>IF(N1474="znížená",J1474,0)</f>
        <v>0</v>
      </c>
      <c r="BG1474" s="173">
        <f>IF(N1474="zákl. prenesená",J1474,0)</f>
        <v>0</v>
      </c>
      <c r="BH1474" s="173">
        <f>IF(N1474="zníž. prenesená",J1474,0)</f>
        <v>0</v>
      </c>
      <c r="BI1474" s="173">
        <f>IF(N1474="nulová",J1474,0)</f>
        <v>0</v>
      </c>
      <c r="BJ1474" s="18" t="s">
        <v>179</v>
      </c>
      <c r="BK1474" s="174">
        <f>ROUND(I1474*H1474,3)</f>
        <v>0</v>
      </c>
      <c r="BL1474" s="18" t="s">
        <v>572</v>
      </c>
      <c r="BM1474" s="172" t="s">
        <v>2478</v>
      </c>
    </row>
    <row r="1475" spans="1:65" s="2" customFormat="1" x14ac:dyDescent="0.2">
      <c r="A1475" s="33"/>
      <c r="B1475" s="34"/>
      <c r="C1475" s="33"/>
      <c r="D1475" s="175" t="s">
        <v>181</v>
      </c>
      <c r="E1475" s="33"/>
      <c r="F1475" s="176" t="s">
        <v>3232</v>
      </c>
      <c r="G1475" s="33"/>
      <c r="H1475" s="33"/>
      <c r="I1475" s="97"/>
      <c r="J1475" s="33"/>
      <c r="K1475" s="33"/>
      <c r="L1475" s="34"/>
      <c r="M1475" s="177"/>
      <c r="N1475" s="178"/>
      <c r="O1475" s="59"/>
      <c r="P1475" s="59"/>
      <c r="Q1475" s="59"/>
      <c r="R1475" s="59"/>
      <c r="S1475" s="59"/>
      <c r="T1475" s="60"/>
      <c r="U1475" s="33"/>
      <c r="V1475" s="33"/>
      <c r="W1475" s="33"/>
      <c r="X1475" s="33"/>
      <c r="Y1475" s="33"/>
      <c r="Z1475" s="33"/>
      <c r="AA1475" s="33"/>
      <c r="AB1475" s="33"/>
      <c r="AC1475" s="33"/>
      <c r="AD1475" s="33"/>
      <c r="AE1475" s="33"/>
      <c r="AT1475" s="18" t="s">
        <v>181</v>
      </c>
      <c r="AU1475" s="18" t="s">
        <v>191</v>
      </c>
    </row>
    <row r="1476" spans="1:65" s="2" customFormat="1" ht="16.5" customHeight="1" x14ac:dyDescent="0.2">
      <c r="A1476" s="33"/>
      <c r="B1476" s="162"/>
      <c r="C1476" s="163" t="s">
        <v>1646</v>
      </c>
      <c r="D1476" s="264" t="s">
        <v>1605</v>
      </c>
      <c r="E1476" s="265"/>
      <c r="F1476" s="266"/>
      <c r="G1476" s="164" t="s">
        <v>643</v>
      </c>
      <c r="H1476" s="165">
        <v>20</v>
      </c>
      <c r="I1476" s="166"/>
      <c r="J1476" s="165">
        <f>ROUND(I1476*H1476,3)</f>
        <v>0</v>
      </c>
      <c r="K1476" s="167"/>
      <c r="L1476" s="34"/>
      <c r="M1476" s="168" t="s">
        <v>1</v>
      </c>
      <c r="N1476" s="169" t="s">
        <v>43</v>
      </c>
      <c r="O1476" s="59"/>
      <c r="P1476" s="170">
        <f>O1476*H1476</f>
        <v>0</v>
      </c>
      <c r="Q1476" s="170">
        <v>0</v>
      </c>
      <c r="R1476" s="170">
        <f>Q1476*H1476</f>
        <v>0</v>
      </c>
      <c r="S1476" s="170">
        <v>0</v>
      </c>
      <c r="T1476" s="171">
        <f>S1476*H1476</f>
        <v>0</v>
      </c>
      <c r="U1476" s="33"/>
      <c r="V1476" s="33"/>
      <c r="W1476" s="33"/>
      <c r="X1476" s="33"/>
      <c r="Y1476" s="33"/>
      <c r="Z1476" s="33"/>
      <c r="AA1476" s="33"/>
      <c r="AB1476" s="33"/>
      <c r="AC1476" s="33"/>
      <c r="AD1476" s="33"/>
      <c r="AE1476" s="33"/>
      <c r="AR1476" s="172" t="s">
        <v>572</v>
      </c>
      <c r="AT1476" s="172" t="s">
        <v>175</v>
      </c>
      <c r="AU1476" s="172" t="s">
        <v>191</v>
      </c>
      <c r="AY1476" s="18" t="s">
        <v>173</v>
      </c>
      <c r="BE1476" s="173">
        <f>IF(N1476="základná",J1476,0)</f>
        <v>0</v>
      </c>
      <c r="BF1476" s="173">
        <f>IF(N1476="znížená",J1476,0)</f>
        <v>0</v>
      </c>
      <c r="BG1476" s="173">
        <f>IF(N1476="zákl. prenesená",J1476,0)</f>
        <v>0</v>
      </c>
      <c r="BH1476" s="173">
        <f>IF(N1476="zníž. prenesená",J1476,0)</f>
        <v>0</v>
      </c>
      <c r="BI1476" s="173">
        <f>IF(N1476="nulová",J1476,0)</f>
        <v>0</v>
      </c>
      <c r="BJ1476" s="18" t="s">
        <v>179</v>
      </c>
      <c r="BK1476" s="174">
        <f>ROUND(I1476*H1476,3)</f>
        <v>0</v>
      </c>
      <c r="BL1476" s="18" t="s">
        <v>572</v>
      </c>
      <c r="BM1476" s="172" t="s">
        <v>2479</v>
      </c>
    </row>
    <row r="1477" spans="1:65" s="2" customFormat="1" x14ac:dyDescent="0.2">
      <c r="A1477" s="33"/>
      <c r="B1477" s="34"/>
      <c r="C1477" s="33"/>
      <c r="D1477" s="175" t="s">
        <v>181</v>
      </c>
      <c r="E1477" s="33"/>
      <c r="F1477" s="176" t="s">
        <v>1605</v>
      </c>
      <c r="G1477" s="33"/>
      <c r="H1477" s="33"/>
      <c r="I1477" s="97"/>
      <c r="J1477" s="33"/>
      <c r="K1477" s="33"/>
      <c r="L1477" s="34"/>
      <c r="M1477" s="177"/>
      <c r="N1477" s="178"/>
      <c r="O1477" s="59"/>
      <c r="P1477" s="59"/>
      <c r="Q1477" s="59"/>
      <c r="R1477" s="59"/>
      <c r="S1477" s="59"/>
      <c r="T1477" s="60"/>
      <c r="U1477" s="33"/>
      <c r="V1477" s="33"/>
      <c r="W1477" s="33"/>
      <c r="X1477" s="33"/>
      <c r="Y1477" s="33"/>
      <c r="Z1477" s="33"/>
      <c r="AA1477" s="33"/>
      <c r="AB1477" s="33"/>
      <c r="AC1477" s="33"/>
      <c r="AD1477" s="33"/>
      <c r="AE1477" s="33"/>
      <c r="AT1477" s="18" t="s">
        <v>181</v>
      </c>
      <c r="AU1477" s="18" t="s">
        <v>191</v>
      </c>
    </row>
    <row r="1478" spans="1:65" s="2" customFormat="1" ht="16.5" customHeight="1" x14ac:dyDescent="0.2">
      <c r="A1478" s="33"/>
      <c r="B1478" s="162"/>
      <c r="C1478" s="163" t="s">
        <v>1650</v>
      </c>
      <c r="D1478" s="264" t="s">
        <v>1608</v>
      </c>
      <c r="E1478" s="265"/>
      <c r="F1478" s="266"/>
      <c r="G1478" s="164" t="s">
        <v>643</v>
      </c>
      <c r="H1478" s="165">
        <v>20</v>
      </c>
      <c r="I1478" s="166"/>
      <c r="J1478" s="165">
        <f>ROUND(I1478*H1478,3)</f>
        <v>0</v>
      </c>
      <c r="K1478" s="167"/>
      <c r="L1478" s="34"/>
      <c r="M1478" s="168" t="s">
        <v>1</v>
      </c>
      <c r="N1478" s="169" t="s">
        <v>43</v>
      </c>
      <c r="O1478" s="59"/>
      <c r="P1478" s="170">
        <f>O1478*H1478</f>
        <v>0</v>
      </c>
      <c r="Q1478" s="170">
        <v>0</v>
      </c>
      <c r="R1478" s="170">
        <f>Q1478*H1478</f>
        <v>0</v>
      </c>
      <c r="S1478" s="170">
        <v>0</v>
      </c>
      <c r="T1478" s="171">
        <f>S1478*H1478</f>
        <v>0</v>
      </c>
      <c r="U1478" s="33"/>
      <c r="V1478" s="33"/>
      <c r="W1478" s="33"/>
      <c r="X1478" s="33"/>
      <c r="Y1478" s="33"/>
      <c r="Z1478" s="33"/>
      <c r="AA1478" s="33"/>
      <c r="AB1478" s="33"/>
      <c r="AC1478" s="33"/>
      <c r="AD1478" s="33"/>
      <c r="AE1478" s="33"/>
      <c r="AR1478" s="172" t="s">
        <v>572</v>
      </c>
      <c r="AT1478" s="172" t="s">
        <v>175</v>
      </c>
      <c r="AU1478" s="172" t="s">
        <v>191</v>
      </c>
      <c r="AY1478" s="18" t="s">
        <v>173</v>
      </c>
      <c r="BE1478" s="173">
        <f>IF(N1478="základná",J1478,0)</f>
        <v>0</v>
      </c>
      <c r="BF1478" s="173">
        <f>IF(N1478="znížená",J1478,0)</f>
        <v>0</v>
      </c>
      <c r="BG1478" s="173">
        <f>IF(N1478="zákl. prenesená",J1478,0)</f>
        <v>0</v>
      </c>
      <c r="BH1478" s="173">
        <f>IF(N1478="zníž. prenesená",J1478,0)</f>
        <v>0</v>
      </c>
      <c r="BI1478" s="173">
        <f>IF(N1478="nulová",J1478,0)</f>
        <v>0</v>
      </c>
      <c r="BJ1478" s="18" t="s">
        <v>179</v>
      </c>
      <c r="BK1478" s="174">
        <f>ROUND(I1478*H1478,3)</f>
        <v>0</v>
      </c>
      <c r="BL1478" s="18" t="s">
        <v>572</v>
      </c>
      <c r="BM1478" s="172" t="s">
        <v>2480</v>
      </c>
    </row>
    <row r="1479" spans="1:65" s="2" customFormat="1" x14ac:dyDescent="0.2">
      <c r="A1479" s="33"/>
      <c r="B1479" s="34"/>
      <c r="C1479" s="33"/>
      <c r="D1479" s="175" t="s">
        <v>181</v>
      </c>
      <c r="E1479" s="33"/>
      <c r="F1479" s="176" t="s">
        <v>1608</v>
      </c>
      <c r="G1479" s="33"/>
      <c r="H1479" s="33"/>
      <c r="I1479" s="97"/>
      <c r="J1479" s="33"/>
      <c r="K1479" s="33"/>
      <c r="L1479" s="34"/>
      <c r="M1479" s="177"/>
      <c r="N1479" s="178"/>
      <c r="O1479" s="59"/>
      <c r="P1479" s="59"/>
      <c r="Q1479" s="59"/>
      <c r="R1479" s="59"/>
      <c r="S1479" s="59"/>
      <c r="T1479" s="60"/>
      <c r="U1479" s="33"/>
      <c r="V1479" s="33"/>
      <c r="W1479" s="33"/>
      <c r="X1479" s="33"/>
      <c r="Y1479" s="33"/>
      <c r="Z1479" s="33"/>
      <c r="AA1479" s="33"/>
      <c r="AB1479" s="33"/>
      <c r="AC1479" s="33"/>
      <c r="AD1479" s="33"/>
      <c r="AE1479" s="33"/>
      <c r="AT1479" s="18" t="s">
        <v>181</v>
      </c>
      <c r="AU1479" s="18" t="s">
        <v>191</v>
      </c>
    </row>
    <row r="1480" spans="1:65" s="2" customFormat="1" ht="24" customHeight="1" x14ac:dyDescent="0.2">
      <c r="A1480" s="33"/>
      <c r="B1480" s="162"/>
      <c r="C1480" s="163" t="s">
        <v>1653</v>
      </c>
      <c r="D1480" s="264" t="s">
        <v>3233</v>
      </c>
      <c r="E1480" s="265"/>
      <c r="F1480" s="266"/>
      <c r="G1480" s="164" t="s">
        <v>370</v>
      </c>
      <c r="H1480" s="165">
        <v>1</v>
      </c>
      <c r="I1480" s="166"/>
      <c r="J1480" s="165">
        <f>ROUND(I1480*H1480,3)</f>
        <v>0</v>
      </c>
      <c r="K1480" s="167"/>
      <c r="L1480" s="34"/>
      <c r="M1480" s="168" t="s">
        <v>1</v>
      </c>
      <c r="N1480" s="169" t="s">
        <v>43</v>
      </c>
      <c r="O1480" s="59"/>
      <c r="P1480" s="170">
        <f>O1480*H1480</f>
        <v>0</v>
      </c>
      <c r="Q1480" s="170">
        <v>0</v>
      </c>
      <c r="R1480" s="170">
        <f>Q1480*H1480</f>
        <v>0</v>
      </c>
      <c r="S1480" s="170">
        <v>0</v>
      </c>
      <c r="T1480" s="171">
        <f>S1480*H1480</f>
        <v>0</v>
      </c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33"/>
      <c r="AE1480" s="33"/>
      <c r="AR1480" s="172" t="s">
        <v>572</v>
      </c>
      <c r="AT1480" s="172" t="s">
        <v>175</v>
      </c>
      <c r="AU1480" s="172" t="s">
        <v>191</v>
      </c>
      <c r="AY1480" s="18" t="s">
        <v>173</v>
      </c>
      <c r="BE1480" s="173">
        <f>IF(N1480="základná",J1480,0)</f>
        <v>0</v>
      </c>
      <c r="BF1480" s="173">
        <f>IF(N1480="znížená",J1480,0)</f>
        <v>0</v>
      </c>
      <c r="BG1480" s="173">
        <f>IF(N1480="zákl. prenesená",J1480,0)</f>
        <v>0</v>
      </c>
      <c r="BH1480" s="173">
        <f>IF(N1480="zníž. prenesená",J1480,0)</f>
        <v>0</v>
      </c>
      <c r="BI1480" s="173">
        <f>IF(N1480="nulová",J1480,0)</f>
        <v>0</v>
      </c>
      <c r="BJ1480" s="18" t="s">
        <v>179</v>
      </c>
      <c r="BK1480" s="174">
        <f>ROUND(I1480*H1480,3)</f>
        <v>0</v>
      </c>
      <c r="BL1480" s="18" t="s">
        <v>572</v>
      </c>
      <c r="BM1480" s="172" t="s">
        <v>2481</v>
      </c>
    </row>
    <row r="1481" spans="1:65" s="2" customFormat="1" x14ac:dyDescent="0.2">
      <c r="A1481" s="33"/>
      <c r="B1481" s="34"/>
      <c r="C1481" s="33"/>
      <c r="D1481" s="175" t="s">
        <v>181</v>
      </c>
      <c r="E1481" s="33"/>
      <c r="F1481" s="176" t="s">
        <v>3294</v>
      </c>
      <c r="G1481" s="33"/>
      <c r="H1481" s="33"/>
      <c r="I1481" s="97"/>
      <c r="J1481" s="33"/>
      <c r="K1481" s="33"/>
      <c r="L1481" s="34"/>
      <c r="M1481" s="177"/>
      <c r="N1481" s="178"/>
      <c r="O1481" s="59"/>
      <c r="P1481" s="59"/>
      <c r="Q1481" s="59"/>
      <c r="R1481" s="59"/>
      <c r="S1481" s="59"/>
      <c r="T1481" s="60"/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33"/>
      <c r="AE1481" s="33"/>
      <c r="AT1481" s="18" t="s">
        <v>181</v>
      </c>
      <c r="AU1481" s="18" t="s">
        <v>191</v>
      </c>
    </row>
    <row r="1482" spans="1:65" s="2" customFormat="1" ht="24" customHeight="1" x14ac:dyDescent="0.2">
      <c r="A1482" s="33"/>
      <c r="B1482" s="162"/>
      <c r="C1482" s="163" t="s">
        <v>1656</v>
      </c>
      <c r="D1482" s="264" t="s">
        <v>3234</v>
      </c>
      <c r="E1482" s="265"/>
      <c r="F1482" s="266"/>
      <c r="G1482" s="164" t="s">
        <v>370</v>
      </c>
      <c r="H1482" s="165">
        <v>1</v>
      </c>
      <c r="I1482" s="166"/>
      <c r="J1482" s="165">
        <f>ROUND(I1482*H1482,3)</f>
        <v>0</v>
      </c>
      <c r="K1482" s="167"/>
      <c r="L1482" s="34"/>
      <c r="M1482" s="168" t="s">
        <v>1</v>
      </c>
      <c r="N1482" s="169" t="s">
        <v>43</v>
      </c>
      <c r="O1482" s="59"/>
      <c r="P1482" s="170">
        <f>O1482*H1482</f>
        <v>0</v>
      </c>
      <c r="Q1482" s="170">
        <v>0</v>
      </c>
      <c r="R1482" s="170">
        <f>Q1482*H1482</f>
        <v>0</v>
      </c>
      <c r="S1482" s="170">
        <v>0</v>
      </c>
      <c r="T1482" s="171">
        <f>S1482*H1482</f>
        <v>0</v>
      </c>
      <c r="U1482" s="33"/>
      <c r="V1482" s="33"/>
      <c r="W1482" s="33"/>
      <c r="X1482" s="33"/>
      <c r="Y1482" s="33"/>
      <c r="Z1482" s="33"/>
      <c r="AA1482" s="33"/>
      <c r="AB1482" s="33"/>
      <c r="AC1482" s="33"/>
      <c r="AD1482" s="33"/>
      <c r="AE1482" s="33"/>
      <c r="AR1482" s="172" t="s">
        <v>572</v>
      </c>
      <c r="AT1482" s="172" t="s">
        <v>175</v>
      </c>
      <c r="AU1482" s="172" t="s">
        <v>191</v>
      </c>
      <c r="AY1482" s="18" t="s">
        <v>173</v>
      </c>
      <c r="BE1482" s="173">
        <f>IF(N1482="základná",J1482,0)</f>
        <v>0</v>
      </c>
      <c r="BF1482" s="173">
        <f>IF(N1482="znížená",J1482,0)</f>
        <v>0</v>
      </c>
      <c r="BG1482" s="173">
        <f>IF(N1482="zákl. prenesená",J1482,0)</f>
        <v>0</v>
      </c>
      <c r="BH1482" s="173">
        <f>IF(N1482="zníž. prenesená",J1482,0)</f>
        <v>0</v>
      </c>
      <c r="BI1482" s="173">
        <f>IF(N1482="nulová",J1482,0)</f>
        <v>0</v>
      </c>
      <c r="BJ1482" s="18" t="s">
        <v>179</v>
      </c>
      <c r="BK1482" s="174">
        <f>ROUND(I1482*H1482,3)</f>
        <v>0</v>
      </c>
      <c r="BL1482" s="18" t="s">
        <v>572</v>
      </c>
      <c r="BM1482" s="172" t="s">
        <v>2482</v>
      </c>
    </row>
    <row r="1483" spans="1:65" s="2" customFormat="1" x14ac:dyDescent="0.2">
      <c r="A1483" s="33"/>
      <c r="B1483" s="34"/>
      <c r="C1483" s="33"/>
      <c r="D1483" s="175" t="s">
        <v>181</v>
      </c>
      <c r="E1483" s="33"/>
      <c r="F1483" s="176" t="s">
        <v>3234</v>
      </c>
      <c r="G1483" s="33"/>
      <c r="H1483" s="33"/>
      <c r="I1483" s="97"/>
      <c r="J1483" s="33"/>
      <c r="K1483" s="33"/>
      <c r="L1483" s="34"/>
      <c r="M1483" s="177"/>
      <c r="N1483" s="178"/>
      <c r="O1483" s="59"/>
      <c r="P1483" s="59"/>
      <c r="Q1483" s="59"/>
      <c r="R1483" s="59"/>
      <c r="S1483" s="59"/>
      <c r="T1483" s="60"/>
      <c r="U1483" s="33"/>
      <c r="V1483" s="33"/>
      <c r="W1483" s="33"/>
      <c r="X1483" s="33"/>
      <c r="Y1483" s="33"/>
      <c r="Z1483" s="33"/>
      <c r="AA1483" s="33"/>
      <c r="AB1483" s="33"/>
      <c r="AC1483" s="33"/>
      <c r="AD1483" s="33"/>
      <c r="AE1483" s="33"/>
      <c r="AT1483" s="18" t="s">
        <v>181</v>
      </c>
      <c r="AU1483" s="18" t="s">
        <v>191</v>
      </c>
    </row>
    <row r="1484" spans="1:65" s="2" customFormat="1" ht="16.5" customHeight="1" x14ac:dyDescent="0.2">
      <c r="A1484" s="33"/>
      <c r="B1484" s="162"/>
      <c r="C1484" s="163" t="s">
        <v>1659</v>
      </c>
      <c r="D1484" s="264" t="s">
        <v>1616</v>
      </c>
      <c r="E1484" s="265"/>
      <c r="F1484" s="266"/>
      <c r="G1484" s="164" t="s">
        <v>370</v>
      </c>
      <c r="H1484" s="165">
        <v>1</v>
      </c>
      <c r="I1484" s="166"/>
      <c r="J1484" s="165">
        <f>ROUND(I1484*H1484,3)</f>
        <v>0</v>
      </c>
      <c r="K1484" s="167"/>
      <c r="L1484" s="34"/>
      <c r="M1484" s="168" t="s">
        <v>1</v>
      </c>
      <c r="N1484" s="169" t="s">
        <v>43</v>
      </c>
      <c r="O1484" s="59"/>
      <c r="P1484" s="170">
        <f>O1484*H1484</f>
        <v>0</v>
      </c>
      <c r="Q1484" s="170">
        <v>0</v>
      </c>
      <c r="R1484" s="170">
        <f>Q1484*H1484</f>
        <v>0</v>
      </c>
      <c r="S1484" s="170">
        <v>0</v>
      </c>
      <c r="T1484" s="171">
        <f>S1484*H1484</f>
        <v>0</v>
      </c>
      <c r="U1484" s="33"/>
      <c r="V1484" s="33"/>
      <c r="W1484" s="33"/>
      <c r="X1484" s="33"/>
      <c r="Y1484" s="33"/>
      <c r="Z1484" s="33"/>
      <c r="AA1484" s="33"/>
      <c r="AB1484" s="33"/>
      <c r="AC1484" s="33"/>
      <c r="AD1484" s="33"/>
      <c r="AE1484" s="33"/>
      <c r="AR1484" s="172" t="s">
        <v>572</v>
      </c>
      <c r="AT1484" s="172" t="s">
        <v>175</v>
      </c>
      <c r="AU1484" s="172" t="s">
        <v>191</v>
      </c>
      <c r="AY1484" s="18" t="s">
        <v>173</v>
      </c>
      <c r="BE1484" s="173">
        <f>IF(N1484="základná",J1484,0)</f>
        <v>0</v>
      </c>
      <c r="BF1484" s="173">
        <f>IF(N1484="znížená",J1484,0)</f>
        <v>0</v>
      </c>
      <c r="BG1484" s="173">
        <f>IF(N1484="zákl. prenesená",J1484,0)</f>
        <v>0</v>
      </c>
      <c r="BH1484" s="173">
        <f>IF(N1484="zníž. prenesená",J1484,0)</f>
        <v>0</v>
      </c>
      <c r="BI1484" s="173">
        <f>IF(N1484="nulová",J1484,0)</f>
        <v>0</v>
      </c>
      <c r="BJ1484" s="18" t="s">
        <v>179</v>
      </c>
      <c r="BK1484" s="174">
        <f>ROUND(I1484*H1484,3)</f>
        <v>0</v>
      </c>
      <c r="BL1484" s="18" t="s">
        <v>572</v>
      </c>
      <c r="BM1484" s="172" t="s">
        <v>2483</v>
      </c>
    </row>
    <row r="1485" spans="1:65" s="2" customFormat="1" x14ac:dyDescent="0.2">
      <c r="A1485" s="33"/>
      <c r="B1485" s="34"/>
      <c r="C1485" s="33"/>
      <c r="D1485" s="175" t="s">
        <v>181</v>
      </c>
      <c r="E1485" s="33"/>
      <c r="F1485" s="176" t="s">
        <v>1616</v>
      </c>
      <c r="G1485" s="33"/>
      <c r="H1485" s="33"/>
      <c r="I1485" s="97"/>
      <c r="J1485" s="33"/>
      <c r="K1485" s="33"/>
      <c r="L1485" s="34"/>
      <c r="M1485" s="177"/>
      <c r="N1485" s="178"/>
      <c r="O1485" s="59"/>
      <c r="P1485" s="59"/>
      <c r="Q1485" s="59"/>
      <c r="R1485" s="59"/>
      <c r="S1485" s="59"/>
      <c r="T1485" s="60"/>
      <c r="U1485" s="33"/>
      <c r="V1485" s="33"/>
      <c r="W1485" s="33"/>
      <c r="X1485" s="33"/>
      <c r="Y1485" s="33"/>
      <c r="Z1485" s="33"/>
      <c r="AA1485" s="33"/>
      <c r="AB1485" s="33"/>
      <c r="AC1485" s="33"/>
      <c r="AD1485" s="33"/>
      <c r="AE1485" s="33"/>
      <c r="AT1485" s="18" t="s">
        <v>181</v>
      </c>
      <c r="AU1485" s="18" t="s">
        <v>191</v>
      </c>
    </row>
    <row r="1486" spans="1:65" s="2" customFormat="1" ht="16.5" customHeight="1" x14ac:dyDescent="0.2">
      <c r="A1486" s="33"/>
      <c r="B1486" s="162"/>
      <c r="C1486" s="163" t="s">
        <v>1662</v>
      </c>
      <c r="D1486" s="264" t="s">
        <v>3236</v>
      </c>
      <c r="E1486" s="265"/>
      <c r="F1486" s="266"/>
      <c r="G1486" s="164" t="s">
        <v>370</v>
      </c>
      <c r="H1486" s="165">
        <v>1</v>
      </c>
      <c r="I1486" s="166"/>
      <c r="J1486" s="165">
        <f>ROUND(I1486*H1486,3)</f>
        <v>0</v>
      </c>
      <c r="K1486" s="167"/>
      <c r="L1486" s="34"/>
      <c r="M1486" s="168" t="s">
        <v>1</v>
      </c>
      <c r="N1486" s="169" t="s">
        <v>43</v>
      </c>
      <c r="O1486" s="59"/>
      <c r="P1486" s="170">
        <f>O1486*H1486</f>
        <v>0</v>
      </c>
      <c r="Q1486" s="170">
        <v>0</v>
      </c>
      <c r="R1486" s="170">
        <f>Q1486*H1486</f>
        <v>0</v>
      </c>
      <c r="S1486" s="170">
        <v>0</v>
      </c>
      <c r="T1486" s="171">
        <f>S1486*H1486</f>
        <v>0</v>
      </c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  <c r="AE1486" s="33"/>
      <c r="AR1486" s="172" t="s">
        <v>572</v>
      </c>
      <c r="AT1486" s="172" t="s">
        <v>175</v>
      </c>
      <c r="AU1486" s="172" t="s">
        <v>191</v>
      </c>
      <c r="AY1486" s="18" t="s">
        <v>173</v>
      </c>
      <c r="BE1486" s="173">
        <f>IF(N1486="základná",J1486,0)</f>
        <v>0</v>
      </c>
      <c r="BF1486" s="173">
        <f>IF(N1486="znížená",J1486,0)</f>
        <v>0</v>
      </c>
      <c r="BG1486" s="173">
        <f>IF(N1486="zákl. prenesená",J1486,0)</f>
        <v>0</v>
      </c>
      <c r="BH1486" s="173">
        <f>IF(N1486="zníž. prenesená",J1486,0)</f>
        <v>0</v>
      </c>
      <c r="BI1486" s="173">
        <f>IF(N1486="nulová",J1486,0)</f>
        <v>0</v>
      </c>
      <c r="BJ1486" s="18" t="s">
        <v>179</v>
      </c>
      <c r="BK1486" s="174">
        <f>ROUND(I1486*H1486,3)</f>
        <v>0</v>
      </c>
      <c r="BL1486" s="18" t="s">
        <v>572</v>
      </c>
      <c r="BM1486" s="172" t="s">
        <v>2484</v>
      </c>
    </row>
    <row r="1487" spans="1:65" s="2" customFormat="1" x14ac:dyDescent="0.2">
      <c r="A1487" s="33"/>
      <c r="B1487" s="34"/>
      <c r="C1487" s="33"/>
      <c r="D1487" s="175" t="s">
        <v>181</v>
      </c>
      <c r="E1487" s="33"/>
      <c r="F1487" s="176" t="s">
        <v>3236</v>
      </c>
      <c r="G1487" s="33"/>
      <c r="H1487" s="33"/>
      <c r="I1487" s="97"/>
      <c r="J1487" s="33"/>
      <c r="K1487" s="33"/>
      <c r="L1487" s="34"/>
      <c r="M1487" s="177"/>
      <c r="N1487" s="178"/>
      <c r="O1487" s="59"/>
      <c r="P1487" s="59"/>
      <c r="Q1487" s="59"/>
      <c r="R1487" s="59"/>
      <c r="S1487" s="59"/>
      <c r="T1487" s="60"/>
      <c r="U1487" s="33"/>
      <c r="V1487" s="33"/>
      <c r="W1487" s="33"/>
      <c r="X1487" s="33"/>
      <c r="Y1487" s="33"/>
      <c r="Z1487" s="33"/>
      <c r="AA1487" s="33"/>
      <c r="AB1487" s="33"/>
      <c r="AC1487" s="33"/>
      <c r="AD1487" s="33"/>
      <c r="AE1487" s="33"/>
      <c r="AT1487" s="18" t="s">
        <v>181</v>
      </c>
      <c r="AU1487" s="18" t="s">
        <v>191</v>
      </c>
    </row>
    <row r="1488" spans="1:65" s="12" customFormat="1" ht="20.85" customHeight="1" x14ac:dyDescent="0.2">
      <c r="B1488" s="149"/>
      <c r="D1488" s="150" t="s">
        <v>76</v>
      </c>
      <c r="E1488" s="160" t="s">
        <v>1620</v>
      </c>
      <c r="F1488" s="160" t="s">
        <v>1621</v>
      </c>
      <c r="I1488" s="152"/>
      <c r="J1488" s="161">
        <f>BK1488</f>
        <v>0</v>
      </c>
      <c r="L1488" s="149"/>
      <c r="M1488" s="154"/>
      <c r="N1488" s="155"/>
      <c r="O1488" s="155"/>
      <c r="P1488" s="156">
        <f>SUM(P1489:P1510)</f>
        <v>0</v>
      </c>
      <c r="Q1488" s="155"/>
      <c r="R1488" s="156">
        <f>SUM(R1489:R1510)</f>
        <v>0</v>
      </c>
      <c r="S1488" s="155"/>
      <c r="T1488" s="157">
        <f>SUM(T1489:T1510)</f>
        <v>0</v>
      </c>
      <c r="AR1488" s="150" t="s">
        <v>191</v>
      </c>
      <c r="AT1488" s="158" t="s">
        <v>76</v>
      </c>
      <c r="AU1488" s="158" t="s">
        <v>179</v>
      </c>
      <c r="AY1488" s="150" t="s">
        <v>173</v>
      </c>
      <c r="BK1488" s="159">
        <f>SUM(BK1489:BK1510)</f>
        <v>0</v>
      </c>
    </row>
    <row r="1489" spans="1:65" s="2" customFormat="1" ht="24" customHeight="1" x14ac:dyDescent="0.2">
      <c r="A1489" s="33"/>
      <c r="B1489" s="162"/>
      <c r="C1489" s="210" t="s">
        <v>1665</v>
      </c>
      <c r="D1489" s="267" t="s">
        <v>3230</v>
      </c>
      <c r="E1489" s="268"/>
      <c r="F1489" s="269"/>
      <c r="G1489" s="211" t="s">
        <v>370</v>
      </c>
      <c r="H1489" s="212">
        <v>1</v>
      </c>
      <c r="I1489" s="213"/>
      <c r="J1489" s="212">
        <f>ROUND(I1489*H1489,3)</f>
        <v>0</v>
      </c>
      <c r="K1489" s="214"/>
      <c r="L1489" s="215"/>
      <c r="M1489" s="216" t="s">
        <v>1</v>
      </c>
      <c r="N1489" s="217" t="s">
        <v>43</v>
      </c>
      <c r="O1489" s="59"/>
      <c r="P1489" s="170">
        <f>O1489*H1489</f>
        <v>0</v>
      </c>
      <c r="Q1489" s="170">
        <v>0</v>
      </c>
      <c r="R1489" s="170">
        <f>Q1489*H1489</f>
        <v>0</v>
      </c>
      <c r="S1489" s="170">
        <v>0</v>
      </c>
      <c r="T1489" s="171">
        <f>S1489*H1489</f>
        <v>0</v>
      </c>
      <c r="U1489" s="33"/>
      <c r="V1489" s="33"/>
      <c r="W1489" s="33"/>
      <c r="X1489" s="33"/>
      <c r="Y1489" s="33"/>
      <c r="Z1489" s="33"/>
      <c r="AA1489" s="33"/>
      <c r="AB1489" s="33"/>
      <c r="AC1489" s="33"/>
      <c r="AD1489" s="33"/>
      <c r="AE1489" s="33"/>
      <c r="AR1489" s="172" t="s">
        <v>1474</v>
      </c>
      <c r="AT1489" s="172" t="s">
        <v>335</v>
      </c>
      <c r="AU1489" s="172" t="s">
        <v>191</v>
      </c>
      <c r="AY1489" s="18" t="s">
        <v>173</v>
      </c>
      <c r="BE1489" s="173">
        <f>IF(N1489="základná",J1489,0)</f>
        <v>0</v>
      </c>
      <c r="BF1489" s="173">
        <f>IF(N1489="znížená",J1489,0)</f>
        <v>0</v>
      </c>
      <c r="BG1489" s="173">
        <f>IF(N1489="zákl. prenesená",J1489,0)</f>
        <v>0</v>
      </c>
      <c r="BH1489" s="173">
        <f>IF(N1489="zníž. prenesená",J1489,0)</f>
        <v>0</v>
      </c>
      <c r="BI1489" s="173">
        <f>IF(N1489="nulová",J1489,0)</f>
        <v>0</v>
      </c>
      <c r="BJ1489" s="18" t="s">
        <v>179</v>
      </c>
      <c r="BK1489" s="174">
        <f>ROUND(I1489*H1489,3)</f>
        <v>0</v>
      </c>
      <c r="BL1489" s="18" t="s">
        <v>572</v>
      </c>
      <c r="BM1489" s="172" t="s">
        <v>2485</v>
      </c>
    </row>
    <row r="1490" spans="1:65" s="2" customFormat="1" ht="19.5" x14ac:dyDescent="0.2">
      <c r="A1490" s="33"/>
      <c r="B1490" s="34"/>
      <c r="C1490" s="33"/>
      <c r="D1490" s="175" t="s">
        <v>181</v>
      </c>
      <c r="E1490" s="33"/>
      <c r="F1490" s="176" t="s">
        <v>3230</v>
      </c>
      <c r="G1490" s="33"/>
      <c r="H1490" s="33"/>
      <c r="I1490" s="97"/>
      <c r="J1490" s="33"/>
      <c r="K1490" s="33"/>
      <c r="L1490" s="34"/>
      <c r="M1490" s="177"/>
      <c r="N1490" s="178"/>
      <c r="O1490" s="59"/>
      <c r="P1490" s="59"/>
      <c r="Q1490" s="59"/>
      <c r="R1490" s="59"/>
      <c r="S1490" s="59"/>
      <c r="T1490" s="60"/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  <c r="AE1490" s="33"/>
      <c r="AT1490" s="18" t="s">
        <v>181</v>
      </c>
      <c r="AU1490" s="18" t="s">
        <v>191</v>
      </c>
    </row>
    <row r="1491" spans="1:65" s="2" customFormat="1" ht="24" customHeight="1" x14ac:dyDescent="0.2">
      <c r="A1491" s="33"/>
      <c r="B1491" s="162"/>
      <c r="C1491" s="210" t="s">
        <v>1668</v>
      </c>
      <c r="D1491" s="267" t="s">
        <v>3231</v>
      </c>
      <c r="E1491" s="268"/>
      <c r="F1491" s="269"/>
      <c r="G1491" s="211" t="s">
        <v>370</v>
      </c>
      <c r="H1491" s="212">
        <v>12</v>
      </c>
      <c r="I1491" s="213"/>
      <c r="J1491" s="212">
        <f>ROUND(I1491*H1491,3)</f>
        <v>0</v>
      </c>
      <c r="K1491" s="214"/>
      <c r="L1491" s="215"/>
      <c r="M1491" s="216" t="s">
        <v>1</v>
      </c>
      <c r="N1491" s="217" t="s">
        <v>43</v>
      </c>
      <c r="O1491" s="59"/>
      <c r="P1491" s="170">
        <f>O1491*H1491</f>
        <v>0</v>
      </c>
      <c r="Q1491" s="170">
        <v>0</v>
      </c>
      <c r="R1491" s="170">
        <f>Q1491*H1491</f>
        <v>0</v>
      </c>
      <c r="S1491" s="170">
        <v>0</v>
      </c>
      <c r="T1491" s="171">
        <f>S1491*H1491</f>
        <v>0</v>
      </c>
      <c r="U1491" s="33"/>
      <c r="V1491" s="33"/>
      <c r="W1491" s="33"/>
      <c r="X1491" s="33"/>
      <c r="Y1491" s="33"/>
      <c r="Z1491" s="33"/>
      <c r="AA1491" s="33"/>
      <c r="AB1491" s="33"/>
      <c r="AC1491" s="33"/>
      <c r="AD1491" s="33"/>
      <c r="AE1491" s="33"/>
      <c r="AR1491" s="172" t="s">
        <v>1474</v>
      </c>
      <c r="AT1491" s="172" t="s">
        <v>335</v>
      </c>
      <c r="AU1491" s="172" t="s">
        <v>191</v>
      </c>
      <c r="AY1491" s="18" t="s">
        <v>173</v>
      </c>
      <c r="BE1491" s="173">
        <f>IF(N1491="základná",J1491,0)</f>
        <v>0</v>
      </c>
      <c r="BF1491" s="173">
        <f>IF(N1491="znížená",J1491,0)</f>
        <v>0</v>
      </c>
      <c r="BG1491" s="173">
        <f>IF(N1491="zákl. prenesená",J1491,0)</f>
        <v>0</v>
      </c>
      <c r="BH1491" s="173">
        <f>IF(N1491="zníž. prenesená",J1491,0)</f>
        <v>0</v>
      </c>
      <c r="BI1491" s="173">
        <f>IF(N1491="nulová",J1491,0)</f>
        <v>0</v>
      </c>
      <c r="BJ1491" s="18" t="s">
        <v>179</v>
      </c>
      <c r="BK1491" s="174">
        <f>ROUND(I1491*H1491,3)</f>
        <v>0</v>
      </c>
      <c r="BL1491" s="18" t="s">
        <v>572</v>
      </c>
      <c r="BM1491" s="172" t="s">
        <v>2486</v>
      </c>
    </row>
    <row r="1492" spans="1:65" s="2" customFormat="1" x14ac:dyDescent="0.2">
      <c r="A1492" s="33"/>
      <c r="B1492" s="34"/>
      <c r="C1492" s="33"/>
      <c r="D1492" s="175" t="s">
        <v>181</v>
      </c>
      <c r="E1492" s="33"/>
      <c r="F1492" s="176" t="s">
        <v>3231</v>
      </c>
      <c r="G1492" s="33"/>
      <c r="H1492" s="33"/>
      <c r="I1492" s="97"/>
      <c r="J1492" s="33"/>
      <c r="K1492" s="33"/>
      <c r="L1492" s="34"/>
      <c r="M1492" s="177"/>
      <c r="N1492" s="178"/>
      <c r="O1492" s="59"/>
      <c r="P1492" s="59"/>
      <c r="Q1492" s="59"/>
      <c r="R1492" s="59"/>
      <c r="S1492" s="59"/>
      <c r="T1492" s="60"/>
      <c r="U1492" s="33"/>
      <c r="V1492" s="33"/>
      <c r="W1492" s="33"/>
      <c r="X1492" s="33"/>
      <c r="Y1492" s="33"/>
      <c r="Z1492" s="33"/>
      <c r="AA1492" s="33"/>
      <c r="AB1492" s="33"/>
      <c r="AC1492" s="33"/>
      <c r="AD1492" s="33"/>
      <c r="AE1492" s="33"/>
      <c r="AT1492" s="18" t="s">
        <v>181</v>
      </c>
      <c r="AU1492" s="18" t="s">
        <v>191</v>
      </c>
    </row>
    <row r="1493" spans="1:65" s="2" customFormat="1" ht="16.5" customHeight="1" x14ac:dyDescent="0.2">
      <c r="A1493" s="33"/>
      <c r="B1493" s="162"/>
      <c r="C1493" s="210" t="s">
        <v>1671</v>
      </c>
      <c r="D1493" s="267" t="s">
        <v>1597</v>
      </c>
      <c r="E1493" s="268"/>
      <c r="F1493" s="269"/>
      <c r="G1493" s="211" t="s">
        <v>370</v>
      </c>
      <c r="H1493" s="212">
        <v>1</v>
      </c>
      <c r="I1493" s="213"/>
      <c r="J1493" s="212">
        <f>ROUND(I1493*H1493,3)</f>
        <v>0</v>
      </c>
      <c r="K1493" s="214"/>
      <c r="L1493" s="215"/>
      <c r="M1493" s="216" t="s">
        <v>1</v>
      </c>
      <c r="N1493" s="217" t="s">
        <v>43</v>
      </c>
      <c r="O1493" s="59"/>
      <c r="P1493" s="170">
        <f>O1493*H1493</f>
        <v>0</v>
      </c>
      <c r="Q1493" s="170">
        <v>0</v>
      </c>
      <c r="R1493" s="170">
        <f>Q1493*H1493</f>
        <v>0</v>
      </c>
      <c r="S1493" s="170">
        <v>0</v>
      </c>
      <c r="T1493" s="171">
        <f>S1493*H1493</f>
        <v>0</v>
      </c>
      <c r="U1493" s="33"/>
      <c r="V1493" s="33"/>
      <c r="W1493" s="33"/>
      <c r="X1493" s="33"/>
      <c r="Y1493" s="33"/>
      <c r="Z1493" s="33"/>
      <c r="AA1493" s="33"/>
      <c r="AB1493" s="33"/>
      <c r="AC1493" s="33"/>
      <c r="AD1493" s="33"/>
      <c r="AE1493" s="33"/>
      <c r="AR1493" s="172" t="s">
        <v>1474</v>
      </c>
      <c r="AT1493" s="172" t="s">
        <v>335</v>
      </c>
      <c r="AU1493" s="172" t="s">
        <v>191</v>
      </c>
      <c r="AY1493" s="18" t="s">
        <v>173</v>
      </c>
      <c r="BE1493" s="173">
        <f>IF(N1493="základná",J1493,0)</f>
        <v>0</v>
      </c>
      <c r="BF1493" s="173">
        <f>IF(N1493="znížená",J1493,0)</f>
        <v>0</v>
      </c>
      <c r="BG1493" s="173">
        <f>IF(N1493="zákl. prenesená",J1493,0)</f>
        <v>0</v>
      </c>
      <c r="BH1493" s="173">
        <f>IF(N1493="zníž. prenesená",J1493,0)</f>
        <v>0</v>
      </c>
      <c r="BI1493" s="173">
        <f>IF(N1493="nulová",J1493,0)</f>
        <v>0</v>
      </c>
      <c r="BJ1493" s="18" t="s">
        <v>179</v>
      </c>
      <c r="BK1493" s="174">
        <f>ROUND(I1493*H1493,3)</f>
        <v>0</v>
      </c>
      <c r="BL1493" s="18" t="s">
        <v>572</v>
      </c>
      <c r="BM1493" s="172" t="s">
        <v>2487</v>
      </c>
    </row>
    <row r="1494" spans="1:65" s="2" customFormat="1" x14ac:dyDescent="0.2">
      <c r="A1494" s="33"/>
      <c r="B1494" s="34"/>
      <c r="C1494" s="33"/>
      <c r="D1494" s="175" t="s">
        <v>181</v>
      </c>
      <c r="E1494" s="33"/>
      <c r="F1494" s="176" t="s">
        <v>1597</v>
      </c>
      <c r="G1494" s="33"/>
      <c r="H1494" s="33"/>
      <c r="I1494" s="97"/>
      <c r="J1494" s="33"/>
      <c r="K1494" s="33"/>
      <c r="L1494" s="34"/>
      <c r="M1494" s="177"/>
      <c r="N1494" s="178"/>
      <c r="O1494" s="59"/>
      <c r="P1494" s="59"/>
      <c r="Q1494" s="59"/>
      <c r="R1494" s="59"/>
      <c r="S1494" s="59"/>
      <c r="T1494" s="60"/>
      <c r="U1494" s="33"/>
      <c r="V1494" s="33"/>
      <c r="W1494" s="33"/>
      <c r="X1494" s="33"/>
      <c r="Y1494" s="33"/>
      <c r="Z1494" s="33"/>
      <c r="AA1494" s="33"/>
      <c r="AB1494" s="33"/>
      <c r="AC1494" s="33"/>
      <c r="AD1494" s="33"/>
      <c r="AE1494" s="33"/>
      <c r="AT1494" s="18" t="s">
        <v>181</v>
      </c>
      <c r="AU1494" s="18" t="s">
        <v>191</v>
      </c>
    </row>
    <row r="1495" spans="1:65" s="2" customFormat="1" ht="16.5" customHeight="1" x14ac:dyDescent="0.2">
      <c r="A1495" s="33"/>
      <c r="B1495" s="162"/>
      <c r="C1495" s="210" t="s">
        <v>1674</v>
      </c>
      <c r="D1495" s="267" t="s">
        <v>1600</v>
      </c>
      <c r="E1495" s="268"/>
      <c r="F1495" s="269"/>
      <c r="G1495" s="211" t="s">
        <v>370</v>
      </c>
      <c r="H1495" s="212">
        <v>12</v>
      </c>
      <c r="I1495" s="213"/>
      <c r="J1495" s="212">
        <f>ROUND(I1495*H1495,3)</f>
        <v>0</v>
      </c>
      <c r="K1495" s="214"/>
      <c r="L1495" s="215"/>
      <c r="M1495" s="216" t="s">
        <v>1</v>
      </c>
      <c r="N1495" s="217" t="s">
        <v>43</v>
      </c>
      <c r="O1495" s="59"/>
      <c r="P1495" s="170">
        <f>O1495*H1495</f>
        <v>0</v>
      </c>
      <c r="Q1495" s="170">
        <v>0</v>
      </c>
      <c r="R1495" s="170">
        <f>Q1495*H1495</f>
        <v>0</v>
      </c>
      <c r="S1495" s="170">
        <v>0</v>
      </c>
      <c r="T1495" s="171">
        <f>S1495*H1495</f>
        <v>0</v>
      </c>
      <c r="U1495" s="33"/>
      <c r="V1495" s="33"/>
      <c r="W1495" s="33"/>
      <c r="X1495" s="33"/>
      <c r="Y1495" s="33"/>
      <c r="Z1495" s="33"/>
      <c r="AA1495" s="33"/>
      <c r="AB1495" s="33"/>
      <c r="AC1495" s="33"/>
      <c r="AD1495" s="33"/>
      <c r="AE1495" s="33"/>
      <c r="AR1495" s="172" t="s">
        <v>1474</v>
      </c>
      <c r="AT1495" s="172" t="s">
        <v>335</v>
      </c>
      <c r="AU1495" s="172" t="s">
        <v>191</v>
      </c>
      <c r="AY1495" s="18" t="s">
        <v>173</v>
      </c>
      <c r="BE1495" s="173">
        <f>IF(N1495="základná",J1495,0)</f>
        <v>0</v>
      </c>
      <c r="BF1495" s="173">
        <f>IF(N1495="znížená",J1495,0)</f>
        <v>0</v>
      </c>
      <c r="BG1495" s="173">
        <f>IF(N1495="zákl. prenesená",J1495,0)</f>
        <v>0</v>
      </c>
      <c r="BH1495" s="173">
        <f>IF(N1495="zníž. prenesená",J1495,0)</f>
        <v>0</v>
      </c>
      <c r="BI1495" s="173">
        <f>IF(N1495="nulová",J1495,0)</f>
        <v>0</v>
      </c>
      <c r="BJ1495" s="18" t="s">
        <v>179</v>
      </c>
      <c r="BK1495" s="174">
        <f>ROUND(I1495*H1495,3)</f>
        <v>0</v>
      </c>
      <c r="BL1495" s="18" t="s">
        <v>572</v>
      </c>
      <c r="BM1495" s="172" t="s">
        <v>2488</v>
      </c>
    </row>
    <row r="1496" spans="1:65" s="2" customFormat="1" x14ac:dyDescent="0.2">
      <c r="A1496" s="33"/>
      <c r="B1496" s="34"/>
      <c r="C1496" s="33"/>
      <c r="D1496" s="175" t="s">
        <v>181</v>
      </c>
      <c r="E1496" s="33"/>
      <c r="F1496" s="176" t="s">
        <v>1600</v>
      </c>
      <c r="G1496" s="33"/>
      <c r="H1496" s="33"/>
      <c r="I1496" s="97"/>
      <c r="J1496" s="33"/>
      <c r="K1496" s="33"/>
      <c r="L1496" s="34"/>
      <c r="M1496" s="177"/>
      <c r="N1496" s="178"/>
      <c r="O1496" s="59"/>
      <c r="P1496" s="59"/>
      <c r="Q1496" s="59"/>
      <c r="R1496" s="59"/>
      <c r="S1496" s="59"/>
      <c r="T1496" s="60"/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33"/>
      <c r="AE1496" s="33"/>
      <c r="AT1496" s="18" t="s">
        <v>181</v>
      </c>
      <c r="AU1496" s="18" t="s">
        <v>191</v>
      </c>
    </row>
    <row r="1497" spans="1:65" s="2" customFormat="1" ht="24" customHeight="1" x14ac:dyDescent="0.2">
      <c r="A1497" s="33"/>
      <c r="B1497" s="162"/>
      <c r="C1497" s="210" t="s">
        <v>1677</v>
      </c>
      <c r="D1497" s="267" t="s">
        <v>3232</v>
      </c>
      <c r="E1497" s="268"/>
      <c r="F1497" s="269"/>
      <c r="G1497" s="211" t="s">
        <v>370</v>
      </c>
      <c r="H1497" s="212">
        <v>7</v>
      </c>
      <c r="I1497" s="213"/>
      <c r="J1497" s="212">
        <f>ROUND(I1497*H1497,3)</f>
        <v>0</v>
      </c>
      <c r="K1497" s="214"/>
      <c r="L1497" s="215"/>
      <c r="M1497" s="216" t="s">
        <v>1</v>
      </c>
      <c r="N1497" s="217" t="s">
        <v>43</v>
      </c>
      <c r="O1497" s="59"/>
      <c r="P1497" s="170">
        <f>O1497*H1497</f>
        <v>0</v>
      </c>
      <c r="Q1497" s="170">
        <v>0</v>
      </c>
      <c r="R1497" s="170">
        <f>Q1497*H1497</f>
        <v>0</v>
      </c>
      <c r="S1497" s="170">
        <v>0</v>
      </c>
      <c r="T1497" s="171">
        <f>S1497*H1497</f>
        <v>0</v>
      </c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33"/>
      <c r="AE1497" s="33"/>
      <c r="AR1497" s="172" t="s">
        <v>1474</v>
      </c>
      <c r="AT1497" s="172" t="s">
        <v>335</v>
      </c>
      <c r="AU1497" s="172" t="s">
        <v>191</v>
      </c>
      <c r="AY1497" s="18" t="s">
        <v>173</v>
      </c>
      <c r="BE1497" s="173">
        <f>IF(N1497="základná",J1497,0)</f>
        <v>0</v>
      </c>
      <c r="BF1497" s="173">
        <f>IF(N1497="znížená",J1497,0)</f>
        <v>0</v>
      </c>
      <c r="BG1497" s="173">
        <f>IF(N1497="zákl. prenesená",J1497,0)</f>
        <v>0</v>
      </c>
      <c r="BH1497" s="173">
        <f>IF(N1497="zníž. prenesená",J1497,0)</f>
        <v>0</v>
      </c>
      <c r="BI1497" s="173">
        <f>IF(N1497="nulová",J1497,0)</f>
        <v>0</v>
      </c>
      <c r="BJ1497" s="18" t="s">
        <v>179</v>
      </c>
      <c r="BK1497" s="174">
        <f>ROUND(I1497*H1497,3)</f>
        <v>0</v>
      </c>
      <c r="BL1497" s="18" t="s">
        <v>572</v>
      </c>
      <c r="BM1497" s="172" t="s">
        <v>2489</v>
      </c>
    </row>
    <row r="1498" spans="1:65" s="2" customFormat="1" x14ac:dyDescent="0.2">
      <c r="A1498" s="33"/>
      <c r="B1498" s="34"/>
      <c r="C1498" s="33"/>
      <c r="D1498" s="175" t="s">
        <v>181</v>
      </c>
      <c r="E1498" s="33"/>
      <c r="F1498" s="176" t="s">
        <v>3232</v>
      </c>
      <c r="G1498" s="33"/>
      <c r="H1498" s="33"/>
      <c r="I1498" s="97"/>
      <c r="J1498" s="33"/>
      <c r="K1498" s="33"/>
      <c r="L1498" s="34"/>
      <c r="M1498" s="177"/>
      <c r="N1498" s="178"/>
      <c r="O1498" s="59"/>
      <c r="P1498" s="59"/>
      <c r="Q1498" s="59"/>
      <c r="R1498" s="59"/>
      <c r="S1498" s="59"/>
      <c r="T1498" s="60"/>
      <c r="U1498" s="33"/>
      <c r="V1498" s="33"/>
      <c r="W1498" s="33"/>
      <c r="X1498" s="33"/>
      <c r="Y1498" s="33"/>
      <c r="Z1498" s="33"/>
      <c r="AA1498" s="33"/>
      <c r="AB1498" s="33"/>
      <c r="AC1498" s="33"/>
      <c r="AD1498" s="33"/>
      <c r="AE1498" s="33"/>
      <c r="AT1498" s="18" t="s">
        <v>181</v>
      </c>
      <c r="AU1498" s="18" t="s">
        <v>191</v>
      </c>
    </row>
    <row r="1499" spans="1:65" s="2" customFormat="1" ht="16.5" customHeight="1" x14ac:dyDescent="0.2">
      <c r="A1499" s="33"/>
      <c r="B1499" s="162"/>
      <c r="C1499" s="210" t="s">
        <v>1680</v>
      </c>
      <c r="D1499" s="267" t="s">
        <v>1605</v>
      </c>
      <c r="E1499" s="268"/>
      <c r="F1499" s="269"/>
      <c r="G1499" s="211" t="s">
        <v>643</v>
      </c>
      <c r="H1499" s="212">
        <v>20</v>
      </c>
      <c r="I1499" s="213"/>
      <c r="J1499" s="212">
        <f>ROUND(I1499*H1499,3)</f>
        <v>0</v>
      </c>
      <c r="K1499" s="214"/>
      <c r="L1499" s="215"/>
      <c r="M1499" s="216" t="s">
        <v>1</v>
      </c>
      <c r="N1499" s="217" t="s">
        <v>43</v>
      </c>
      <c r="O1499" s="59"/>
      <c r="P1499" s="170">
        <f>O1499*H1499</f>
        <v>0</v>
      </c>
      <c r="Q1499" s="170">
        <v>0</v>
      </c>
      <c r="R1499" s="170">
        <f>Q1499*H1499</f>
        <v>0</v>
      </c>
      <c r="S1499" s="170">
        <v>0</v>
      </c>
      <c r="T1499" s="171">
        <f>S1499*H1499</f>
        <v>0</v>
      </c>
      <c r="U1499" s="33"/>
      <c r="V1499" s="33"/>
      <c r="W1499" s="33"/>
      <c r="X1499" s="33"/>
      <c r="Y1499" s="33"/>
      <c r="Z1499" s="33"/>
      <c r="AA1499" s="33"/>
      <c r="AB1499" s="33"/>
      <c r="AC1499" s="33"/>
      <c r="AD1499" s="33"/>
      <c r="AE1499" s="33"/>
      <c r="AR1499" s="172" t="s">
        <v>1474</v>
      </c>
      <c r="AT1499" s="172" t="s">
        <v>335</v>
      </c>
      <c r="AU1499" s="172" t="s">
        <v>191</v>
      </c>
      <c r="AY1499" s="18" t="s">
        <v>173</v>
      </c>
      <c r="BE1499" s="173">
        <f>IF(N1499="základná",J1499,0)</f>
        <v>0</v>
      </c>
      <c r="BF1499" s="173">
        <f>IF(N1499="znížená",J1499,0)</f>
        <v>0</v>
      </c>
      <c r="BG1499" s="173">
        <f>IF(N1499="zákl. prenesená",J1499,0)</f>
        <v>0</v>
      </c>
      <c r="BH1499" s="173">
        <f>IF(N1499="zníž. prenesená",J1499,0)</f>
        <v>0</v>
      </c>
      <c r="BI1499" s="173">
        <f>IF(N1499="nulová",J1499,0)</f>
        <v>0</v>
      </c>
      <c r="BJ1499" s="18" t="s">
        <v>179</v>
      </c>
      <c r="BK1499" s="174">
        <f>ROUND(I1499*H1499,3)</f>
        <v>0</v>
      </c>
      <c r="BL1499" s="18" t="s">
        <v>572</v>
      </c>
      <c r="BM1499" s="172" t="s">
        <v>2490</v>
      </c>
    </row>
    <row r="1500" spans="1:65" s="2" customFormat="1" x14ac:dyDescent="0.2">
      <c r="A1500" s="33"/>
      <c r="B1500" s="34"/>
      <c r="C1500" s="33"/>
      <c r="D1500" s="175" t="s">
        <v>181</v>
      </c>
      <c r="E1500" s="33"/>
      <c r="F1500" s="176" t="s">
        <v>1605</v>
      </c>
      <c r="G1500" s="33"/>
      <c r="H1500" s="33"/>
      <c r="I1500" s="97"/>
      <c r="J1500" s="33"/>
      <c r="K1500" s="33"/>
      <c r="L1500" s="34"/>
      <c r="M1500" s="177"/>
      <c r="N1500" s="178"/>
      <c r="O1500" s="59"/>
      <c r="P1500" s="59"/>
      <c r="Q1500" s="59"/>
      <c r="R1500" s="59"/>
      <c r="S1500" s="59"/>
      <c r="T1500" s="60"/>
      <c r="U1500" s="33"/>
      <c r="V1500" s="33"/>
      <c r="W1500" s="33"/>
      <c r="X1500" s="33"/>
      <c r="Y1500" s="33"/>
      <c r="Z1500" s="33"/>
      <c r="AA1500" s="33"/>
      <c r="AB1500" s="33"/>
      <c r="AC1500" s="33"/>
      <c r="AD1500" s="33"/>
      <c r="AE1500" s="33"/>
      <c r="AT1500" s="18" t="s">
        <v>181</v>
      </c>
      <c r="AU1500" s="18" t="s">
        <v>191</v>
      </c>
    </row>
    <row r="1501" spans="1:65" s="2" customFormat="1" ht="16.5" customHeight="1" x14ac:dyDescent="0.2">
      <c r="A1501" s="33"/>
      <c r="B1501" s="162"/>
      <c r="C1501" s="210" t="s">
        <v>1683</v>
      </c>
      <c r="D1501" s="267" t="s">
        <v>1608</v>
      </c>
      <c r="E1501" s="268"/>
      <c r="F1501" s="269"/>
      <c r="G1501" s="211" t="s">
        <v>643</v>
      </c>
      <c r="H1501" s="212">
        <v>20</v>
      </c>
      <c r="I1501" s="213"/>
      <c r="J1501" s="212">
        <f>ROUND(I1501*H1501,3)</f>
        <v>0</v>
      </c>
      <c r="K1501" s="214"/>
      <c r="L1501" s="215"/>
      <c r="M1501" s="216" t="s">
        <v>1</v>
      </c>
      <c r="N1501" s="217" t="s">
        <v>43</v>
      </c>
      <c r="O1501" s="59"/>
      <c r="P1501" s="170">
        <f>O1501*H1501</f>
        <v>0</v>
      </c>
      <c r="Q1501" s="170">
        <v>0</v>
      </c>
      <c r="R1501" s="170">
        <f>Q1501*H1501</f>
        <v>0</v>
      </c>
      <c r="S1501" s="170">
        <v>0</v>
      </c>
      <c r="T1501" s="171">
        <f>S1501*H1501</f>
        <v>0</v>
      </c>
      <c r="U1501" s="33"/>
      <c r="V1501" s="33"/>
      <c r="W1501" s="33"/>
      <c r="X1501" s="33"/>
      <c r="Y1501" s="33"/>
      <c r="Z1501" s="33"/>
      <c r="AA1501" s="33"/>
      <c r="AB1501" s="33"/>
      <c r="AC1501" s="33"/>
      <c r="AD1501" s="33"/>
      <c r="AE1501" s="33"/>
      <c r="AR1501" s="172" t="s">
        <v>1474</v>
      </c>
      <c r="AT1501" s="172" t="s">
        <v>335</v>
      </c>
      <c r="AU1501" s="172" t="s">
        <v>191</v>
      </c>
      <c r="AY1501" s="18" t="s">
        <v>173</v>
      </c>
      <c r="BE1501" s="173">
        <f>IF(N1501="základná",J1501,0)</f>
        <v>0</v>
      </c>
      <c r="BF1501" s="173">
        <f>IF(N1501="znížená",J1501,0)</f>
        <v>0</v>
      </c>
      <c r="BG1501" s="173">
        <f>IF(N1501="zákl. prenesená",J1501,0)</f>
        <v>0</v>
      </c>
      <c r="BH1501" s="173">
        <f>IF(N1501="zníž. prenesená",J1501,0)</f>
        <v>0</v>
      </c>
      <c r="BI1501" s="173">
        <f>IF(N1501="nulová",J1501,0)</f>
        <v>0</v>
      </c>
      <c r="BJ1501" s="18" t="s">
        <v>179</v>
      </c>
      <c r="BK1501" s="174">
        <f>ROUND(I1501*H1501,3)</f>
        <v>0</v>
      </c>
      <c r="BL1501" s="18" t="s">
        <v>572</v>
      </c>
      <c r="BM1501" s="172" t="s">
        <v>2491</v>
      </c>
    </row>
    <row r="1502" spans="1:65" s="2" customFormat="1" x14ac:dyDescent="0.2">
      <c r="A1502" s="33"/>
      <c r="B1502" s="34"/>
      <c r="C1502" s="33"/>
      <c r="D1502" s="175" t="s">
        <v>181</v>
      </c>
      <c r="E1502" s="33"/>
      <c r="F1502" s="176" t="s">
        <v>1608</v>
      </c>
      <c r="G1502" s="33"/>
      <c r="H1502" s="33"/>
      <c r="I1502" s="97"/>
      <c r="J1502" s="33"/>
      <c r="K1502" s="33"/>
      <c r="L1502" s="34"/>
      <c r="M1502" s="177"/>
      <c r="N1502" s="178"/>
      <c r="O1502" s="59"/>
      <c r="P1502" s="59"/>
      <c r="Q1502" s="59"/>
      <c r="R1502" s="59"/>
      <c r="S1502" s="59"/>
      <c r="T1502" s="60"/>
      <c r="U1502" s="33"/>
      <c r="V1502" s="33"/>
      <c r="W1502" s="33"/>
      <c r="X1502" s="33"/>
      <c r="Y1502" s="33"/>
      <c r="Z1502" s="33"/>
      <c r="AA1502" s="33"/>
      <c r="AB1502" s="33"/>
      <c r="AC1502" s="33"/>
      <c r="AD1502" s="33"/>
      <c r="AE1502" s="33"/>
      <c r="AT1502" s="18" t="s">
        <v>181</v>
      </c>
      <c r="AU1502" s="18" t="s">
        <v>191</v>
      </c>
    </row>
    <row r="1503" spans="1:65" s="2" customFormat="1" ht="24" customHeight="1" x14ac:dyDescent="0.2">
      <c r="A1503" s="33"/>
      <c r="B1503" s="162"/>
      <c r="C1503" s="210" t="s">
        <v>1686</v>
      </c>
      <c r="D1503" s="267" t="s">
        <v>3233</v>
      </c>
      <c r="E1503" s="268"/>
      <c r="F1503" s="269"/>
      <c r="G1503" s="211" t="s">
        <v>370</v>
      </c>
      <c r="H1503" s="212">
        <v>1</v>
      </c>
      <c r="I1503" s="213"/>
      <c r="J1503" s="212">
        <f>ROUND(I1503*H1503,3)</f>
        <v>0</v>
      </c>
      <c r="K1503" s="214"/>
      <c r="L1503" s="215"/>
      <c r="M1503" s="216" t="s">
        <v>1</v>
      </c>
      <c r="N1503" s="217" t="s">
        <v>43</v>
      </c>
      <c r="O1503" s="59"/>
      <c r="P1503" s="170">
        <f>O1503*H1503</f>
        <v>0</v>
      </c>
      <c r="Q1503" s="170">
        <v>0</v>
      </c>
      <c r="R1503" s="170">
        <f>Q1503*H1503</f>
        <v>0</v>
      </c>
      <c r="S1503" s="170">
        <v>0</v>
      </c>
      <c r="T1503" s="171">
        <f>S1503*H1503</f>
        <v>0</v>
      </c>
      <c r="U1503" s="33"/>
      <c r="V1503" s="33"/>
      <c r="W1503" s="33"/>
      <c r="X1503" s="33"/>
      <c r="Y1503" s="33"/>
      <c r="Z1503" s="33"/>
      <c r="AA1503" s="33"/>
      <c r="AB1503" s="33"/>
      <c r="AC1503" s="33"/>
      <c r="AD1503" s="33"/>
      <c r="AE1503" s="33"/>
      <c r="AR1503" s="172" t="s">
        <v>1474</v>
      </c>
      <c r="AT1503" s="172" t="s">
        <v>335</v>
      </c>
      <c r="AU1503" s="172" t="s">
        <v>191</v>
      </c>
      <c r="AY1503" s="18" t="s">
        <v>173</v>
      </c>
      <c r="BE1503" s="173">
        <f>IF(N1503="základná",J1503,0)</f>
        <v>0</v>
      </c>
      <c r="BF1503" s="173">
        <f>IF(N1503="znížená",J1503,0)</f>
        <v>0</v>
      </c>
      <c r="BG1503" s="173">
        <f>IF(N1503="zákl. prenesená",J1503,0)</f>
        <v>0</v>
      </c>
      <c r="BH1503" s="173">
        <f>IF(N1503="zníž. prenesená",J1503,0)</f>
        <v>0</v>
      </c>
      <c r="BI1503" s="173">
        <f>IF(N1503="nulová",J1503,0)</f>
        <v>0</v>
      </c>
      <c r="BJ1503" s="18" t="s">
        <v>179</v>
      </c>
      <c r="BK1503" s="174">
        <f>ROUND(I1503*H1503,3)</f>
        <v>0</v>
      </c>
      <c r="BL1503" s="18" t="s">
        <v>572</v>
      </c>
      <c r="BM1503" s="172" t="s">
        <v>2492</v>
      </c>
    </row>
    <row r="1504" spans="1:65" s="2" customFormat="1" x14ac:dyDescent="0.2">
      <c r="A1504" s="33"/>
      <c r="B1504" s="34"/>
      <c r="C1504" s="33"/>
      <c r="D1504" s="175" t="s">
        <v>181</v>
      </c>
      <c r="E1504" s="33"/>
      <c r="F1504" s="176" t="s">
        <v>3233</v>
      </c>
      <c r="G1504" s="33"/>
      <c r="H1504" s="33"/>
      <c r="I1504" s="97"/>
      <c r="J1504" s="33"/>
      <c r="K1504" s="33"/>
      <c r="L1504" s="34"/>
      <c r="M1504" s="177"/>
      <c r="N1504" s="178"/>
      <c r="O1504" s="59"/>
      <c r="P1504" s="59"/>
      <c r="Q1504" s="59"/>
      <c r="R1504" s="59"/>
      <c r="S1504" s="59"/>
      <c r="T1504" s="60"/>
      <c r="U1504" s="33"/>
      <c r="V1504" s="33"/>
      <c r="W1504" s="33"/>
      <c r="X1504" s="33"/>
      <c r="Y1504" s="33"/>
      <c r="Z1504" s="33"/>
      <c r="AA1504" s="33"/>
      <c r="AB1504" s="33"/>
      <c r="AC1504" s="33"/>
      <c r="AD1504" s="33"/>
      <c r="AE1504" s="33"/>
      <c r="AT1504" s="18" t="s">
        <v>181</v>
      </c>
      <c r="AU1504" s="18" t="s">
        <v>191</v>
      </c>
    </row>
    <row r="1505" spans="1:65" s="2" customFormat="1" ht="24" customHeight="1" x14ac:dyDescent="0.2">
      <c r="A1505" s="33"/>
      <c r="B1505" s="162"/>
      <c r="C1505" s="210" t="s">
        <v>1690</v>
      </c>
      <c r="D1505" s="267" t="s">
        <v>3234</v>
      </c>
      <c r="E1505" s="268"/>
      <c r="F1505" s="269"/>
      <c r="G1505" s="211" t="s">
        <v>370</v>
      </c>
      <c r="H1505" s="212">
        <v>1</v>
      </c>
      <c r="I1505" s="213"/>
      <c r="J1505" s="212">
        <f>ROUND(I1505*H1505,3)</f>
        <v>0</v>
      </c>
      <c r="K1505" s="214"/>
      <c r="L1505" s="215"/>
      <c r="M1505" s="216" t="s">
        <v>1</v>
      </c>
      <c r="N1505" s="217" t="s">
        <v>43</v>
      </c>
      <c r="O1505" s="59"/>
      <c r="P1505" s="170">
        <f>O1505*H1505</f>
        <v>0</v>
      </c>
      <c r="Q1505" s="170">
        <v>0</v>
      </c>
      <c r="R1505" s="170">
        <f>Q1505*H1505</f>
        <v>0</v>
      </c>
      <c r="S1505" s="170">
        <v>0</v>
      </c>
      <c r="T1505" s="171">
        <f>S1505*H1505</f>
        <v>0</v>
      </c>
      <c r="U1505" s="33"/>
      <c r="V1505" s="33"/>
      <c r="W1505" s="33"/>
      <c r="X1505" s="33"/>
      <c r="Y1505" s="33"/>
      <c r="Z1505" s="33"/>
      <c r="AA1505" s="33"/>
      <c r="AB1505" s="33"/>
      <c r="AC1505" s="33"/>
      <c r="AD1505" s="33"/>
      <c r="AE1505" s="33"/>
      <c r="AR1505" s="172" t="s">
        <v>1474</v>
      </c>
      <c r="AT1505" s="172" t="s">
        <v>335</v>
      </c>
      <c r="AU1505" s="172" t="s">
        <v>191</v>
      </c>
      <c r="AY1505" s="18" t="s">
        <v>173</v>
      </c>
      <c r="BE1505" s="173">
        <f>IF(N1505="základná",J1505,0)</f>
        <v>0</v>
      </c>
      <c r="BF1505" s="173">
        <f>IF(N1505="znížená",J1505,0)</f>
        <v>0</v>
      </c>
      <c r="BG1505" s="173">
        <f>IF(N1505="zákl. prenesená",J1505,0)</f>
        <v>0</v>
      </c>
      <c r="BH1505" s="173">
        <f>IF(N1505="zníž. prenesená",J1505,0)</f>
        <v>0</v>
      </c>
      <c r="BI1505" s="173">
        <f>IF(N1505="nulová",J1505,0)</f>
        <v>0</v>
      </c>
      <c r="BJ1505" s="18" t="s">
        <v>179</v>
      </c>
      <c r="BK1505" s="174">
        <f>ROUND(I1505*H1505,3)</f>
        <v>0</v>
      </c>
      <c r="BL1505" s="18" t="s">
        <v>572</v>
      </c>
      <c r="BM1505" s="172" t="s">
        <v>2493</v>
      </c>
    </row>
    <row r="1506" spans="1:65" s="2" customFormat="1" x14ac:dyDescent="0.2">
      <c r="A1506" s="33"/>
      <c r="B1506" s="34"/>
      <c r="C1506" s="33"/>
      <c r="D1506" s="175" t="s">
        <v>181</v>
      </c>
      <c r="E1506" s="33"/>
      <c r="F1506" s="176" t="s">
        <v>3234</v>
      </c>
      <c r="G1506" s="33"/>
      <c r="H1506" s="33"/>
      <c r="I1506" s="97"/>
      <c r="J1506" s="33"/>
      <c r="K1506" s="33"/>
      <c r="L1506" s="34"/>
      <c r="M1506" s="177"/>
      <c r="N1506" s="178"/>
      <c r="O1506" s="59"/>
      <c r="P1506" s="59"/>
      <c r="Q1506" s="59"/>
      <c r="R1506" s="59"/>
      <c r="S1506" s="59"/>
      <c r="T1506" s="60"/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33"/>
      <c r="AE1506" s="33"/>
      <c r="AT1506" s="18" t="s">
        <v>181</v>
      </c>
      <c r="AU1506" s="18" t="s">
        <v>191</v>
      </c>
    </row>
    <row r="1507" spans="1:65" s="2" customFormat="1" ht="16.5" customHeight="1" x14ac:dyDescent="0.2">
      <c r="A1507" s="33"/>
      <c r="B1507" s="162"/>
      <c r="C1507" s="210" t="s">
        <v>1692</v>
      </c>
      <c r="D1507" s="267" t="s">
        <v>1616</v>
      </c>
      <c r="E1507" s="268"/>
      <c r="F1507" s="269"/>
      <c r="G1507" s="211" t="s">
        <v>370</v>
      </c>
      <c r="H1507" s="212">
        <v>1</v>
      </c>
      <c r="I1507" s="213"/>
      <c r="J1507" s="212">
        <f>ROUND(I1507*H1507,3)</f>
        <v>0</v>
      </c>
      <c r="K1507" s="214"/>
      <c r="L1507" s="215"/>
      <c r="M1507" s="216" t="s">
        <v>1</v>
      </c>
      <c r="N1507" s="217" t="s">
        <v>43</v>
      </c>
      <c r="O1507" s="59"/>
      <c r="P1507" s="170">
        <f>O1507*H1507</f>
        <v>0</v>
      </c>
      <c r="Q1507" s="170">
        <v>0</v>
      </c>
      <c r="R1507" s="170">
        <f>Q1507*H1507</f>
        <v>0</v>
      </c>
      <c r="S1507" s="170">
        <v>0</v>
      </c>
      <c r="T1507" s="171">
        <f>S1507*H1507</f>
        <v>0</v>
      </c>
      <c r="U1507" s="33"/>
      <c r="V1507" s="33"/>
      <c r="W1507" s="33"/>
      <c r="X1507" s="33"/>
      <c r="Y1507" s="33"/>
      <c r="Z1507" s="33"/>
      <c r="AA1507" s="33"/>
      <c r="AB1507" s="33"/>
      <c r="AC1507" s="33"/>
      <c r="AD1507" s="33"/>
      <c r="AE1507" s="33"/>
      <c r="AR1507" s="172" t="s">
        <v>1474</v>
      </c>
      <c r="AT1507" s="172" t="s">
        <v>335</v>
      </c>
      <c r="AU1507" s="172" t="s">
        <v>191</v>
      </c>
      <c r="AY1507" s="18" t="s">
        <v>173</v>
      </c>
      <c r="BE1507" s="173">
        <f>IF(N1507="základná",J1507,0)</f>
        <v>0</v>
      </c>
      <c r="BF1507" s="173">
        <f>IF(N1507="znížená",J1507,0)</f>
        <v>0</v>
      </c>
      <c r="BG1507" s="173">
        <f>IF(N1507="zákl. prenesená",J1507,0)</f>
        <v>0</v>
      </c>
      <c r="BH1507" s="173">
        <f>IF(N1507="zníž. prenesená",J1507,0)</f>
        <v>0</v>
      </c>
      <c r="BI1507" s="173">
        <f>IF(N1507="nulová",J1507,0)</f>
        <v>0</v>
      </c>
      <c r="BJ1507" s="18" t="s">
        <v>179</v>
      </c>
      <c r="BK1507" s="174">
        <f>ROUND(I1507*H1507,3)</f>
        <v>0</v>
      </c>
      <c r="BL1507" s="18" t="s">
        <v>572</v>
      </c>
      <c r="BM1507" s="172" t="s">
        <v>2494</v>
      </c>
    </row>
    <row r="1508" spans="1:65" s="2" customFormat="1" x14ac:dyDescent="0.2">
      <c r="A1508" s="33"/>
      <c r="B1508" s="34"/>
      <c r="C1508" s="33"/>
      <c r="D1508" s="175" t="s">
        <v>181</v>
      </c>
      <c r="E1508" s="33"/>
      <c r="F1508" s="176" t="s">
        <v>1616</v>
      </c>
      <c r="G1508" s="33"/>
      <c r="H1508" s="33"/>
      <c r="I1508" s="97"/>
      <c r="J1508" s="33"/>
      <c r="K1508" s="33"/>
      <c r="L1508" s="34"/>
      <c r="M1508" s="177"/>
      <c r="N1508" s="178"/>
      <c r="O1508" s="59"/>
      <c r="P1508" s="59"/>
      <c r="Q1508" s="59"/>
      <c r="R1508" s="59"/>
      <c r="S1508" s="59"/>
      <c r="T1508" s="60"/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33"/>
      <c r="AE1508" s="33"/>
      <c r="AT1508" s="18" t="s">
        <v>181</v>
      </c>
      <c r="AU1508" s="18" t="s">
        <v>191</v>
      </c>
    </row>
    <row r="1509" spans="1:65" s="2" customFormat="1" ht="16.5" customHeight="1" x14ac:dyDescent="0.2">
      <c r="A1509" s="33"/>
      <c r="B1509" s="162"/>
      <c r="C1509" s="210" t="s">
        <v>1694</v>
      </c>
      <c r="D1509" s="267" t="s">
        <v>3236</v>
      </c>
      <c r="E1509" s="268"/>
      <c r="F1509" s="269"/>
      <c r="G1509" s="211" t="s">
        <v>370</v>
      </c>
      <c r="H1509" s="212">
        <v>1</v>
      </c>
      <c r="I1509" s="213"/>
      <c r="J1509" s="212">
        <f>ROUND(I1509*H1509,3)</f>
        <v>0</v>
      </c>
      <c r="K1509" s="214"/>
      <c r="L1509" s="215"/>
      <c r="M1509" s="216" t="s">
        <v>1</v>
      </c>
      <c r="N1509" s="217" t="s">
        <v>43</v>
      </c>
      <c r="O1509" s="59"/>
      <c r="P1509" s="170">
        <f>O1509*H1509</f>
        <v>0</v>
      </c>
      <c r="Q1509" s="170">
        <v>0</v>
      </c>
      <c r="R1509" s="170">
        <f>Q1509*H1509</f>
        <v>0</v>
      </c>
      <c r="S1509" s="170">
        <v>0</v>
      </c>
      <c r="T1509" s="171">
        <f>S1509*H1509</f>
        <v>0</v>
      </c>
      <c r="U1509" s="33"/>
      <c r="V1509" s="33"/>
      <c r="W1509" s="33"/>
      <c r="X1509" s="33"/>
      <c r="Y1509" s="33"/>
      <c r="Z1509" s="33"/>
      <c r="AA1509" s="33"/>
      <c r="AB1509" s="33"/>
      <c r="AC1509" s="33"/>
      <c r="AD1509" s="33"/>
      <c r="AE1509" s="33"/>
      <c r="AR1509" s="172" t="s">
        <v>1474</v>
      </c>
      <c r="AT1509" s="172" t="s">
        <v>335</v>
      </c>
      <c r="AU1509" s="172" t="s">
        <v>191</v>
      </c>
      <c r="AY1509" s="18" t="s">
        <v>173</v>
      </c>
      <c r="BE1509" s="173">
        <f>IF(N1509="základná",J1509,0)</f>
        <v>0</v>
      </c>
      <c r="BF1509" s="173">
        <f>IF(N1509="znížená",J1509,0)</f>
        <v>0</v>
      </c>
      <c r="BG1509" s="173">
        <f>IF(N1509="zákl. prenesená",J1509,0)</f>
        <v>0</v>
      </c>
      <c r="BH1509" s="173">
        <f>IF(N1509="zníž. prenesená",J1509,0)</f>
        <v>0</v>
      </c>
      <c r="BI1509" s="173">
        <f>IF(N1509="nulová",J1509,0)</f>
        <v>0</v>
      </c>
      <c r="BJ1509" s="18" t="s">
        <v>179</v>
      </c>
      <c r="BK1509" s="174">
        <f>ROUND(I1509*H1509,3)</f>
        <v>0</v>
      </c>
      <c r="BL1509" s="18" t="s">
        <v>572</v>
      </c>
      <c r="BM1509" s="172" t="s">
        <v>2495</v>
      </c>
    </row>
    <row r="1510" spans="1:65" s="2" customFormat="1" x14ac:dyDescent="0.2">
      <c r="A1510" s="33"/>
      <c r="B1510" s="34"/>
      <c r="C1510" s="33"/>
      <c r="D1510" s="175" t="s">
        <v>181</v>
      </c>
      <c r="E1510" s="33"/>
      <c r="F1510" s="176" t="s">
        <v>3236</v>
      </c>
      <c r="G1510" s="33"/>
      <c r="H1510" s="33"/>
      <c r="I1510" s="97"/>
      <c r="J1510" s="33"/>
      <c r="K1510" s="33"/>
      <c r="L1510" s="34"/>
      <c r="M1510" s="177"/>
      <c r="N1510" s="178"/>
      <c r="O1510" s="59"/>
      <c r="P1510" s="59"/>
      <c r="Q1510" s="59"/>
      <c r="R1510" s="59"/>
      <c r="S1510" s="59"/>
      <c r="T1510" s="60"/>
      <c r="U1510" s="33"/>
      <c r="V1510" s="33"/>
      <c r="W1510" s="33"/>
      <c r="X1510" s="33"/>
      <c r="Y1510" s="33"/>
      <c r="Z1510" s="33"/>
      <c r="AA1510" s="33"/>
      <c r="AB1510" s="33"/>
      <c r="AC1510" s="33"/>
      <c r="AD1510" s="33"/>
      <c r="AE1510" s="33"/>
      <c r="AT1510" s="18" t="s">
        <v>181</v>
      </c>
      <c r="AU1510" s="18" t="s">
        <v>191</v>
      </c>
    </row>
    <row r="1511" spans="1:65" s="12" customFormat="1" ht="20.85" customHeight="1" x14ac:dyDescent="0.2">
      <c r="B1511" s="149"/>
      <c r="D1511" s="150" t="s">
        <v>76</v>
      </c>
      <c r="E1511" s="160" t="s">
        <v>1644</v>
      </c>
      <c r="F1511" s="160" t="s">
        <v>1645</v>
      </c>
      <c r="I1511" s="152"/>
      <c r="J1511" s="161">
        <f>BK1511</f>
        <v>0</v>
      </c>
      <c r="L1511" s="149"/>
      <c r="M1511" s="154"/>
      <c r="N1511" s="155"/>
      <c r="O1511" s="155"/>
      <c r="P1511" s="156">
        <f>SUM(P1512:P1539)</f>
        <v>0</v>
      </c>
      <c r="Q1511" s="155"/>
      <c r="R1511" s="156">
        <f>SUM(R1512:R1539)</f>
        <v>0</v>
      </c>
      <c r="S1511" s="155"/>
      <c r="T1511" s="157">
        <f>SUM(T1512:T1539)</f>
        <v>0</v>
      </c>
      <c r="AR1511" s="150" t="s">
        <v>191</v>
      </c>
      <c r="AT1511" s="158" t="s">
        <v>76</v>
      </c>
      <c r="AU1511" s="158" t="s">
        <v>179</v>
      </c>
      <c r="AY1511" s="150" t="s">
        <v>173</v>
      </c>
      <c r="BK1511" s="159">
        <f>SUM(BK1512:BK1539)</f>
        <v>0</v>
      </c>
    </row>
    <row r="1512" spans="1:65" s="2" customFormat="1" ht="16.5" customHeight="1" x14ac:dyDescent="0.2">
      <c r="A1512" s="33"/>
      <c r="B1512" s="162"/>
      <c r="C1512" s="163" t="s">
        <v>1696</v>
      </c>
      <c r="D1512" s="264" t="s">
        <v>1647</v>
      </c>
      <c r="E1512" s="265"/>
      <c r="F1512" s="266"/>
      <c r="G1512" s="164" t="s">
        <v>1648</v>
      </c>
      <c r="H1512" s="165">
        <v>17</v>
      </c>
      <c r="I1512" s="166"/>
      <c r="J1512" s="165">
        <f>ROUND(I1512*H1512,3)</f>
        <v>0</v>
      </c>
      <c r="K1512" s="167"/>
      <c r="L1512" s="34"/>
      <c r="M1512" s="168" t="s">
        <v>1</v>
      </c>
      <c r="N1512" s="169" t="s">
        <v>43</v>
      </c>
      <c r="O1512" s="59"/>
      <c r="P1512" s="170">
        <f>O1512*H1512</f>
        <v>0</v>
      </c>
      <c r="Q1512" s="170">
        <v>0</v>
      </c>
      <c r="R1512" s="170">
        <f>Q1512*H1512</f>
        <v>0</v>
      </c>
      <c r="S1512" s="170">
        <v>0</v>
      </c>
      <c r="T1512" s="171">
        <f>S1512*H1512</f>
        <v>0</v>
      </c>
      <c r="U1512" s="33"/>
      <c r="V1512" s="33"/>
      <c r="W1512" s="33"/>
      <c r="X1512" s="33"/>
      <c r="Y1512" s="33"/>
      <c r="Z1512" s="33"/>
      <c r="AA1512" s="33"/>
      <c r="AB1512" s="33"/>
      <c r="AC1512" s="33"/>
      <c r="AD1512" s="33"/>
      <c r="AE1512" s="33"/>
      <c r="AR1512" s="172" t="s">
        <v>572</v>
      </c>
      <c r="AT1512" s="172" t="s">
        <v>175</v>
      </c>
      <c r="AU1512" s="172" t="s">
        <v>191</v>
      </c>
      <c r="AY1512" s="18" t="s">
        <v>173</v>
      </c>
      <c r="BE1512" s="173">
        <f>IF(N1512="základná",J1512,0)</f>
        <v>0</v>
      </c>
      <c r="BF1512" s="173">
        <f>IF(N1512="znížená",J1512,0)</f>
        <v>0</v>
      </c>
      <c r="BG1512" s="173">
        <f>IF(N1512="zákl. prenesená",J1512,0)</f>
        <v>0</v>
      </c>
      <c r="BH1512" s="173">
        <f>IF(N1512="zníž. prenesená",J1512,0)</f>
        <v>0</v>
      </c>
      <c r="BI1512" s="173">
        <f>IF(N1512="nulová",J1512,0)</f>
        <v>0</v>
      </c>
      <c r="BJ1512" s="18" t="s">
        <v>179</v>
      </c>
      <c r="BK1512" s="174">
        <f>ROUND(I1512*H1512,3)</f>
        <v>0</v>
      </c>
      <c r="BL1512" s="18" t="s">
        <v>572</v>
      </c>
      <c r="BM1512" s="172" t="s">
        <v>2496</v>
      </c>
    </row>
    <row r="1513" spans="1:65" s="2" customFormat="1" x14ac:dyDescent="0.2">
      <c r="A1513" s="33"/>
      <c r="B1513" s="34"/>
      <c r="C1513" s="33"/>
      <c r="D1513" s="175" t="s">
        <v>181</v>
      </c>
      <c r="E1513" s="33"/>
      <c r="F1513" s="176" t="s">
        <v>1647</v>
      </c>
      <c r="G1513" s="33"/>
      <c r="H1513" s="33"/>
      <c r="I1513" s="97"/>
      <c r="J1513" s="33"/>
      <c r="K1513" s="33"/>
      <c r="L1513" s="34"/>
      <c r="M1513" s="177"/>
      <c r="N1513" s="178"/>
      <c r="O1513" s="59"/>
      <c r="P1513" s="59"/>
      <c r="Q1513" s="59"/>
      <c r="R1513" s="59"/>
      <c r="S1513" s="59"/>
      <c r="T1513" s="60"/>
      <c r="U1513" s="33"/>
      <c r="V1513" s="33"/>
      <c r="W1513" s="33"/>
      <c r="X1513" s="33"/>
      <c r="Y1513" s="33"/>
      <c r="Z1513" s="33"/>
      <c r="AA1513" s="33"/>
      <c r="AB1513" s="33"/>
      <c r="AC1513" s="33"/>
      <c r="AD1513" s="33"/>
      <c r="AE1513" s="33"/>
      <c r="AT1513" s="18" t="s">
        <v>181</v>
      </c>
      <c r="AU1513" s="18" t="s">
        <v>191</v>
      </c>
    </row>
    <row r="1514" spans="1:65" s="2" customFormat="1" ht="16.5" customHeight="1" x14ac:dyDescent="0.2">
      <c r="A1514" s="33"/>
      <c r="B1514" s="162"/>
      <c r="C1514" s="163" t="s">
        <v>1698</v>
      </c>
      <c r="D1514" s="264" t="s">
        <v>1651</v>
      </c>
      <c r="E1514" s="265"/>
      <c r="F1514" s="266"/>
      <c r="G1514" s="164" t="s">
        <v>1648</v>
      </c>
      <c r="H1514" s="165">
        <v>11</v>
      </c>
      <c r="I1514" s="166"/>
      <c r="J1514" s="165">
        <f>ROUND(I1514*H1514,3)</f>
        <v>0</v>
      </c>
      <c r="K1514" s="167"/>
      <c r="L1514" s="34"/>
      <c r="M1514" s="168" t="s">
        <v>1</v>
      </c>
      <c r="N1514" s="169" t="s">
        <v>43</v>
      </c>
      <c r="O1514" s="59"/>
      <c r="P1514" s="170">
        <f>O1514*H1514</f>
        <v>0</v>
      </c>
      <c r="Q1514" s="170">
        <v>0</v>
      </c>
      <c r="R1514" s="170">
        <f>Q1514*H1514</f>
        <v>0</v>
      </c>
      <c r="S1514" s="170">
        <v>0</v>
      </c>
      <c r="T1514" s="171">
        <f>S1514*H1514</f>
        <v>0</v>
      </c>
      <c r="U1514" s="33"/>
      <c r="V1514" s="33"/>
      <c r="W1514" s="33"/>
      <c r="X1514" s="33"/>
      <c r="Y1514" s="33"/>
      <c r="Z1514" s="33"/>
      <c r="AA1514" s="33"/>
      <c r="AB1514" s="33"/>
      <c r="AC1514" s="33"/>
      <c r="AD1514" s="33"/>
      <c r="AE1514" s="33"/>
      <c r="AR1514" s="172" t="s">
        <v>572</v>
      </c>
      <c r="AT1514" s="172" t="s">
        <v>175</v>
      </c>
      <c r="AU1514" s="172" t="s">
        <v>191</v>
      </c>
      <c r="AY1514" s="18" t="s">
        <v>173</v>
      </c>
      <c r="BE1514" s="173">
        <f>IF(N1514="základná",J1514,0)</f>
        <v>0</v>
      </c>
      <c r="BF1514" s="173">
        <f>IF(N1514="znížená",J1514,0)</f>
        <v>0</v>
      </c>
      <c r="BG1514" s="173">
        <f>IF(N1514="zákl. prenesená",J1514,0)</f>
        <v>0</v>
      </c>
      <c r="BH1514" s="173">
        <f>IF(N1514="zníž. prenesená",J1514,0)</f>
        <v>0</v>
      </c>
      <c r="BI1514" s="173">
        <f>IF(N1514="nulová",J1514,0)</f>
        <v>0</v>
      </c>
      <c r="BJ1514" s="18" t="s">
        <v>179</v>
      </c>
      <c r="BK1514" s="174">
        <f>ROUND(I1514*H1514,3)</f>
        <v>0</v>
      </c>
      <c r="BL1514" s="18" t="s">
        <v>572</v>
      </c>
      <c r="BM1514" s="172" t="s">
        <v>2497</v>
      </c>
    </row>
    <row r="1515" spans="1:65" s="2" customFormat="1" x14ac:dyDescent="0.2">
      <c r="A1515" s="33"/>
      <c r="B1515" s="34"/>
      <c r="C1515" s="33"/>
      <c r="D1515" s="175" t="s">
        <v>181</v>
      </c>
      <c r="E1515" s="33"/>
      <c r="F1515" s="176" t="s">
        <v>1651</v>
      </c>
      <c r="G1515" s="33"/>
      <c r="H1515" s="33"/>
      <c r="I1515" s="97"/>
      <c r="J1515" s="33"/>
      <c r="K1515" s="33"/>
      <c r="L1515" s="34"/>
      <c r="M1515" s="177"/>
      <c r="N1515" s="178"/>
      <c r="O1515" s="59"/>
      <c r="P1515" s="59"/>
      <c r="Q1515" s="59"/>
      <c r="R1515" s="59"/>
      <c r="S1515" s="59"/>
      <c r="T1515" s="60"/>
      <c r="U1515" s="33"/>
      <c r="V1515" s="33"/>
      <c r="W1515" s="33"/>
      <c r="X1515" s="33"/>
      <c r="Y1515" s="33"/>
      <c r="Z1515" s="33"/>
      <c r="AA1515" s="33"/>
      <c r="AB1515" s="33"/>
      <c r="AC1515" s="33"/>
      <c r="AD1515" s="33"/>
      <c r="AE1515" s="33"/>
      <c r="AT1515" s="18" t="s">
        <v>181</v>
      </c>
      <c r="AU1515" s="18" t="s">
        <v>191</v>
      </c>
    </row>
    <row r="1516" spans="1:65" s="2" customFormat="1" ht="16.5" customHeight="1" x14ac:dyDescent="0.2">
      <c r="A1516" s="33"/>
      <c r="B1516" s="162"/>
      <c r="C1516" s="163" t="s">
        <v>1700</v>
      </c>
      <c r="D1516" s="264" t="s">
        <v>1654</v>
      </c>
      <c r="E1516" s="265"/>
      <c r="F1516" s="266"/>
      <c r="G1516" s="164" t="s">
        <v>1648</v>
      </c>
      <c r="H1516" s="165">
        <v>105</v>
      </c>
      <c r="I1516" s="166"/>
      <c r="J1516" s="165">
        <f>ROUND(I1516*H1516,3)</f>
        <v>0</v>
      </c>
      <c r="K1516" s="167"/>
      <c r="L1516" s="34"/>
      <c r="M1516" s="168" t="s">
        <v>1</v>
      </c>
      <c r="N1516" s="169" t="s">
        <v>43</v>
      </c>
      <c r="O1516" s="59"/>
      <c r="P1516" s="170">
        <f>O1516*H1516</f>
        <v>0</v>
      </c>
      <c r="Q1516" s="170">
        <v>0</v>
      </c>
      <c r="R1516" s="170">
        <f>Q1516*H1516</f>
        <v>0</v>
      </c>
      <c r="S1516" s="170">
        <v>0</v>
      </c>
      <c r="T1516" s="171">
        <f>S1516*H1516</f>
        <v>0</v>
      </c>
      <c r="U1516" s="33"/>
      <c r="V1516" s="33"/>
      <c r="W1516" s="33"/>
      <c r="X1516" s="33"/>
      <c r="Y1516" s="33"/>
      <c r="Z1516" s="33"/>
      <c r="AA1516" s="33"/>
      <c r="AB1516" s="33"/>
      <c r="AC1516" s="33"/>
      <c r="AD1516" s="33"/>
      <c r="AE1516" s="33"/>
      <c r="AR1516" s="172" t="s">
        <v>572</v>
      </c>
      <c r="AT1516" s="172" t="s">
        <v>175</v>
      </c>
      <c r="AU1516" s="172" t="s">
        <v>191</v>
      </c>
      <c r="AY1516" s="18" t="s">
        <v>173</v>
      </c>
      <c r="BE1516" s="173">
        <f>IF(N1516="základná",J1516,0)</f>
        <v>0</v>
      </c>
      <c r="BF1516" s="173">
        <f>IF(N1516="znížená",J1516,0)</f>
        <v>0</v>
      </c>
      <c r="BG1516" s="173">
        <f>IF(N1516="zákl. prenesená",J1516,0)</f>
        <v>0</v>
      </c>
      <c r="BH1516" s="173">
        <f>IF(N1516="zníž. prenesená",J1516,0)</f>
        <v>0</v>
      </c>
      <c r="BI1516" s="173">
        <f>IF(N1516="nulová",J1516,0)</f>
        <v>0</v>
      </c>
      <c r="BJ1516" s="18" t="s">
        <v>179</v>
      </c>
      <c r="BK1516" s="174">
        <f>ROUND(I1516*H1516,3)</f>
        <v>0</v>
      </c>
      <c r="BL1516" s="18" t="s">
        <v>572</v>
      </c>
      <c r="BM1516" s="172" t="s">
        <v>2498</v>
      </c>
    </row>
    <row r="1517" spans="1:65" s="2" customFormat="1" x14ac:dyDescent="0.2">
      <c r="A1517" s="33"/>
      <c r="B1517" s="34"/>
      <c r="C1517" s="33"/>
      <c r="D1517" s="175" t="s">
        <v>181</v>
      </c>
      <c r="E1517" s="33"/>
      <c r="F1517" s="176" t="s">
        <v>1654</v>
      </c>
      <c r="G1517" s="33"/>
      <c r="H1517" s="33"/>
      <c r="I1517" s="97"/>
      <c r="J1517" s="33"/>
      <c r="K1517" s="33"/>
      <c r="L1517" s="34"/>
      <c r="M1517" s="177"/>
      <c r="N1517" s="178"/>
      <c r="O1517" s="59"/>
      <c r="P1517" s="59"/>
      <c r="Q1517" s="59"/>
      <c r="R1517" s="59"/>
      <c r="S1517" s="59"/>
      <c r="T1517" s="60"/>
      <c r="U1517" s="33"/>
      <c r="V1517" s="33"/>
      <c r="W1517" s="33"/>
      <c r="X1517" s="33"/>
      <c r="Y1517" s="33"/>
      <c r="Z1517" s="33"/>
      <c r="AA1517" s="33"/>
      <c r="AB1517" s="33"/>
      <c r="AC1517" s="33"/>
      <c r="AD1517" s="33"/>
      <c r="AE1517" s="33"/>
      <c r="AT1517" s="18" t="s">
        <v>181</v>
      </c>
      <c r="AU1517" s="18" t="s">
        <v>191</v>
      </c>
    </row>
    <row r="1518" spans="1:65" s="2" customFormat="1" ht="16.5" customHeight="1" x14ac:dyDescent="0.2">
      <c r="A1518" s="33"/>
      <c r="B1518" s="162"/>
      <c r="C1518" s="163" t="s">
        <v>1702</v>
      </c>
      <c r="D1518" s="264" t="s">
        <v>1657</v>
      </c>
      <c r="E1518" s="265"/>
      <c r="F1518" s="266"/>
      <c r="G1518" s="164" t="s">
        <v>370</v>
      </c>
      <c r="H1518" s="165">
        <v>4</v>
      </c>
      <c r="I1518" s="166"/>
      <c r="J1518" s="165">
        <f>ROUND(I1518*H1518,3)</f>
        <v>0</v>
      </c>
      <c r="K1518" s="167"/>
      <c r="L1518" s="34"/>
      <c r="M1518" s="168" t="s">
        <v>1</v>
      </c>
      <c r="N1518" s="169" t="s">
        <v>43</v>
      </c>
      <c r="O1518" s="59"/>
      <c r="P1518" s="170">
        <f>O1518*H1518</f>
        <v>0</v>
      </c>
      <c r="Q1518" s="170">
        <v>0</v>
      </c>
      <c r="R1518" s="170">
        <f>Q1518*H1518</f>
        <v>0</v>
      </c>
      <c r="S1518" s="170">
        <v>0</v>
      </c>
      <c r="T1518" s="171">
        <f>S1518*H1518</f>
        <v>0</v>
      </c>
      <c r="U1518" s="33"/>
      <c r="V1518" s="33"/>
      <c r="W1518" s="33"/>
      <c r="X1518" s="33"/>
      <c r="Y1518" s="33"/>
      <c r="Z1518" s="33"/>
      <c r="AA1518" s="33"/>
      <c r="AB1518" s="33"/>
      <c r="AC1518" s="33"/>
      <c r="AD1518" s="33"/>
      <c r="AE1518" s="33"/>
      <c r="AR1518" s="172" t="s">
        <v>572</v>
      </c>
      <c r="AT1518" s="172" t="s">
        <v>175</v>
      </c>
      <c r="AU1518" s="172" t="s">
        <v>191</v>
      </c>
      <c r="AY1518" s="18" t="s">
        <v>173</v>
      </c>
      <c r="BE1518" s="173">
        <f>IF(N1518="základná",J1518,0)</f>
        <v>0</v>
      </c>
      <c r="BF1518" s="173">
        <f>IF(N1518="znížená",J1518,0)</f>
        <v>0</v>
      </c>
      <c r="BG1518" s="173">
        <f>IF(N1518="zákl. prenesená",J1518,0)</f>
        <v>0</v>
      </c>
      <c r="BH1518" s="173">
        <f>IF(N1518="zníž. prenesená",J1518,0)</f>
        <v>0</v>
      </c>
      <c r="BI1518" s="173">
        <f>IF(N1518="nulová",J1518,0)</f>
        <v>0</v>
      </c>
      <c r="BJ1518" s="18" t="s">
        <v>179</v>
      </c>
      <c r="BK1518" s="174">
        <f>ROUND(I1518*H1518,3)</f>
        <v>0</v>
      </c>
      <c r="BL1518" s="18" t="s">
        <v>572</v>
      </c>
      <c r="BM1518" s="172" t="s">
        <v>2499</v>
      </c>
    </row>
    <row r="1519" spans="1:65" s="2" customFormat="1" x14ac:dyDescent="0.2">
      <c r="A1519" s="33"/>
      <c r="B1519" s="34"/>
      <c r="C1519" s="33"/>
      <c r="D1519" s="175" t="s">
        <v>181</v>
      </c>
      <c r="E1519" s="33"/>
      <c r="F1519" s="176" t="s">
        <v>1657</v>
      </c>
      <c r="G1519" s="33"/>
      <c r="H1519" s="33"/>
      <c r="I1519" s="97"/>
      <c r="J1519" s="33"/>
      <c r="K1519" s="33"/>
      <c r="L1519" s="34"/>
      <c r="M1519" s="177"/>
      <c r="N1519" s="178"/>
      <c r="O1519" s="59"/>
      <c r="P1519" s="59"/>
      <c r="Q1519" s="59"/>
      <c r="R1519" s="59"/>
      <c r="S1519" s="59"/>
      <c r="T1519" s="60"/>
      <c r="U1519" s="33"/>
      <c r="V1519" s="33"/>
      <c r="W1519" s="33"/>
      <c r="X1519" s="33"/>
      <c r="Y1519" s="33"/>
      <c r="Z1519" s="33"/>
      <c r="AA1519" s="33"/>
      <c r="AB1519" s="33"/>
      <c r="AC1519" s="33"/>
      <c r="AD1519" s="33"/>
      <c r="AE1519" s="33"/>
      <c r="AT1519" s="18" t="s">
        <v>181</v>
      </c>
      <c r="AU1519" s="18" t="s">
        <v>191</v>
      </c>
    </row>
    <row r="1520" spans="1:65" s="2" customFormat="1" ht="16.5" customHeight="1" x14ac:dyDescent="0.2">
      <c r="A1520" s="33"/>
      <c r="B1520" s="162"/>
      <c r="C1520" s="163" t="s">
        <v>1704</v>
      </c>
      <c r="D1520" s="264" t="s">
        <v>1660</v>
      </c>
      <c r="E1520" s="265"/>
      <c r="F1520" s="266"/>
      <c r="G1520" s="164" t="s">
        <v>643</v>
      </c>
      <c r="H1520" s="165">
        <v>20</v>
      </c>
      <c r="I1520" s="166"/>
      <c r="J1520" s="165">
        <f>ROUND(I1520*H1520,3)</f>
        <v>0</v>
      </c>
      <c r="K1520" s="167"/>
      <c r="L1520" s="34"/>
      <c r="M1520" s="168" t="s">
        <v>1</v>
      </c>
      <c r="N1520" s="169" t="s">
        <v>43</v>
      </c>
      <c r="O1520" s="59"/>
      <c r="P1520" s="170">
        <f>O1520*H1520</f>
        <v>0</v>
      </c>
      <c r="Q1520" s="170">
        <v>0</v>
      </c>
      <c r="R1520" s="170">
        <f>Q1520*H1520</f>
        <v>0</v>
      </c>
      <c r="S1520" s="170">
        <v>0</v>
      </c>
      <c r="T1520" s="171">
        <f>S1520*H1520</f>
        <v>0</v>
      </c>
      <c r="U1520" s="33"/>
      <c r="V1520" s="33"/>
      <c r="W1520" s="33"/>
      <c r="X1520" s="33"/>
      <c r="Y1520" s="33"/>
      <c r="Z1520" s="33"/>
      <c r="AA1520" s="33"/>
      <c r="AB1520" s="33"/>
      <c r="AC1520" s="33"/>
      <c r="AD1520" s="33"/>
      <c r="AE1520" s="33"/>
      <c r="AR1520" s="172" t="s">
        <v>572</v>
      </c>
      <c r="AT1520" s="172" t="s">
        <v>175</v>
      </c>
      <c r="AU1520" s="172" t="s">
        <v>191</v>
      </c>
      <c r="AY1520" s="18" t="s">
        <v>173</v>
      </c>
      <c r="BE1520" s="173">
        <f>IF(N1520="základná",J1520,0)</f>
        <v>0</v>
      </c>
      <c r="BF1520" s="173">
        <f>IF(N1520="znížená",J1520,0)</f>
        <v>0</v>
      </c>
      <c r="BG1520" s="173">
        <f>IF(N1520="zákl. prenesená",J1520,0)</f>
        <v>0</v>
      </c>
      <c r="BH1520" s="173">
        <f>IF(N1520="zníž. prenesená",J1520,0)</f>
        <v>0</v>
      </c>
      <c r="BI1520" s="173">
        <f>IF(N1520="nulová",J1520,0)</f>
        <v>0</v>
      </c>
      <c r="BJ1520" s="18" t="s">
        <v>179</v>
      </c>
      <c r="BK1520" s="174">
        <f>ROUND(I1520*H1520,3)</f>
        <v>0</v>
      </c>
      <c r="BL1520" s="18" t="s">
        <v>572</v>
      </c>
      <c r="BM1520" s="172" t="s">
        <v>2500</v>
      </c>
    </row>
    <row r="1521" spans="1:65" s="2" customFormat="1" x14ac:dyDescent="0.2">
      <c r="A1521" s="33"/>
      <c r="B1521" s="34"/>
      <c r="C1521" s="33"/>
      <c r="D1521" s="175" t="s">
        <v>181</v>
      </c>
      <c r="E1521" s="33"/>
      <c r="F1521" s="176" t="s">
        <v>1660</v>
      </c>
      <c r="G1521" s="33"/>
      <c r="H1521" s="33"/>
      <c r="I1521" s="97"/>
      <c r="J1521" s="33"/>
      <c r="K1521" s="33"/>
      <c r="L1521" s="34"/>
      <c r="M1521" s="177"/>
      <c r="N1521" s="178"/>
      <c r="O1521" s="59"/>
      <c r="P1521" s="59"/>
      <c r="Q1521" s="59"/>
      <c r="R1521" s="59"/>
      <c r="S1521" s="59"/>
      <c r="T1521" s="60"/>
      <c r="U1521" s="33"/>
      <c r="V1521" s="33"/>
      <c r="W1521" s="33"/>
      <c r="X1521" s="33"/>
      <c r="Y1521" s="33"/>
      <c r="Z1521" s="33"/>
      <c r="AA1521" s="33"/>
      <c r="AB1521" s="33"/>
      <c r="AC1521" s="33"/>
      <c r="AD1521" s="33"/>
      <c r="AE1521" s="33"/>
      <c r="AT1521" s="18" t="s">
        <v>181</v>
      </c>
      <c r="AU1521" s="18" t="s">
        <v>191</v>
      </c>
    </row>
    <row r="1522" spans="1:65" s="2" customFormat="1" ht="16.5" customHeight="1" x14ac:dyDescent="0.2">
      <c r="A1522" s="33"/>
      <c r="B1522" s="162"/>
      <c r="C1522" s="163" t="s">
        <v>1706</v>
      </c>
      <c r="D1522" s="264" t="s">
        <v>1663</v>
      </c>
      <c r="E1522" s="265"/>
      <c r="F1522" s="266"/>
      <c r="G1522" s="164" t="s">
        <v>370</v>
      </c>
      <c r="H1522" s="165">
        <v>3</v>
      </c>
      <c r="I1522" s="166"/>
      <c r="J1522" s="165">
        <f>ROUND(I1522*H1522,3)</f>
        <v>0</v>
      </c>
      <c r="K1522" s="167"/>
      <c r="L1522" s="34"/>
      <c r="M1522" s="168" t="s">
        <v>1</v>
      </c>
      <c r="N1522" s="169" t="s">
        <v>43</v>
      </c>
      <c r="O1522" s="59"/>
      <c r="P1522" s="170">
        <f>O1522*H1522</f>
        <v>0</v>
      </c>
      <c r="Q1522" s="170">
        <v>0</v>
      </c>
      <c r="R1522" s="170">
        <f>Q1522*H1522</f>
        <v>0</v>
      </c>
      <c r="S1522" s="170">
        <v>0</v>
      </c>
      <c r="T1522" s="171">
        <f>S1522*H1522</f>
        <v>0</v>
      </c>
      <c r="U1522" s="33"/>
      <c r="V1522" s="33"/>
      <c r="W1522" s="33"/>
      <c r="X1522" s="33"/>
      <c r="Y1522" s="33"/>
      <c r="Z1522" s="33"/>
      <c r="AA1522" s="33"/>
      <c r="AB1522" s="33"/>
      <c r="AC1522" s="33"/>
      <c r="AD1522" s="33"/>
      <c r="AE1522" s="33"/>
      <c r="AR1522" s="172" t="s">
        <v>572</v>
      </c>
      <c r="AT1522" s="172" t="s">
        <v>175</v>
      </c>
      <c r="AU1522" s="172" t="s">
        <v>191</v>
      </c>
      <c r="AY1522" s="18" t="s">
        <v>173</v>
      </c>
      <c r="BE1522" s="173">
        <f>IF(N1522="základná",J1522,0)</f>
        <v>0</v>
      </c>
      <c r="BF1522" s="173">
        <f>IF(N1522="znížená",J1522,0)</f>
        <v>0</v>
      </c>
      <c r="BG1522" s="173">
        <f>IF(N1522="zákl. prenesená",J1522,0)</f>
        <v>0</v>
      </c>
      <c r="BH1522" s="173">
        <f>IF(N1522="zníž. prenesená",J1522,0)</f>
        <v>0</v>
      </c>
      <c r="BI1522" s="173">
        <f>IF(N1522="nulová",J1522,0)</f>
        <v>0</v>
      </c>
      <c r="BJ1522" s="18" t="s">
        <v>179</v>
      </c>
      <c r="BK1522" s="174">
        <f>ROUND(I1522*H1522,3)</f>
        <v>0</v>
      </c>
      <c r="BL1522" s="18" t="s">
        <v>572</v>
      </c>
      <c r="BM1522" s="172" t="s">
        <v>2501</v>
      </c>
    </row>
    <row r="1523" spans="1:65" s="2" customFormat="1" x14ac:dyDescent="0.2">
      <c r="A1523" s="33"/>
      <c r="B1523" s="34"/>
      <c r="C1523" s="33"/>
      <c r="D1523" s="175" t="s">
        <v>181</v>
      </c>
      <c r="E1523" s="33"/>
      <c r="F1523" s="176" t="s">
        <v>1663</v>
      </c>
      <c r="G1523" s="33"/>
      <c r="H1523" s="33"/>
      <c r="I1523" s="97"/>
      <c r="J1523" s="33"/>
      <c r="K1523" s="33"/>
      <c r="L1523" s="34"/>
      <c r="M1523" s="177"/>
      <c r="N1523" s="178"/>
      <c r="O1523" s="59"/>
      <c r="P1523" s="59"/>
      <c r="Q1523" s="59"/>
      <c r="R1523" s="59"/>
      <c r="S1523" s="59"/>
      <c r="T1523" s="60"/>
      <c r="U1523" s="33"/>
      <c r="V1523" s="33"/>
      <c r="W1523" s="33"/>
      <c r="X1523" s="33"/>
      <c r="Y1523" s="33"/>
      <c r="Z1523" s="33"/>
      <c r="AA1523" s="33"/>
      <c r="AB1523" s="33"/>
      <c r="AC1523" s="33"/>
      <c r="AD1523" s="33"/>
      <c r="AE1523" s="33"/>
      <c r="AT1523" s="18" t="s">
        <v>181</v>
      </c>
      <c r="AU1523" s="18" t="s">
        <v>191</v>
      </c>
    </row>
    <row r="1524" spans="1:65" s="2" customFormat="1" ht="16.5" customHeight="1" x14ac:dyDescent="0.2">
      <c r="A1524" s="33"/>
      <c r="B1524" s="162"/>
      <c r="C1524" s="163" t="s">
        <v>1708</v>
      </c>
      <c r="D1524" s="264" t="s">
        <v>1666</v>
      </c>
      <c r="E1524" s="265"/>
      <c r="F1524" s="266"/>
      <c r="G1524" s="164" t="s">
        <v>370</v>
      </c>
      <c r="H1524" s="165">
        <v>3</v>
      </c>
      <c r="I1524" s="166"/>
      <c r="J1524" s="165">
        <f>ROUND(I1524*H1524,3)</f>
        <v>0</v>
      </c>
      <c r="K1524" s="167"/>
      <c r="L1524" s="34"/>
      <c r="M1524" s="168" t="s">
        <v>1</v>
      </c>
      <c r="N1524" s="169" t="s">
        <v>43</v>
      </c>
      <c r="O1524" s="59"/>
      <c r="P1524" s="170">
        <f>O1524*H1524</f>
        <v>0</v>
      </c>
      <c r="Q1524" s="170">
        <v>0</v>
      </c>
      <c r="R1524" s="170">
        <f>Q1524*H1524</f>
        <v>0</v>
      </c>
      <c r="S1524" s="170">
        <v>0</v>
      </c>
      <c r="T1524" s="171">
        <f>S1524*H1524</f>
        <v>0</v>
      </c>
      <c r="U1524" s="33"/>
      <c r="V1524" s="33"/>
      <c r="W1524" s="33"/>
      <c r="X1524" s="33"/>
      <c r="Y1524" s="33"/>
      <c r="Z1524" s="33"/>
      <c r="AA1524" s="33"/>
      <c r="AB1524" s="33"/>
      <c r="AC1524" s="33"/>
      <c r="AD1524" s="33"/>
      <c r="AE1524" s="33"/>
      <c r="AR1524" s="172" t="s">
        <v>572</v>
      </c>
      <c r="AT1524" s="172" t="s">
        <v>175</v>
      </c>
      <c r="AU1524" s="172" t="s">
        <v>191</v>
      </c>
      <c r="AY1524" s="18" t="s">
        <v>173</v>
      </c>
      <c r="BE1524" s="173">
        <f>IF(N1524="základná",J1524,0)</f>
        <v>0</v>
      </c>
      <c r="BF1524" s="173">
        <f>IF(N1524="znížená",J1524,0)</f>
        <v>0</v>
      </c>
      <c r="BG1524" s="173">
        <f>IF(N1524="zákl. prenesená",J1524,0)</f>
        <v>0</v>
      </c>
      <c r="BH1524" s="173">
        <f>IF(N1524="zníž. prenesená",J1524,0)</f>
        <v>0</v>
      </c>
      <c r="BI1524" s="173">
        <f>IF(N1524="nulová",J1524,0)</f>
        <v>0</v>
      </c>
      <c r="BJ1524" s="18" t="s">
        <v>179</v>
      </c>
      <c r="BK1524" s="174">
        <f>ROUND(I1524*H1524,3)</f>
        <v>0</v>
      </c>
      <c r="BL1524" s="18" t="s">
        <v>572</v>
      </c>
      <c r="BM1524" s="172" t="s">
        <v>2502</v>
      </c>
    </row>
    <row r="1525" spans="1:65" s="2" customFormat="1" x14ac:dyDescent="0.2">
      <c r="A1525" s="33"/>
      <c r="B1525" s="34"/>
      <c r="C1525" s="33"/>
      <c r="D1525" s="175" t="s">
        <v>181</v>
      </c>
      <c r="E1525" s="33"/>
      <c r="F1525" s="176" t="s">
        <v>1666</v>
      </c>
      <c r="G1525" s="33"/>
      <c r="H1525" s="33"/>
      <c r="I1525" s="97"/>
      <c r="J1525" s="33"/>
      <c r="K1525" s="33"/>
      <c r="L1525" s="34"/>
      <c r="M1525" s="177"/>
      <c r="N1525" s="178"/>
      <c r="O1525" s="59"/>
      <c r="P1525" s="59"/>
      <c r="Q1525" s="59"/>
      <c r="R1525" s="59"/>
      <c r="S1525" s="59"/>
      <c r="T1525" s="60"/>
      <c r="U1525" s="33"/>
      <c r="V1525" s="33"/>
      <c r="W1525" s="33"/>
      <c r="X1525" s="33"/>
      <c r="Y1525" s="33"/>
      <c r="Z1525" s="33"/>
      <c r="AA1525" s="33"/>
      <c r="AB1525" s="33"/>
      <c r="AC1525" s="33"/>
      <c r="AD1525" s="33"/>
      <c r="AE1525" s="33"/>
      <c r="AT1525" s="18" t="s">
        <v>181</v>
      </c>
      <c r="AU1525" s="18" t="s">
        <v>191</v>
      </c>
    </row>
    <row r="1526" spans="1:65" s="2" customFormat="1" ht="16.5" customHeight="1" x14ac:dyDescent="0.2">
      <c r="A1526" s="33"/>
      <c r="B1526" s="162"/>
      <c r="C1526" s="163" t="s">
        <v>1710</v>
      </c>
      <c r="D1526" s="264" t="s">
        <v>1669</v>
      </c>
      <c r="E1526" s="265"/>
      <c r="F1526" s="266"/>
      <c r="G1526" s="164" t="s">
        <v>370</v>
      </c>
      <c r="H1526" s="165">
        <v>3</v>
      </c>
      <c r="I1526" s="166"/>
      <c r="J1526" s="165">
        <f>ROUND(I1526*H1526,3)</f>
        <v>0</v>
      </c>
      <c r="K1526" s="167"/>
      <c r="L1526" s="34"/>
      <c r="M1526" s="168" t="s">
        <v>1</v>
      </c>
      <c r="N1526" s="169" t="s">
        <v>43</v>
      </c>
      <c r="O1526" s="59"/>
      <c r="P1526" s="170">
        <f>O1526*H1526</f>
        <v>0</v>
      </c>
      <c r="Q1526" s="170">
        <v>0</v>
      </c>
      <c r="R1526" s="170">
        <f>Q1526*H1526</f>
        <v>0</v>
      </c>
      <c r="S1526" s="170">
        <v>0</v>
      </c>
      <c r="T1526" s="171">
        <f>S1526*H1526</f>
        <v>0</v>
      </c>
      <c r="U1526" s="33"/>
      <c r="V1526" s="33"/>
      <c r="W1526" s="33"/>
      <c r="X1526" s="33"/>
      <c r="Y1526" s="33"/>
      <c r="Z1526" s="33"/>
      <c r="AA1526" s="33"/>
      <c r="AB1526" s="33"/>
      <c r="AC1526" s="33"/>
      <c r="AD1526" s="33"/>
      <c r="AE1526" s="33"/>
      <c r="AR1526" s="172" t="s">
        <v>572</v>
      </c>
      <c r="AT1526" s="172" t="s">
        <v>175</v>
      </c>
      <c r="AU1526" s="172" t="s">
        <v>191</v>
      </c>
      <c r="AY1526" s="18" t="s">
        <v>173</v>
      </c>
      <c r="BE1526" s="173">
        <f>IF(N1526="základná",J1526,0)</f>
        <v>0</v>
      </c>
      <c r="BF1526" s="173">
        <f>IF(N1526="znížená",J1526,0)</f>
        <v>0</v>
      </c>
      <c r="BG1526" s="173">
        <f>IF(N1526="zákl. prenesená",J1526,0)</f>
        <v>0</v>
      </c>
      <c r="BH1526" s="173">
        <f>IF(N1526="zníž. prenesená",J1526,0)</f>
        <v>0</v>
      </c>
      <c r="BI1526" s="173">
        <f>IF(N1526="nulová",J1526,0)</f>
        <v>0</v>
      </c>
      <c r="BJ1526" s="18" t="s">
        <v>179</v>
      </c>
      <c r="BK1526" s="174">
        <f>ROUND(I1526*H1526,3)</f>
        <v>0</v>
      </c>
      <c r="BL1526" s="18" t="s">
        <v>572</v>
      </c>
      <c r="BM1526" s="172" t="s">
        <v>2503</v>
      </c>
    </row>
    <row r="1527" spans="1:65" s="2" customFormat="1" x14ac:dyDescent="0.2">
      <c r="A1527" s="33"/>
      <c r="B1527" s="34"/>
      <c r="C1527" s="33"/>
      <c r="D1527" s="175" t="s">
        <v>181</v>
      </c>
      <c r="E1527" s="33"/>
      <c r="F1527" s="176" t="s">
        <v>1669</v>
      </c>
      <c r="G1527" s="33"/>
      <c r="H1527" s="33"/>
      <c r="I1527" s="97"/>
      <c r="J1527" s="33"/>
      <c r="K1527" s="33"/>
      <c r="L1527" s="34"/>
      <c r="M1527" s="177"/>
      <c r="N1527" s="178"/>
      <c r="O1527" s="59"/>
      <c r="P1527" s="59"/>
      <c r="Q1527" s="59"/>
      <c r="R1527" s="59"/>
      <c r="S1527" s="59"/>
      <c r="T1527" s="60"/>
      <c r="U1527" s="33"/>
      <c r="V1527" s="33"/>
      <c r="W1527" s="33"/>
      <c r="X1527" s="33"/>
      <c r="Y1527" s="33"/>
      <c r="Z1527" s="33"/>
      <c r="AA1527" s="33"/>
      <c r="AB1527" s="33"/>
      <c r="AC1527" s="33"/>
      <c r="AD1527" s="33"/>
      <c r="AE1527" s="33"/>
      <c r="AT1527" s="18" t="s">
        <v>181</v>
      </c>
      <c r="AU1527" s="18" t="s">
        <v>191</v>
      </c>
    </row>
    <row r="1528" spans="1:65" s="2" customFormat="1" ht="16.5" customHeight="1" x14ac:dyDescent="0.2">
      <c r="A1528" s="33"/>
      <c r="B1528" s="162"/>
      <c r="C1528" s="163" t="s">
        <v>1712</v>
      </c>
      <c r="D1528" s="264" t="s">
        <v>1672</v>
      </c>
      <c r="E1528" s="265"/>
      <c r="F1528" s="266"/>
      <c r="G1528" s="164" t="s">
        <v>370</v>
      </c>
      <c r="H1528" s="165">
        <v>3</v>
      </c>
      <c r="I1528" s="166"/>
      <c r="J1528" s="165">
        <f>ROUND(I1528*H1528,3)</f>
        <v>0</v>
      </c>
      <c r="K1528" s="167"/>
      <c r="L1528" s="34"/>
      <c r="M1528" s="168" t="s">
        <v>1</v>
      </c>
      <c r="N1528" s="169" t="s">
        <v>43</v>
      </c>
      <c r="O1528" s="59"/>
      <c r="P1528" s="170">
        <f>O1528*H1528</f>
        <v>0</v>
      </c>
      <c r="Q1528" s="170">
        <v>0</v>
      </c>
      <c r="R1528" s="170">
        <f>Q1528*H1528</f>
        <v>0</v>
      </c>
      <c r="S1528" s="170">
        <v>0</v>
      </c>
      <c r="T1528" s="171">
        <f>S1528*H1528</f>
        <v>0</v>
      </c>
      <c r="U1528" s="33"/>
      <c r="V1528" s="33"/>
      <c r="W1528" s="33"/>
      <c r="X1528" s="33"/>
      <c r="Y1528" s="33"/>
      <c r="Z1528" s="33"/>
      <c r="AA1528" s="33"/>
      <c r="AB1528" s="33"/>
      <c r="AC1528" s="33"/>
      <c r="AD1528" s="33"/>
      <c r="AE1528" s="33"/>
      <c r="AR1528" s="172" t="s">
        <v>572</v>
      </c>
      <c r="AT1528" s="172" t="s">
        <v>175</v>
      </c>
      <c r="AU1528" s="172" t="s">
        <v>191</v>
      </c>
      <c r="AY1528" s="18" t="s">
        <v>173</v>
      </c>
      <c r="BE1528" s="173">
        <f>IF(N1528="základná",J1528,0)</f>
        <v>0</v>
      </c>
      <c r="BF1528" s="173">
        <f>IF(N1528="znížená",J1528,0)</f>
        <v>0</v>
      </c>
      <c r="BG1528" s="173">
        <f>IF(N1528="zákl. prenesená",J1528,0)</f>
        <v>0</v>
      </c>
      <c r="BH1528" s="173">
        <f>IF(N1528="zníž. prenesená",J1528,0)</f>
        <v>0</v>
      </c>
      <c r="BI1528" s="173">
        <f>IF(N1528="nulová",J1528,0)</f>
        <v>0</v>
      </c>
      <c r="BJ1528" s="18" t="s">
        <v>179</v>
      </c>
      <c r="BK1528" s="174">
        <f>ROUND(I1528*H1528,3)</f>
        <v>0</v>
      </c>
      <c r="BL1528" s="18" t="s">
        <v>572</v>
      </c>
      <c r="BM1528" s="172" t="s">
        <v>2504</v>
      </c>
    </row>
    <row r="1529" spans="1:65" s="2" customFormat="1" x14ac:dyDescent="0.2">
      <c r="A1529" s="33"/>
      <c r="B1529" s="34"/>
      <c r="C1529" s="33"/>
      <c r="D1529" s="175" t="s">
        <v>181</v>
      </c>
      <c r="E1529" s="33"/>
      <c r="F1529" s="176" t="s">
        <v>1672</v>
      </c>
      <c r="G1529" s="33"/>
      <c r="H1529" s="33"/>
      <c r="I1529" s="97"/>
      <c r="J1529" s="33"/>
      <c r="K1529" s="33"/>
      <c r="L1529" s="34"/>
      <c r="M1529" s="177"/>
      <c r="N1529" s="178"/>
      <c r="O1529" s="59"/>
      <c r="P1529" s="59"/>
      <c r="Q1529" s="59"/>
      <c r="R1529" s="59"/>
      <c r="S1529" s="59"/>
      <c r="T1529" s="60"/>
      <c r="U1529" s="33"/>
      <c r="V1529" s="33"/>
      <c r="W1529" s="33"/>
      <c r="X1529" s="33"/>
      <c r="Y1529" s="33"/>
      <c r="Z1529" s="33"/>
      <c r="AA1529" s="33"/>
      <c r="AB1529" s="33"/>
      <c r="AC1529" s="33"/>
      <c r="AD1529" s="33"/>
      <c r="AE1529" s="33"/>
      <c r="AT1529" s="18" t="s">
        <v>181</v>
      </c>
      <c r="AU1529" s="18" t="s">
        <v>191</v>
      </c>
    </row>
    <row r="1530" spans="1:65" s="2" customFormat="1" ht="16.5" customHeight="1" x14ac:dyDescent="0.2">
      <c r="A1530" s="33"/>
      <c r="B1530" s="162"/>
      <c r="C1530" s="163" t="s">
        <v>1714</v>
      </c>
      <c r="D1530" s="264" t="s">
        <v>1675</v>
      </c>
      <c r="E1530" s="265"/>
      <c r="F1530" s="266"/>
      <c r="G1530" s="164" t="s">
        <v>370</v>
      </c>
      <c r="H1530" s="165">
        <v>4</v>
      </c>
      <c r="I1530" s="166"/>
      <c r="J1530" s="165">
        <f>ROUND(I1530*H1530,3)</f>
        <v>0</v>
      </c>
      <c r="K1530" s="167"/>
      <c r="L1530" s="34"/>
      <c r="M1530" s="168" t="s">
        <v>1</v>
      </c>
      <c r="N1530" s="169" t="s">
        <v>43</v>
      </c>
      <c r="O1530" s="59"/>
      <c r="P1530" s="170">
        <f>O1530*H1530</f>
        <v>0</v>
      </c>
      <c r="Q1530" s="170">
        <v>0</v>
      </c>
      <c r="R1530" s="170">
        <f>Q1530*H1530</f>
        <v>0</v>
      </c>
      <c r="S1530" s="170">
        <v>0</v>
      </c>
      <c r="T1530" s="171">
        <f>S1530*H1530</f>
        <v>0</v>
      </c>
      <c r="U1530" s="33"/>
      <c r="V1530" s="33"/>
      <c r="W1530" s="33"/>
      <c r="X1530" s="33"/>
      <c r="Y1530" s="33"/>
      <c r="Z1530" s="33"/>
      <c r="AA1530" s="33"/>
      <c r="AB1530" s="33"/>
      <c r="AC1530" s="33"/>
      <c r="AD1530" s="33"/>
      <c r="AE1530" s="33"/>
      <c r="AR1530" s="172" t="s">
        <v>572</v>
      </c>
      <c r="AT1530" s="172" t="s">
        <v>175</v>
      </c>
      <c r="AU1530" s="172" t="s">
        <v>191</v>
      </c>
      <c r="AY1530" s="18" t="s">
        <v>173</v>
      </c>
      <c r="BE1530" s="173">
        <f>IF(N1530="základná",J1530,0)</f>
        <v>0</v>
      </c>
      <c r="BF1530" s="173">
        <f>IF(N1530="znížená",J1530,0)</f>
        <v>0</v>
      </c>
      <c r="BG1530" s="173">
        <f>IF(N1530="zákl. prenesená",J1530,0)</f>
        <v>0</v>
      </c>
      <c r="BH1530" s="173">
        <f>IF(N1530="zníž. prenesená",J1530,0)</f>
        <v>0</v>
      </c>
      <c r="BI1530" s="173">
        <f>IF(N1530="nulová",J1530,0)</f>
        <v>0</v>
      </c>
      <c r="BJ1530" s="18" t="s">
        <v>179</v>
      </c>
      <c r="BK1530" s="174">
        <f>ROUND(I1530*H1530,3)</f>
        <v>0</v>
      </c>
      <c r="BL1530" s="18" t="s">
        <v>572</v>
      </c>
      <c r="BM1530" s="172" t="s">
        <v>2505</v>
      </c>
    </row>
    <row r="1531" spans="1:65" s="2" customFormat="1" x14ac:dyDescent="0.2">
      <c r="A1531" s="33"/>
      <c r="B1531" s="34"/>
      <c r="C1531" s="33"/>
      <c r="D1531" s="175" t="s">
        <v>181</v>
      </c>
      <c r="E1531" s="33"/>
      <c r="F1531" s="176" t="s">
        <v>1675</v>
      </c>
      <c r="G1531" s="33"/>
      <c r="H1531" s="33"/>
      <c r="I1531" s="97"/>
      <c r="J1531" s="33"/>
      <c r="K1531" s="33"/>
      <c r="L1531" s="34"/>
      <c r="M1531" s="177"/>
      <c r="N1531" s="178"/>
      <c r="O1531" s="59"/>
      <c r="P1531" s="59"/>
      <c r="Q1531" s="59"/>
      <c r="R1531" s="59"/>
      <c r="S1531" s="59"/>
      <c r="T1531" s="60"/>
      <c r="U1531" s="33"/>
      <c r="V1531" s="33"/>
      <c r="W1531" s="33"/>
      <c r="X1531" s="33"/>
      <c r="Y1531" s="33"/>
      <c r="Z1531" s="33"/>
      <c r="AA1531" s="33"/>
      <c r="AB1531" s="33"/>
      <c r="AC1531" s="33"/>
      <c r="AD1531" s="33"/>
      <c r="AE1531" s="33"/>
      <c r="AT1531" s="18" t="s">
        <v>181</v>
      </c>
      <c r="AU1531" s="18" t="s">
        <v>191</v>
      </c>
    </row>
    <row r="1532" spans="1:65" s="2" customFormat="1" ht="16.5" customHeight="1" x14ac:dyDescent="0.2">
      <c r="A1532" s="33"/>
      <c r="B1532" s="162"/>
      <c r="C1532" s="163" t="s">
        <v>1716</v>
      </c>
      <c r="D1532" s="264" t="s">
        <v>1678</v>
      </c>
      <c r="E1532" s="265"/>
      <c r="F1532" s="266"/>
      <c r="G1532" s="164" t="s">
        <v>370</v>
      </c>
      <c r="H1532" s="165">
        <v>34</v>
      </c>
      <c r="I1532" s="166"/>
      <c r="J1532" s="165">
        <f>ROUND(I1532*H1532,3)</f>
        <v>0</v>
      </c>
      <c r="K1532" s="167"/>
      <c r="L1532" s="34"/>
      <c r="M1532" s="168" t="s">
        <v>1</v>
      </c>
      <c r="N1532" s="169" t="s">
        <v>43</v>
      </c>
      <c r="O1532" s="59"/>
      <c r="P1532" s="170">
        <f>O1532*H1532</f>
        <v>0</v>
      </c>
      <c r="Q1532" s="170">
        <v>0</v>
      </c>
      <c r="R1532" s="170">
        <f>Q1532*H1532</f>
        <v>0</v>
      </c>
      <c r="S1532" s="170">
        <v>0</v>
      </c>
      <c r="T1532" s="171">
        <f>S1532*H1532</f>
        <v>0</v>
      </c>
      <c r="U1532" s="33"/>
      <c r="V1532" s="33"/>
      <c r="W1532" s="33"/>
      <c r="X1532" s="33"/>
      <c r="Y1532" s="33"/>
      <c r="Z1532" s="33"/>
      <c r="AA1532" s="33"/>
      <c r="AB1532" s="33"/>
      <c r="AC1532" s="33"/>
      <c r="AD1532" s="33"/>
      <c r="AE1532" s="33"/>
      <c r="AR1532" s="172" t="s">
        <v>572</v>
      </c>
      <c r="AT1532" s="172" t="s">
        <v>175</v>
      </c>
      <c r="AU1532" s="172" t="s">
        <v>191</v>
      </c>
      <c r="AY1532" s="18" t="s">
        <v>173</v>
      </c>
      <c r="BE1532" s="173">
        <f>IF(N1532="základná",J1532,0)</f>
        <v>0</v>
      </c>
      <c r="BF1532" s="173">
        <f>IF(N1532="znížená",J1532,0)</f>
        <v>0</v>
      </c>
      <c r="BG1532" s="173">
        <f>IF(N1532="zákl. prenesená",J1532,0)</f>
        <v>0</v>
      </c>
      <c r="BH1532" s="173">
        <f>IF(N1532="zníž. prenesená",J1532,0)</f>
        <v>0</v>
      </c>
      <c r="BI1532" s="173">
        <f>IF(N1532="nulová",J1532,0)</f>
        <v>0</v>
      </c>
      <c r="BJ1532" s="18" t="s">
        <v>179</v>
      </c>
      <c r="BK1532" s="174">
        <f>ROUND(I1532*H1532,3)</f>
        <v>0</v>
      </c>
      <c r="BL1532" s="18" t="s">
        <v>572</v>
      </c>
      <c r="BM1532" s="172" t="s">
        <v>2506</v>
      </c>
    </row>
    <row r="1533" spans="1:65" s="2" customFormat="1" x14ac:dyDescent="0.2">
      <c r="A1533" s="33"/>
      <c r="B1533" s="34"/>
      <c r="C1533" s="33"/>
      <c r="D1533" s="175" t="s">
        <v>181</v>
      </c>
      <c r="E1533" s="33"/>
      <c r="F1533" s="176" t="s">
        <v>1678</v>
      </c>
      <c r="G1533" s="33"/>
      <c r="H1533" s="33"/>
      <c r="I1533" s="97"/>
      <c r="J1533" s="33"/>
      <c r="K1533" s="33"/>
      <c r="L1533" s="34"/>
      <c r="M1533" s="177"/>
      <c r="N1533" s="178"/>
      <c r="O1533" s="59"/>
      <c r="P1533" s="59"/>
      <c r="Q1533" s="59"/>
      <c r="R1533" s="59"/>
      <c r="S1533" s="59"/>
      <c r="T1533" s="60"/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33"/>
      <c r="AE1533" s="33"/>
      <c r="AT1533" s="18" t="s">
        <v>181</v>
      </c>
      <c r="AU1533" s="18" t="s">
        <v>191</v>
      </c>
    </row>
    <row r="1534" spans="1:65" s="2" customFormat="1" ht="16.5" customHeight="1" x14ac:dyDescent="0.2">
      <c r="A1534" s="33"/>
      <c r="B1534" s="162"/>
      <c r="C1534" s="163" t="s">
        <v>1720</v>
      </c>
      <c r="D1534" s="264" t="s">
        <v>1681</v>
      </c>
      <c r="E1534" s="265"/>
      <c r="F1534" s="266"/>
      <c r="G1534" s="164" t="s">
        <v>370</v>
      </c>
      <c r="H1534" s="165">
        <v>35</v>
      </c>
      <c r="I1534" s="166"/>
      <c r="J1534" s="165">
        <f>ROUND(I1534*H1534,3)</f>
        <v>0</v>
      </c>
      <c r="K1534" s="167"/>
      <c r="L1534" s="34"/>
      <c r="M1534" s="168" t="s">
        <v>1</v>
      </c>
      <c r="N1534" s="169" t="s">
        <v>43</v>
      </c>
      <c r="O1534" s="59"/>
      <c r="P1534" s="170">
        <f>O1534*H1534</f>
        <v>0</v>
      </c>
      <c r="Q1534" s="170">
        <v>0</v>
      </c>
      <c r="R1534" s="170">
        <f>Q1534*H1534</f>
        <v>0</v>
      </c>
      <c r="S1534" s="170">
        <v>0</v>
      </c>
      <c r="T1534" s="171">
        <f>S1534*H1534</f>
        <v>0</v>
      </c>
      <c r="U1534" s="33"/>
      <c r="V1534" s="33"/>
      <c r="W1534" s="33"/>
      <c r="X1534" s="33"/>
      <c r="Y1534" s="33"/>
      <c r="Z1534" s="33"/>
      <c r="AA1534" s="33"/>
      <c r="AB1534" s="33"/>
      <c r="AC1534" s="33"/>
      <c r="AD1534" s="33"/>
      <c r="AE1534" s="33"/>
      <c r="AR1534" s="172" t="s">
        <v>572</v>
      </c>
      <c r="AT1534" s="172" t="s">
        <v>175</v>
      </c>
      <c r="AU1534" s="172" t="s">
        <v>191</v>
      </c>
      <c r="AY1534" s="18" t="s">
        <v>173</v>
      </c>
      <c r="BE1534" s="173">
        <f>IF(N1534="základná",J1534,0)</f>
        <v>0</v>
      </c>
      <c r="BF1534" s="173">
        <f>IF(N1534="znížená",J1534,0)</f>
        <v>0</v>
      </c>
      <c r="BG1534" s="173">
        <f>IF(N1534="zákl. prenesená",J1534,0)</f>
        <v>0</v>
      </c>
      <c r="BH1534" s="173">
        <f>IF(N1534="zníž. prenesená",J1534,0)</f>
        <v>0</v>
      </c>
      <c r="BI1534" s="173">
        <f>IF(N1534="nulová",J1534,0)</f>
        <v>0</v>
      </c>
      <c r="BJ1534" s="18" t="s">
        <v>179</v>
      </c>
      <c r="BK1534" s="174">
        <f>ROUND(I1534*H1534,3)</f>
        <v>0</v>
      </c>
      <c r="BL1534" s="18" t="s">
        <v>572</v>
      </c>
      <c r="BM1534" s="172" t="s">
        <v>2507</v>
      </c>
    </row>
    <row r="1535" spans="1:65" s="2" customFormat="1" x14ac:dyDescent="0.2">
      <c r="A1535" s="33"/>
      <c r="B1535" s="34"/>
      <c r="C1535" s="33"/>
      <c r="D1535" s="175" t="s">
        <v>181</v>
      </c>
      <c r="E1535" s="33"/>
      <c r="F1535" s="176" t="s">
        <v>1681</v>
      </c>
      <c r="G1535" s="33"/>
      <c r="H1535" s="33"/>
      <c r="I1535" s="97"/>
      <c r="J1535" s="33"/>
      <c r="K1535" s="33"/>
      <c r="L1535" s="34"/>
      <c r="M1535" s="177"/>
      <c r="N1535" s="178"/>
      <c r="O1535" s="59"/>
      <c r="P1535" s="59"/>
      <c r="Q1535" s="59"/>
      <c r="R1535" s="59"/>
      <c r="S1535" s="59"/>
      <c r="T1535" s="60"/>
      <c r="U1535" s="33"/>
      <c r="V1535" s="33"/>
      <c r="W1535" s="33"/>
      <c r="X1535" s="33"/>
      <c r="Y1535" s="33"/>
      <c r="Z1535" s="33"/>
      <c r="AA1535" s="33"/>
      <c r="AB1535" s="33"/>
      <c r="AC1535" s="33"/>
      <c r="AD1535" s="33"/>
      <c r="AE1535" s="33"/>
      <c r="AT1535" s="18" t="s">
        <v>181</v>
      </c>
      <c r="AU1535" s="18" t="s">
        <v>191</v>
      </c>
    </row>
    <row r="1536" spans="1:65" s="2" customFormat="1" ht="16.5" customHeight="1" x14ac:dyDescent="0.2">
      <c r="A1536" s="33"/>
      <c r="B1536" s="162"/>
      <c r="C1536" s="163" t="s">
        <v>1726</v>
      </c>
      <c r="D1536" s="264" t="s">
        <v>1684</v>
      </c>
      <c r="E1536" s="265"/>
      <c r="F1536" s="266"/>
      <c r="G1536" s="164" t="s">
        <v>370</v>
      </c>
      <c r="H1536" s="165">
        <v>105</v>
      </c>
      <c r="I1536" s="166"/>
      <c r="J1536" s="165">
        <f>ROUND(I1536*H1536,3)</f>
        <v>0</v>
      </c>
      <c r="K1536" s="167"/>
      <c r="L1536" s="34"/>
      <c r="M1536" s="168" t="s">
        <v>1</v>
      </c>
      <c r="N1536" s="169" t="s">
        <v>43</v>
      </c>
      <c r="O1536" s="59"/>
      <c r="P1536" s="170">
        <f>O1536*H1536</f>
        <v>0</v>
      </c>
      <c r="Q1536" s="170">
        <v>0</v>
      </c>
      <c r="R1536" s="170">
        <f>Q1536*H1536</f>
        <v>0</v>
      </c>
      <c r="S1536" s="170">
        <v>0</v>
      </c>
      <c r="T1536" s="171">
        <f>S1536*H1536</f>
        <v>0</v>
      </c>
      <c r="U1536" s="33"/>
      <c r="V1536" s="33"/>
      <c r="W1536" s="33"/>
      <c r="X1536" s="33"/>
      <c r="Y1536" s="33"/>
      <c r="Z1536" s="33"/>
      <c r="AA1536" s="33"/>
      <c r="AB1536" s="33"/>
      <c r="AC1536" s="33"/>
      <c r="AD1536" s="33"/>
      <c r="AE1536" s="33"/>
      <c r="AR1536" s="172" t="s">
        <v>572</v>
      </c>
      <c r="AT1536" s="172" t="s">
        <v>175</v>
      </c>
      <c r="AU1536" s="172" t="s">
        <v>191</v>
      </c>
      <c r="AY1536" s="18" t="s">
        <v>173</v>
      </c>
      <c r="BE1536" s="173">
        <f>IF(N1536="základná",J1536,0)</f>
        <v>0</v>
      </c>
      <c r="BF1536" s="173">
        <f>IF(N1536="znížená",J1536,0)</f>
        <v>0</v>
      </c>
      <c r="BG1536" s="173">
        <f>IF(N1536="zákl. prenesená",J1536,0)</f>
        <v>0</v>
      </c>
      <c r="BH1536" s="173">
        <f>IF(N1536="zníž. prenesená",J1536,0)</f>
        <v>0</v>
      </c>
      <c r="BI1536" s="173">
        <f>IF(N1536="nulová",J1536,0)</f>
        <v>0</v>
      </c>
      <c r="BJ1536" s="18" t="s">
        <v>179</v>
      </c>
      <c r="BK1536" s="174">
        <f>ROUND(I1536*H1536,3)</f>
        <v>0</v>
      </c>
      <c r="BL1536" s="18" t="s">
        <v>572</v>
      </c>
      <c r="BM1536" s="172" t="s">
        <v>2508</v>
      </c>
    </row>
    <row r="1537" spans="1:65" s="2" customFormat="1" x14ac:dyDescent="0.2">
      <c r="A1537" s="33"/>
      <c r="B1537" s="34"/>
      <c r="C1537" s="33"/>
      <c r="D1537" s="175" t="s">
        <v>181</v>
      </c>
      <c r="E1537" s="33"/>
      <c r="F1537" s="176" t="s">
        <v>1684</v>
      </c>
      <c r="G1537" s="33"/>
      <c r="H1537" s="33"/>
      <c r="I1537" s="97"/>
      <c r="J1537" s="33"/>
      <c r="K1537" s="33"/>
      <c r="L1537" s="34"/>
      <c r="M1537" s="177"/>
      <c r="N1537" s="178"/>
      <c r="O1537" s="59"/>
      <c r="P1537" s="59"/>
      <c r="Q1537" s="59"/>
      <c r="R1537" s="59"/>
      <c r="S1537" s="59"/>
      <c r="T1537" s="60"/>
      <c r="U1537" s="33"/>
      <c r="V1537" s="33"/>
      <c r="W1537" s="33"/>
      <c r="X1537" s="33"/>
      <c r="Y1537" s="33"/>
      <c r="Z1537" s="33"/>
      <c r="AA1537" s="33"/>
      <c r="AB1537" s="33"/>
      <c r="AC1537" s="33"/>
      <c r="AD1537" s="33"/>
      <c r="AE1537" s="33"/>
      <c r="AT1537" s="18" t="s">
        <v>181</v>
      </c>
      <c r="AU1537" s="18" t="s">
        <v>191</v>
      </c>
    </row>
    <row r="1538" spans="1:65" s="2" customFormat="1" ht="16.5" customHeight="1" x14ac:dyDescent="0.2">
      <c r="A1538" s="33"/>
      <c r="B1538" s="162"/>
      <c r="C1538" s="163" t="s">
        <v>1731</v>
      </c>
      <c r="D1538" s="264" t="s">
        <v>1518</v>
      </c>
      <c r="E1538" s="265"/>
      <c r="F1538" s="266"/>
      <c r="G1538" s="164" t="s">
        <v>177</v>
      </c>
      <c r="H1538" s="165">
        <v>1</v>
      </c>
      <c r="I1538" s="166"/>
      <c r="J1538" s="165">
        <f>ROUND(I1538*H1538,3)</f>
        <v>0</v>
      </c>
      <c r="K1538" s="167"/>
      <c r="L1538" s="34"/>
      <c r="M1538" s="168" t="s">
        <v>1</v>
      </c>
      <c r="N1538" s="169" t="s">
        <v>43</v>
      </c>
      <c r="O1538" s="59"/>
      <c r="P1538" s="170">
        <f>O1538*H1538</f>
        <v>0</v>
      </c>
      <c r="Q1538" s="170">
        <v>0</v>
      </c>
      <c r="R1538" s="170">
        <f>Q1538*H1538</f>
        <v>0</v>
      </c>
      <c r="S1538" s="170">
        <v>0</v>
      </c>
      <c r="T1538" s="171">
        <f>S1538*H1538</f>
        <v>0</v>
      </c>
      <c r="U1538" s="33"/>
      <c r="V1538" s="33"/>
      <c r="W1538" s="33"/>
      <c r="X1538" s="33"/>
      <c r="Y1538" s="33"/>
      <c r="Z1538" s="33"/>
      <c r="AA1538" s="33"/>
      <c r="AB1538" s="33"/>
      <c r="AC1538" s="33"/>
      <c r="AD1538" s="33"/>
      <c r="AE1538" s="33"/>
      <c r="AR1538" s="172" t="s">
        <v>572</v>
      </c>
      <c r="AT1538" s="172" t="s">
        <v>175</v>
      </c>
      <c r="AU1538" s="172" t="s">
        <v>191</v>
      </c>
      <c r="AY1538" s="18" t="s">
        <v>173</v>
      </c>
      <c r="BE1538" s="173">
        <f>IF(N1538="základná",J1538,0)</f>
        <v>0</v>
      </c>
      <c r="BF1538" s="173">
        <f>IF(N1538="znížená",J1538,0)</f>
        <v>0</v>
      </c>
      <c r="BG1538" s="173">
        <f>IF(N1538="zákl. prenesená",J1538,0)</f>
        <v>0</v>
      </c>
      <c r="BH1538" s="173">
        <f>IF(N1538="zníž. prenesená",J1538,0)</f>
        <v>0</v>
      </c>
      <c r="BI1538" s="173">
        <f>IF(N1538="nulová",J1538,0)</f>
        <v>0</v>
      </c>
      <c r="BJ1538" s="18" t="s">
        <v>179</v>
      </c>
      <c r="BK1538" s="174">
        <f>ROUND(I1538*H1538,3)</f>
        <v>0</v>
      </c>
      <c r="BL1538" s="18" t="s">
        <v>572</v>
      </c>
      <c r="BM1538" s="172" t="s">
        <v>2509</v>
      </c>
    </row>
    <row r="1539" spans="1:65" s="2" customFormat="1" x14ac:dyDescent="0.2">
      <c r="A1539" s="33"/>
      <c r="B1539" s="34"/>
      <c r="C1539" s="33"/>
      <c r="D1539" s="175" t="s">
        <v>181</v>
      </c>
      <c r="E1539" s="33"/>
      <c r="F1539" s="176" t="s">
        <v>1518</v>
      </c>
      <c r="G1539" s="33"/>
      <c r="H1539" s="33"/>
      <c r="I1539" s="97"/>
      <c r="J1539" s="33"/>
      <c r="K1539" s="33"/>
      <c r="L1539" s="34"/>
      <c r="M1539" s="177"/>
      <c r="N1539" s="178"/>
      <c r="O1539" s="59"/>
      <c r="P1539" s="59"/>
      <c r="Q1539" s="59"/>
      <c r="R1539" s="59"/>
      <c r="S1539" s="59"/>
      <c r="T1539" s="60"/>
      <c r="U1539" s="33"/>
      <c r="V1539" s="33"/>
      <c r="W1539" s="33"/>
      <c r="X1539" s="33"/>
      <c r="Y1539" s="33"/>
      <c r="Z1539" s="33"/>
      <c r="AA1539" s="33"/>
      <c r="AB1539" s="33"/>
      <c r="AC1539" s="33"/>
      <c r="AD1539" s="33"/>
      <c r="AE1539" s="33"/>
      <c r="AT1539" s="18" t="s">
        <v>181</v>
      </c>
      <c r="AU1539" s="18" t="s">
        <v>191</v>
      </c>
    </row>
    <row r="1540" spans="1:65" s="12" customFormat="1" ht="20.85" customHeight="1" x14ac:dyDescent="0.2">
      <c r="B1540" s="149"/>
      <c r="D1540" s="150" t="s">
        <v>76</v>
      </c>
      <c r="E1540" s="160" t="s">
        <v>1688</v>
      </c>
      <c r="F1540" s="160" t="s">
        <v>1689</v>
      </c>
      <c r="I1540" s="152"/>
      <c r="J1540" s="161">
        <f>BK1540</f>
        <v>0</v>
      </c>
      <c r="L1540" s="149"/>
      <c r="M1540" s="154"/>
      <c r="N1540" s="155"/>
      <c r="O1540" s="155"/>
      <c r="P1540" s="156">
        <f>SUM(P1541:P1568)</f>
        <v>0</v>
      </c>
      <c r="Q1540" s="155"/>
      <c r="R1540" s="156">
        <f>SUM(R1541:R1568)</f>
        <v>0</v>
      </c>
      <c r="S1540" s="155"/>
      <c r="T1540" s="157">
        <f>SUM(T1541:T1568)</f>
        <v>0</v>
      </c>
      <c r="AR1540" s="150" t="s">
        <v>191</v>
      </c>
      <c r="AT1540" s="158" t="s">
        <v>76</v>
      </c>
      <c r="AU1540" s="158" t="s">
        <v>179</v>
      </c>
      <c r="AY1540" s="150" t="s">
        <v>173</v>
      </c>
      <c r="BK1540" s="159">
        <f>SUM(BK1541:BK1568)</f>
        <v>0</v>
      </c>
    </row>
    <row r="1541" spans="1:65" s="2" customFormat="1" ht="16.5" customHeight="1" x14ac:dyDescent="0.2">
      <c r="A1541" s="33"/>
      <c r="B1541" s="162"/>
      <c r="C1541" s="210" t="s">
        <v>1736</v>
      </c>
      <c r="D1541" s="267" t="s">
        <v>1647</v>
      </c>
      <c r="E1541" s="268"/>
      <c r="F1541" s="269"/>
      <c r="G1541" s="211" t="s">
        <v>1648</v>
      </c>
      <c r="H1541" s="212">
        <v>17</v>
      </c>
      <c r="I1541" s="213"/>
      <c r="J1541" s="212">
        <f>ROUND(I1541*H1541,3)</f>
        <v>0</v>
      </c>
      <c r="K1541" s="214"/>
      <c r="L1541" s="215"/>
      <c r="M1541" s="216" t="s">
        <v>1</v>
      </c>
      <c r="N1541" s="217" t="s">
        <v>43</v>
      </c>
      <c r="O1541" s="59"/>
      <c r="P1541" s="170">
        <f>O1541*H1541</f>
        <v>0</v>
      </c>
      <c r="Q1541" s="170">
        <v>0</v>
      </c>
      <c r="R1541" s="170">
        <f>Q1541*H1541</f>
        <v>0</v>
      </c>
      <c r="S1541" s="170">
        <v>0</v>
      </c>
      <c r="T1541" s="171">
        <f>S1541*H1541</f>
        <v>0</v>
      </c>
      <c r="U1541" s="33"/>
      <c r="V1541" s="33"/>
      <c r="W1541" s="33"/>
      <c r="X1541" s="33"/>
      <c r="Y1541" s="33"/>
      <c r="Z1541" s="33"/>
      <c r="AA1541" s="33"/>
      <c r="AB1541" s="33"/>
      <c r="AC1541" s="33"/>
      <c r="AD1541" s="33"/>
      <c r="AE1541" s="33"/>
      <c r="AR1541" s="172" t="s">
        <v>1474</v>
      </c>
      <c r="AT1541" s="172" t="s">
        <v>335</v>
      </c>
      <c r="AU1541" s="172" t="s">
        <v>191</v>
      </c>
      <c r="AY1541" s="18" t="s">
        <v>173</v>
      </c>
      <c r="BE1541" s="173">
        <f>IF(N1541="základná",J1541,0)</f>
        <v>0</v>
      </c>
      <c r="BF1541" s="173">
        <f>IF(N1541="znížená",J1541,0)</f>
        <v>0</v>
      </c>
      <c r="BG1541" s="173">
        <f>IF(N1541="zákl. prenesená",J1541,0)</f>
        <v>0</v>
      </c>
      <c r="BH1541" s="173">
        <f>IF(N1541="zníž. prenesená",J1541,0)</f>
        <v>0</v>
      </c>
      <c r="BI1541" s="173">
        <f>IF(N1541="nulová",J1541,0)</f>
        <v>0</v>
      </c>
      <c r="BJ1541" s="18" t="s">
        <v>179</v>
      </c>
      <c r="BK1541" s="174">
        <f>ROUND(I1541*H1541,3)</f>
        <v>0</v>
      </c>
      <c r="BL1541" s="18" t="s">
        <v>572</v>
      </c>
      <c r="BM1541" s="172" t="s">
        <v>2510</v>
      </c>
    </row>
    <row r="1542" spans="1:65" s="2" customFormat="1" x14ac:dyDescent="0.2">
      <c r="A1542" s="33"/>
      <c r="B1542" s="34"/>
      <c r="C1542" s="33"/>
      <c r="D1542" s="175" t="s">
        <v>181</v>
      </c>
      <c r="E1542" s="33"/>
      <c r="F1542" s="176" t="s">
        <v>1647</v>
      </c>
      <c r="G1542" s="33"/>
      <c r="H1542" s="33"/>
      <c r="I1542" s="97"/>
      <c r="J1542" s="33"/>
      <c r="K1542" s="33"/>
      <c r="L1542" s="34"/>
      <c r="M1542" s="177"/>
      <c r="N1542" s="178"/>
      <c r="O1542" s="59"/>
      <c r="P1542" s="59"/>
      <c r="Q1542" s="59"/>
      <c r="R1542" s="59"/>
      <c r="S1542" s="59"/>
      <c r="T1542" s="60"/>
      <c r="U1542" s="33"/>
      <c r="V1542" s="33"/>
      <c r="W1542" s="33"/>
      <c r="X1542" s="33"/>
      <c r="Y1542" s="33"/>
      <c r="Z1542" s="33"/>
      <c r="AA1542" s="33"/>
      <c r="AB1542" s="33"/>
      <c r="AC1542" s="33"/>
      <c r="AD1542" s="33"/>
      <c r="AE1542" s="33"/>
      <c r="AT1542" s="18" t="s">
        <v>181</v>
      </c>
      <c r="AU1542" s="18" t="s">
        <v>191</v>
      </c>
    </row>
    <row r="1543" spans="1:65" s="2" customFormat="1" ht="16.5" customHeight="1" x14ac:dyDescent="0.2">
      <c r="A1543" s="33"/>
      <c r="B1543" s="162"/>
      <c r="C1543" s="210" t="s">
        <v>2511</v>
      </c>
      <c r="D1543" s="267" t="s">
        <v>1651</v>
      </c>
      <c r="E1543" s="268"/>
      <c r="F1543" s="269"/>
      <c r="G1543" s="211" t="s">
        <v>1648</v>
      </c>
      <c r="H1543" s="212">
        <v>11</v>
      </c>
      <c r="I1543" s="213"/>
      <c r="J1543" s="212">
        <f>ROUND(I1543*H1543,3)</f>
        <v>0</v>
      </c>
      <c r="K1543" s="214"/>
      <c r="L1543" s="215"/>
      <c r="M1543" s="216" t="s">
        <v>1</v>
      </c>
      <c r="N1543" s="217" t="s">
        <v>43</v>
      </c>
      <c r="O1543" s="59"/>
      <c r="P1543" s="170">
        <f>O1543*H1543</f>
        <v>0</v>
      </c>
      <c r="Q1543" s="170">
        <v>0</v>
      </c>
      <c r="R1543" s="170">
        <f>Q1543*H1543</f>
        <v>0</v>
      </c>
      <c r="S1543" s="170">
        <v>0</v>
      </c>
      <c r="T1543" s="171">
        <f>S1543*H1543</f>
        <v>0</v>
      </c>
      <c r="U1543" s="33"/>
      <c r="V1543" s="33"/>
      <c r="W1543" s="33"/>
      <c r="X1543" s="33"/>
      <c r="Y1543" s="33"/>
      <c r="Z1543" s="33"/>
      <c r="AA1543" s="33"/>
      <c r="AB1543" s="33"/>
      <c r="AC1543" s="33"/>
      <c r="AD1543" s="33"/>
      <c r="AE1543" s="33"/>
      <c r="AR1543" s="172" t="s">
        <v>1474</v>
      </c>
      <c r="AT1543" s="172" t="s">
        <v>335</v>
      </c>
      <c r="AU1543" s="172" t="s">
        <v>191</v>
      </c>
      <c r="AY1543" s="18" t="s">
        <v>173</v>
      </c>
      <c r="BE1543" s="173">
        <f>IF(N1543="základná",J1543,0)</f>
        <v>0</v>
      </c>
      <c r="BF1543" s="173">
        <f>IF(N1543="znížená",J1543,0)</f>
        <v>0</v>
      </c>
      <c r="BG1543" s="173">
        <f>IF(N1543="zákl. prenesená",J1543,0)</f>
        <v>0</v>
      </c>
      <c r="BH1543" s="173">
        <f>IF(N1543="zníž. prenesená",J1543,0)</f>
        <v>0</v>
      </c>
      <c r="BI1543" s="173">
        <f>IF(N1543="nulová",J1543,0)</f>
        <v>0</v>
      </c>
      <c r="BJ1543" s="18" t="s">
        <v>179</v>
      </c>
      <c r="BK1543" s="174">
        <f>ROUND(I1543*H1543,3)</f>
        <v>0</v>
      </c>
      <c r="BL1543" s="18" t="s">
        <v>572</v>
      </c>
      <c r="BM1543" s="172" t="s">
        <v>2512</v>
      </c>
    </row>
    <row r="1544" spans="1:65" s="2" customFormat="1" x14ac:dyDescent="0.2">
      <c r="A1544" s="33"/>
      <c r="B1544" s="34"/>
      <c r="C1544" s="33"/>
      <c r="D1544" s="175" t="s">
        <v>181</v>
      </c>
      <c r="E1544" s="33"/>
      <c r="F1544" s="176" t="s">
        <v>1651</v>
      </c>
      <c r="G1544" s="33"/>
      <c r="H1544" s="33"/>
      <c r="I1544" s="97"/>
      <c r="J1544" s="33"/>
      <c r="K1544" s="33"/>
      <c r="L1544" s="34"/>
      <c r="M1544" s="177"/>
      <c r="N1544" s="178"/>
      <c r="O1544" s="59"/>
      <c r="P1544" s="59"/>
      <c r="Q1544" s="59"/>
      <c r="R1544" s="59"/>
      <c r="S1544" s="59"/>
      <c r="T1544" s="60"/>
      <c r="U1544" s="33"/>
      <c r="V1544" s="33"/>
      <c r="W1544" s="33"/>
      <c r="X1544" s="33"/>
      <c r="Y1544" s="33"/>
      <c r="Z1544" s="33"/>
      <c r="AA1544" s="33"/>
      <c r="AB1544" s="33"/>
      <c r="AC1544" s="33"/>
      <c r="AD1544" s="33"/>
      <c r="AE1544" s="33"/>
      <c r="AT1544" s="18" t="s">
        <v>181</v>
      </c>
      <c r="AU1544" s="18" t="s">
        <v>191</v>
      </c>
    </row>
    <row r="1545" spans="1:65" s="2" customFormat="1" ht="16.5" customHeight="1" x14ac:dyDescent="0.2">
      <c r="A1545" s="33"/>
      <c r="B1545" s="162"/>
      <c r="C1545" s="210" t="s">
        <v>2513</v>
      </c>
      <c r="D1545" s="267" t="s">
        <v>1654</v>
      </c>
      <c r="E1545" s="268"/>
      <c r="F1545" s="269"/>
      <c r="G1545" s="211" t="s">
        <v>1648</v>
      </c>
      <c r="H1545" s="212">
        <v>105</v>
      </c>
      <c r="I1545" s="213"/>
      <c r="J1545" s="212">
        <f>ROUND(I1545*H1545,3)</f>
        <v>0</v>
      </c>
      <c r="K1545" s="214"/>
      <c r="L1545" s="215"/>
      <c r="M1545" s="216" t="s">
        <v>1</v>
      </c>
      <c r="N1545" s="217" t="s">
        <v>43</v>
      </c>
      <c r="O1545" s="59"/>
      <c r="P1545" s="170">
        <f>O1545*H1545</f>
        <v>0</v>
      </c>
      <c r="Q1545" s="170">
        <v>0</v>
      </c>
      <c r="R1545" s="170">
        <f>Q1545*H1545</f>
        <v>0</v>
      </c>
      <c r="S1545" s="170">
        <v>0</v>
      </c>
      <c r="T1545" s="171">
        <f>S1545*H1545</f>
        <v>0</v>
      </c>
      <c r="U1545" s="33"/>
      <c r="V1545" s="33"/>
      <c r="W1545" s="33"/>
      <c r="X1545" s="33"/>
      <c r="Y1545" s="33"/>
      <c r="Z1545" s="33"/>
      <c r="AA1545" s="33"/>
      <c r="AB1545" s="33"/>
      <c r="AC1545" s="33"/>
      <c r="AD1545" s="33"/>
      <c r="AE1545" s="33"/>
      <c r="AR1545" s="172" t="s">
        <v>1474</v>
      </c>
      <c r="AT1545" s="172" t="s">
        <v>335</v>
      </c>
      <c r="AU1545" s="172" t="s">
        <v>191</v>
      </c>
      <c r="AY1545" s="18" t="s">
        <v>173</v>
      </c>
      <c r="BE1545" s="173">
        <f>IF(N1545="základná",J1545,0)</f>
        <v>0</v>
      </c>
      <c r="BF1545" s="173">
        <f>IF(N1545="znížená",J1545,0)</f>
        <v>0</v>
      </c>
      <c r="BG1545" s="173">
        <f>IF(N1545="zákl. prenesená",J1545,0)</f>
        <v>0</v>
      </c>
      <c r="BH1545" s="173">
        <f>IF(N1545="zníž. prenesená",J1545,0)</f>
        <v>0</v>
      </c>
      <c r="BI1545" s="173">
        <f>IF(N1545="nulová",J1545,0)</f>
        <v>0</v>
      </c>
      <c r="BJ1545" s="18" t="s">
        <v>179</v>
      </c>
      <c r="BK1545" s="174">
        <f>ROUND(I1545*H1545,3)</f>
        <v>0</v>
      </c>
      <c r="BL1545" s="18" t="s">
        <v>572</v>
      </c>
      <c r="BM1545" s="172" t="s">
        <v>2514</v>
      </c>
    </row>
    <row r="1546" spans="1:65" s="2" customFormat="1" x14ac:dyDescent="0.2">
      <c r="A1546" s="33"/>
      <c r="B1546" s="34"/>
      <c r="C1546" s="33"/>
      <c r="D1546" s="175" t="s">
        <v>181</v>
      </c>
      <c r="E1546" s="33"/>
      <c r="F1546" s="176" t="s">
        <v>1654</v>
      </c>
      <c r="G1546" s="33"/>
      <c r="H1546" s="33"/>
      <c r="I1546" s="97"/>
      <c r="J1546" s="33"/>
      <c r="K1546" s="33"/>
      <c r="L1546" s="34"/>
      <c r="M1546" s="177"/>
      <c r="N1546" s="178"/>
      <c r="O1546" s="59"/>
      <c r="P1546" s="59"/>
      <c r="Q1546" s="59"/>
      <c r="R1546" s="59"/>
      <c r="S1546" s="59"/>
      <c r="T1546" s="60"/>
      <c r="U1546" s="33"/>
      <c r="V1546" s="33"/>
      <c r="W1546" s="33"/>
      <c r="X1546" s="33"/>
      <c r="Y1546" s="33"/>
      <c r="Z1546" s="33"/>
      <c r="AA1546" s="33"/>
      <c r="AB1546" s="33"/>
      <c r="AC1546" s="33"/>
      <c r="AD1546" s="33"/>
      <c r="AE1546" s="33"/>
      <c r="AT1546" s="18" t="s">
        <v>181</v>
      </c>
      <c r="AU1546" s="18" t="s">
        <v>191</v>
      </c>
    </row>
    <row r="1547" spans="1:65" s="2" customFormat="1" ht="16.5" customHeight="1" x14ac:dyDescent="0.2">
      <c r="A1547" s="33"/>
      <c r="B1547" s="162"/>
      <c r="C1547" s="210" t="s">
        <v>2515</v>
      </c>
      <c r="D1547" s="267" t="s">
        <v>1657</v>
      </c>
      <c r="E1547" s="268"/>
      <c r="F1547" s="269"/>
      <c r="G1547" s="211" t="s">
        <v>370</v>
      </c>
      <c r="H1547" s="212">
        <v>4</v>
      </c>
      <c r="I1547" s="213"/>
      <c r="J1547" s="212">
        <f>ROUND(I1547*H1547,3)</f>
        <v>0</v>
      </c>
      <c r="K1547" s="214"/>
      <c r="L1547" s="215"/>
      <c r="M1547" s="216" t="s">
        <v>1</v>
      </c>
      <c r="N1547" s="217" t="s">
        <v>43</v>
      </c>
      <c r="O1547" s="59"/>
      <c r="P1547" s="170">
        <f>O1547*H1547</f>
        <v>0</v>
      </c>
      <c r="Q1547" s="170">
        <v>0</v>
      </c>
      <c r="R1547" s="170">
        <f>Q1547*H1547</f>
        <v>0</v>
      </c>
      <c r="S1547" s="170">
        <v>0</v>
      </c>
      <c r="T1547" s="171">
        <f>S1547*H1547</f>
        <v>0</v>
      </c>
      <c r="U1547" s="33"/>
      <c r="V1547" s="33"/>
      <c r="W1547" s="33"/>
      <c r="X1547" s="33"/>
      <c r="Y1547" s="33"/>
      <c r="Z1547" s="33"/>
      <c r="AA1547" s="33"/>
      <c r="AB1547" s="33"/>
      <c r="AC1547" s="33"/>
      <c r="AD1547" s="33"/>
      <c r="AE1547" s="33"/>
      <c r="AR1547" s="172" t="s">
        <v>1474</v>
      </c>
      <c r="AT1547" s="172" t="s">
        <v>335</v>
      </c>
      <c r="AU1547" s="172" t="s">
        <v>191</v>
      </c>
      <c r="AY1547" s="18" t="s">
        <v>173</v>
      </c>
      <c r="BE1547" s="173">
        <f>IF(N1547="základná",J1547,0)</f>
        <v>0</v>
      </c>
      <c r="BF1547" s="173">
        <f>IF(N1547="znížená",J1547,0)</f>
        <v>0</v>
      </c>
      <c r="BG1547" s="173">
        <f>IF(N1547="zákl. prenesená",J1547,0)</f>
        <v>0</v>
      </c>
      <c r="BH1547" s="173">
        <f>IF(N1547="zníž. prenesená",J1547,0)</f>
        <v>0</v>
      </c>
      <c r="BI1547" s="173">
        <f>IF(N1547="nulová",J1547,0)</f>
        <v>0</v>
      </c>
      <c r="BJ1547" s="18" t="s">
        <v>179</v>
      </c>
      <c r="BK1547" s="174">
        <f>ROUND(I1547*H1547,3)</f>
        <v>0</v>
      </c>
      <c r="BL1547" s="18" t="s">
        <v>572</v>
      </c>
      <c r="BM1547" s="172" t="s">
        <v>2516</v>
      </c>
    </row>
    <row r="1548" spans="1:65" s="2" customFormat="1" x14ac:dyDescent="0.2">
      <c r="A1548" s="33"/>
      <c r="B1548" s="34"/>
      <c r="C1548" s="33"/>
      <c r="D1548" s="175" t="s">
        <v>181</v>
      </c>
      <c r="E1548" s="33"/>
      <c r="F1548" s="176" t="s">
        <v>1657</v>
      </c>
      <c r="G1548" s="33"/>
      <c r="H1548" s="33"/>
      <c r="I1548" s="97"/>
      <c r="J1548" s="33"/>
      <c r="K1548" s="33"/>
      <c r="L1548" s="34"/>
      <c r="M1548" s="177"/>
      <c r="N1548" s="178"/>
      <c r="O1548" s="59"/>
      <c r="P1548" s="59"/>
      <c r="Q1548" s="59"/>
      <c r="R1548" s="59"/>
      <c r="S1548" s="59"/>
      <c r="T1548" s="60"/>
      <c r="U1548" s="33"/>
      <c r="V1548" s="33"/>
      <c r="W1548" s="33"/>
      <c r="X1548" s="33"/>
      <c r="Y1548" s="33"/>
      <c r="Z1548" s="33"/>
      <c r="AA1548" s="33"/>
      <c r="AB1548" s="33"/>
      <c r="AC1548" s="33"/>
      <c r="AD1548" s="33"/>
      <c r="AE1548" s="33"/>
      <c r="AT1548" s="18" t="s">
        <v>181</v>
      </c>
      <c r="AU1548" s="18" t="s">
        <v>191</v>
      </c>
    </row>
    <row r="1549" spans="1:65" s="2" customFormat="1" ht="16.5" customHeight="1" x14ac:dyDescent="0.2">
      <c r="A1549" s="33"/>
      <c r="B1549" s="162"/>
      <c r="C1549" s="210" t="s">
        <v>2517</v>
      </c>
      <c r="D1549" s="267" t="s">
        <v>1660</v>
      </c>
      <c r="E1549" s="268"/>
      <c r="F1549" s="269"/>
      <c r="G1549" s="211" t="s">
        <v>643</v>
      </c>
      <c r="H1549" s="212">
        <v>20</v>
      </c>
      <c r="I1549" s="213"/>
      <c r="J1549" s="212">
        <f>ROUND(I1549*H1549,3)</f>
        <v>0</v>
      </c>
      <c r="K1549" s="214"/>
      <c r="L1549" s="215"/>
      <c r="M1549" s="216" t="s">
        <v>1</v>
      </c>
      <c r="N1549" s="217" t="s">
        <v>43</v>
      </c>
      <c r="O1549" s="59"/>
      <c r="P1549" s="170">
        <f>O1549*H1549</f>
        <v>0</v>
      </c>
      <c r="Q1549" s="170">
        <v>0</v>
      </c>
      <c r="R1549" s="170">
        <f>Q1549*H1549</f>
        <v>0</v>
      </c>
      <c r="S1549" s="170">
        <v>0</v>
      </c>
      <c r="T1549" s="171">
        <f>S1549*H1549</f>
        <v>0</v>
      </c>
      <c r="U1549" s="33"/>
      <c r="V1549" s="33"/>
      <c r="W1549" s="33"/>
      <c r="X1549" s="33"/>
      <c r="Y1549" s="33"/>
      <c r="Z1549" s="33"/>
      <c r="AA1549" s="33"/>
      <c r="AB1549" s="33"/>
      <c r="AC1549" s="33"/>
      <c r="AD1549" s="33"/>
      <c r="AE1549" s="33"/>
      <c r="AR1549" s="172" t="s">
        <v>1474</v>
      </c>
      <c r="AT1549" s="172" t="s">
        <v>335</v>
      </c>
      <c r="AU1549" s="172" t="s">
        <v>191</v>
      </c>
      <c r="AY1549" s="18" t="s">
        <v>173</v>
      </c>
      <c r="BE1549" s="173">
        <f>IF(N1549="základná",J1549,0)</f>
        <v>0</v>
      </c>
      <c r="BF1549" s="173">
        <f>IF(N1549="znížená",J1549,0)</f>
        <v>0</v>
      </c>
      <c r="BG1549" s="173">
        <f>IF(N1549="zákl. prenesená",J1549,0)</f>
        <v>0</v>
      </c>
      <c r="BH1549" s="173">
        <f>IF(N1549="zníž. prenesená",J1549,0)</f>
        <v>0</v>
      </c>
      <c r="BI1549" s="173">
        <f>IF(N1549="nulová",J1549,0)</f>
        <v>0</v>
      </c>
      <c r="BJ1549" s="18" t="s">
        <v>179</v>
      </c>
      <c r="BK1549" s="174">
        <f>ROUND(I1549*H1549,3)</f>
        <v>0</v>
      </c>
      <c r="BL1549" s="18" t="s">
        <v>572</v>
      </c>
      <c r="BM1549" s="172" t="s">
        <v>2518</v>
      </c>
    </row>
    <row r="1550" spans="1:65" s="2" customFormat="1" x14ac:dyDescent="0.2">
      <c r="A1550" s="33"/>
      <c r="B1550" s="34"/>
      <c r="C1550" s="33"/>
      <c r="D1550" s="175" t="s">
        <v>181</v>
      </c>
      <c r="E1550" s="33"/>
      <c r="F1550" s="176" t="s">
        <v>1660</v>
      </c>
      <c r="G1550" s="33"/>
      <c r="H1550" s="33"/>
      <c r="I1550" s="97"/>
      <c r="J1550" s="33"/>
      <c r="K1550" s="33"/>
      <c r="L1550" s="34"/>
      <c r="M1550" s="177"/>
      <c r="N1550" s="178"/>
      <c r="O1550" s="59"/>
      <c r="P1550" s="59"/>
      <c r="Q1550" s="59"/>
      <c r="R1550" s="59"/>
      <c r="S1550" s="59"/>
      <c r="T1550" s="60"/>
      <c r="U1550" s="33"/>
      <c r="V1550" s="33"/>
      <c r="W1550" s="33"/>
      <c r="X1550" s="33"/>
      <c r="Y1550" s="33"/>
      <c r="Z1550" s="33"/>
      <c r="AA1550" s="33"/>
      <c r="AB1550" s="33"/>
      <c r="AC1550" s="33"/>
      <c r="AD1550" s="33"/>
      <c r="AE1550" s="33"/>
      <c r="AT1550" s="18" t="s">
        <v>181</v>
      </c>
      <c r="AU1550" s="18" t="s">
        <v>191</v>
      </c>
    </row>
    <row r="1551" spans="1:65" s="2" customFormat="1" ht="16.5" customHeight="1" x14ac:dyDescent="0.2">
      <c r="A1551" s="33"/>
      <c r="B1551" s="162"/>
      <c r="C1551" s="210" t="s">
        <v>2519</v>
      </c>
      <c r="D1551" s="267" t="s">
        <v>1663</v>
      </c>
      <c r="E1551" s="268"/>
      <c r="F1551" s="269"/>
      <c r="G1551" s="211" t="s">
        <v>370</v>
      </c>
      <c r="H1551" s="212">
        <v>3</v>
      </c>
      <c r="I1551" s="213"/>
      <c r="J1551" s="212">
        <f>ROUND(I1551*H1551,3)</f>
        <v>0</v>
      </c>
      <c r="K1551" s="214"/>
      <c r="L1551" s="215"/>
      <c r="M1551" s="216" t="s">
        <v>1</v>
      </c>
      <c r="N1551" s="217" t="s">
        <v>43</v>
      </c>
      <c r="O1551" s="59"/>
      <c r="P1551" s="170">
        <f>O1551*H1551</f>
        <v>0</v>
      </c>
      <c r="Q1551" s="170">
        <v>0</v>
      </c>
      <c r="R1551" s="170">
        <f>Q1551*H1551</f>
        <v>0</v>
      </c>
      <c r="S1551" s="170">
        <v>0</v>
      </c>
      <c r="T1551" s="171">
        <f>S1551*H1551</f>
        <v>0</v>
      </c>
      <c r="U1551" s="33"/>
      <c r="V1551" s="33"/>
      <c r="W1551" s="33"/>
      <c r="X1551" s="33"/>
      <c r="Y1551" s="33"/>
      <c r="Z1551" s="33"/>
      <c r="AA1551" s="33"/>
      <c r="AB1551" s="33"/>
      <c r="AC1551" s="33"/>
      <c r="AD1551" s="33"/>
      <c r="AE1551" s="33"/>
      <c r="AR1551" s="172" t="s">
        <v>1474</v>
      </c>
      <c r="AT1551" s="172" t="s">
        <v>335</v>
      </c>
      <c r="AU1551" s="172" t="s">
        <v>191</v>
      </c>
      <c r="AY1551" s="18" t="s">
        <v>173</v>
      </c>
      <c r="BE1551" s="173">
        <f>IF(N1551="základná",J1551,0)</f>
        <v>0</v>
      </c>
      <c r="BF1551" s="173">
        <f>IF(N1551="znížená",J1551,0)</f>
        <v>0</v>
      </c>
      <c r="BG1551" s="173">
        <f>IF(N1551="zákl. prenesená",J1551,0)</f>
        <v>0</v>
      </c>
      <c r="BH1551" s="173">
        <f>IF(N1551="zníž. prenesená",J1551,0)</f>
        <v>0</v>
      </c>
      <c r="BI1551" s="173">
        <f>IF(N1551="nulová",J1551,0)</f>
        <v>0</v>
      </c>
      <c r="BJ1551" s="18" t="s">
        <v>179</v>
      </c>
      <c r="BK1551" s="174">
        <f>ROUND(I1551*H1551,3)</f>
        <v>0</v>
      </c>
      <c r="BL1551" s="18" t="s">
        <v>572</v>
      </c>
      <c r="BM1551" s="172" t="s">
        <v>2520</v>
      </c>
    </row>
    <row r="1552" spans="1:65" s="2" customFormat="1" x14ac:dyDescent="0.2">
      <c r="A1552" s="33"/>
      <c r="B1552" s="34"/>
      <c r="C1552" s="33"/>
      <c r="D1552" s="175" t="s">
        <v>181</v>
      </c>
      <c r="E1552" s="33"/>
      <c r="F1552" s="176" t="s">
        <v>1663</v>
      </c>
      <c r="G1552" s="33"/>
      <c r="H1552" s="33"/>
      <c r="I1552" s="97"/>
      <c r="J1552" s="33"/>
      <c r="K1552" s="33"/>
      <c r="L1552" s="34"/>
      <c r="M1552" s="177"/>
      <c r="N1552" s="178"/>
      <c r="O1552" s="59"/>
      <c r="P1552" s="59"/>
      <c r="Q1552" s="59"/>
      <c r="R1552" s="59"/>
      <c r="S1552" s="59"/>
      <c r="T1552" s="60"/>
      <c r="U1552" s="33"/>
      <c r="V1552" s="33"/>
      <c r="W1552" s="33"/>
      <c r="X1552" s="33"/>
      <c r="Y1552" s="33"/>
      <c r="Z1552" s="33"/>
      <c r="AA1552" s="33"/>
      <c r="AB1552" s="33"/>
      <c r="AC1552" s="33"/>
      <c r="AD1552" s="33"/>
      <c r="AE1552" s="33"/>
      <c r="AT1552" s="18" t="s">
        <v>181</v>
      </c>
      <c r="AU1552" s="18" t="s">
        <v>191</v>
      </c>
    </row>
    <row r="1553" spans="1:65" s="2" customFormat="1" ht="16.5" customHeight="1" x14ac:dyDescent="0.2">
      <c r="A1553" s="33"/>
      <c r="B1553" s="162"/>
      <c r="C1553" s="210" t="s">
        <v>2521</v>
      </c>
      <c r="D1553" s="267" t="s">
        <v>1666</v>
      </c>
      <c r="E1553" s="268"/>
      <c r="F1553" s="269"/>
      <c r="G1553" s="211" t="s">
        <v>370</v>
      </c>
      <c r="H1553" s="212">
        <v>3</v>
      </c>
      <c r="I1553" s="213"/>
      <c r="J1553" s="212">
        <f>ROUND(I1553*H1553,3)</f>
        <v>0</v>
      </c>
      <c r="K1553" s="214"/>
      <c r="L1553" s="215"/>
      <c r="M1553" s="216" t="s">
        <v>1</v>
      </c>
      <c r="N1553" s="217" t="s">
        <v>43</v>
      </c>
      <c r="O1553" s="59"/>
      <c r="P1553" s="170">
        <f>O1553*H1553</f>
        <v>0</v>
      </c>
      <c r="Q1553" s="170">
        <v>0</v>
      </c>
      <c r="R1553" s="170">
        <f>Q1553*H1553</f>
        <v>0</v>
      </c>
      <c r="S1553" s="170">
        <v>0</v>
      </c>
      <c r="T1553" s="171">
        <f>S1553*H1553</f>
        <v>0</v>
      </c>
      <c r="U1553" s="33"/>
      <c r="V1553" s="33"/>
      <c r="W1553" s="33"/>
      <c r="X1553" s="33"/>
      <c r="Y1553" s="33"/>
      <c r="Z1553" s="33"/>
      <c r="AA1553" s="33"/>
      <c r="AB1553" s="33"/>
      <c r="AC1553" s="33"/>
      <c r="AD1553" s="33"/>
      <c r="AE1553" s="33"/>
      <c r="AR1553" s="172" t="s">
        <v>1474</v>
      </c>
      <c r="AT1553" s="172" t="s">
        <v>335</v>
      </c>
      <c r="AU1553" s="172" t="s">
        <v>191</v>
      </c>
      <c r="AY1553" s="18" t="s">
        <v>173</v>
      </c>
      <c r="BE1553" s="173">
        <f>IF(N1553="základná",J1553,0)</f>
        <v>0</v>
      </c>
      <c r="BF1553" s="173">
        <f>IF(N1553="znížená",J1553,0)</f>
        <v>0</v>
      </c>
      <c r="BG1553" s="173">
        <f>IF(N1553="zákl. prenesená",J1553,0)</f>
        <v>0</v>
      </c>
      <c r="BH1553" s="173">
        <f>IF(N1553="zníž. prenesená",J1553,0)</f>
        <v>0</v>
      </c>
      <c r="BI1553" s="173">
        <f>IF(N1553="nulová",J1553,0)</f>
        <v>0</v>
      </c>
      <c r="BJ1553" s="18" t="s">
        <v>179</v>
      </c>
      <c r="BK1553" s="174">
        <f>ROUND(I1553*H1553,3)</f>
        <v>0</v>
      </c>
      <c r="BL1553" s="18" t="s">
        <v>572</v>
      </c>
      <c r="BM1553" s="172" t="s">
        <v>2522</v>
      </c>
    </row>
    <row r="1554" spans="1:65" s="2" customFormat="1" x14ac:dyDescent="0.2">
      <c r="A1554" s="33"/>
      <c r="B1554" s="34"/>
      <c r="C1554" s="33"/>
      <c r="D1554" s="175" t="s">
        <v>181</v>
      </c>
      <c r="E1554" s="33"/>
      <c r="F1554" s="176" t="s">
        <v>1666</v>
      </c>
      <c r="G1554" s="33"/>
      <c r="H1554" s="33"/>
      <c r="I1554" s="97"/>
      <c r="J1554" s="33"/>
      <c r="K1554" s="33"/>
      <c r="L1554" s="34"/>
      <c r="M1554" s="177"/>
      <c r="N1554" s="178"/>
      <c r="O1554" s="59"/>
      <c r="P1554" s="59"/>
      <c r="Q1554" s="59"/>
      <c r="R1554" s="59"/>
      <c r="S1554" s="59"/>
      <c r="T1554" s="60"/>
      <c r="U1554" s="33"/>
      <c r="V1554" s="33"/>
      <c r="W1554" s="33"/>
      <c r="X1554" s="33"/>
      <c r="Y1554" s="33"/>
      <c r="Z1554" s="33"/>
      <c r="AA1554" s="33"/>
      <c r="AB1554" s="33"/>
      <c r="AC1554" s="33"/>
      <c r="AD1554" s="33"/>
      <c r="AE1554" s="33"/>
      <c r="AT1554" s="18" t="s">
        <v>181</v>
      </c>
      <c r="AU1554" s="18" t="s">
        <v>191</v>
      </c>
    </row>
    <row r="1555" spans="1:65" s="2" customFormat="1" ht="16.5" customHeight="1" x14ac:dyDescent="0.2">
      <c r="A1555" s="33"/>
      <c r="B1555" s="162"/>
      <c r="C1555" s="210" t="s">
        <v>2523</v>
      </c>
      <c r="D1555" s="267" t="s">
        <v>1669</v>
      </c>
      <c r="E1555" s="268"/>
      <c r="F1555" s="269"/>
      <c r="G1555" s="211" t="s">
        <v>370</v>
      </c>
      <c r="H1555" s="212">
        <v>3</v>
      </c>
      <c r="I1555" s="213"/>
      <c r="J1555" s="212">
        <f>ROUND(I1555*H1555,3)</f>
        <v>0</v>
      </c>
      <c r="K1555" s="214"/>
      <c r="L1555" s="215"/>
      <c r="M1555" s="216" t="s">
        <v>1</v>
      </c>
      <c r="N1555" s="217" t="s">
        <v>43</v>
      </c>
      <c r="O1555" s="59"/>
      <c r="P1555" s="170">
        <f>O1555*H1555</f>
        <v>0</v>
      </c>
      <c r="Q1555" s="170">
        <v>0</v>
      </c>
      <c r="R1555" s="170">
        <f>Q1555*H1555</f>
        <v>0</v>
      </c>
      <c r="S1555" s="170">
        <v>0</v>
      </c>
      <c r="T1555" s="171">
        <f>S1555*H1555</f>
        <v>0</v>
      </c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33"/>
      <c r="AE1555" s="33"/>
      <c r="AR1555" s="172" t="s">
        <v>1474</v>
      </c>
      <c r="AT1555" s="172" t="s">
        <v>335</v>
      </c>
      <c r="AU1555" s="172" t="s">
        <v>191</v>
      </c>
      <c r="AY1555" s="18" t="s">
        <v>173</v>
      </c>
      <c r="BE1555" s="173">
        <f>IF(N1555="základná",J1555,0)</f>
        <v>0</v>
      </c>
      <c r="BF1555" s="173">
        <f>IF(N1555="znížená",J1555,0)</f>
        <v>0</v>
      </c>
      <c r="BG1555" s="173">
        <f>IF(N1555="zákl. prenesená",J1555,0)</f>
        <v>0</v>
      </c>
      <c r="BH1555" s="173">
        <f>IF(N1555="zníž. prenesená",J1555,0)</f>
        <v>0</v>
      </c>
      <c r="BI1555" s="173">
        <f>IF(N1555="nulová",J1555,0)</f>
        <v>0</v>
      </c>
      <c r="BJ1555" s="18" t="s">
        <v>179</v>
      </c>
      <c r="BK1555" s="174">
        <f>ROUND(I1555*H1555,3)</f>
        <v>0</v>
      </c>
      <c r="BL1555" s="18" t="s">
        <v>572</v>
      </c>
      <c r="BM1555" s="172" t="s">
        <v>2524</v>
      </c>
    </row>
    <row r="1556" spans="1:65" s="2" customFormat="1" x14ac:dyDescent="0.2">
      <c r="A1556" s="33"/>
      <c r="B1556" s="34"/>
      <c r="C1556" s="33"/>
      <c r="D1556" s="175" t="s">
        <v>181</v>
      </c>
      <c r="E1556" s="33"/>
      <c r="F1556" s="176" t="s">
        <v>1669</v>
      </c>
      <c r="G1556" s="33"/>
      <c r="H1556" s="33"/>
      <c r="I1556" s="97"/>
      <c r="J1556" s="33"/>
      <c r="K1556" s="33"/>
      <c r="L1556" s="34"/>
      <c r="M1556" s="177"/>
      <c r="N1556" s="178"/>
      <c r="O1556" s="59"/>
      <c r="P1556" s="59"/>
      <c r="Q1556" s="59"/>
      <c r="R1556" s="59"/>
      <c r="S1556" s="59"/>
      <c r="T1556" s="60"/>
      <c r="U1556" s="33"/>
      <c r="V1556" s="33"/>
      <c r="W1556" s="33"/>
      <c r="X1556" s="33"/>
      <c r="Y1556" s="33"/>
      <c r="Z1556" s="33"/>
      <c r="AA1556" s="33"/>
      <c r="AB1556" s="33"/>
      <c r="AC1556" s="33"/>
      <c r="AD1556" s="33"/>
      <c r="AE1556" s="33"/>
      <c r="AT1556" s="18" t="s">
        <v>181</v>
      </c>
      <c r="AU1556" s="18" t="s">
        <v>191</v>
      </c>
    </row>
    <row r="1557" spans="1:65" s="2" customFormat="1" ht="16.5" customHeight="1" x14ac:dyDescent="0.2">
      <c r="A1557" s="33"/>
      <c r="B1557" s="162"/>
      <c r="C1557" s="210" t="s">
        <v>2525</v>
      </c>
      <c r="D1557" s="267" t="s">
        <v>1672</v>
      </c>
      <c r="E1557" s="268"/>
      <c r="F1557" s="269"/>
      <c r="G1557" s="211" t="s">
        <v>370</v>
      </c>
      <c r="H1557" s="212">
        <v>3</v>
      </c>
      <c r="I1557" s="213"/>
      <c r="J1557" s="212">
        <f>ROUND(I1557*H1557,3)</f>
        <v>0</v>
      </c>
      <c r="K1557" s="214"/>
      <c r="L1557" s="215"/>
      <c r="M1557" s="216" t="s">
        <v>1</v>
      </c>
      <c r="N1557" s="217" t="s">
        <v>43</v>
      </c>
      <c r="O1557" s="59"/>
      <c r="P1557" s="170">
        <f>O1557*H1557</f>
        <v>0</v>
      </c>
      <c r="Q1557" s="170">
        <v>0</v>
      </c>
      <c r="R1557" s="170">
        <f>Q1557*H1557</f>
        <v>0</v>
      </c>
      <c r="S1557" s="170">
        <v>0</v>
      </c>
      <c r="T1557" s="171">
        <f>S1557*H1557</f>
        <v>0</v>
      </c>
      <c r="U1557" s="33"/>
      <c r="V1557" s="33"/>
      <c r="W1557" s="33"/>
      <c r="X1557" s="33"/>
      <c r="Y1557" s="33"/>
      <c r="Z1557" s="33"/>
      <c r="AA1557" s="33"/>
      <c r="AB1557" s="33"/>
      <c r="AC1557" s="33"/>
      <c r="AD1557" s="33"/>
      <c r="AE1557" s="33"/>
      <c r="AR1557" s="172" t="s">
        <v>1474</v>
      </c>
      <c r="AT1557" s="172" t="s">
        <v>335</v>
      </c>
      <c r="AU1557" s="172" t="s">
        <v>191</v>
      </c>
      <c r="AY1557" s="18" t="s">
        <v>173</v>
      </c>
      <c r="BE1557" s="173">
        <f>IF(N1557="základná",J1557,0)</f>
        <v>0</v>
      </c>
      <c r="BF1557" s="173">
        <f>IF(N1557="znížená",J1557,0)</f>
        <v>0</v>
      </c>
      <c r="BG1557" s="173">
        <f>IF(N1557="zákl. prenesená",J1557,0)</f>
        <v>0</v>
      </c>
      <c r="BH1557" s="173">
        <f>IF(N1557="zníž. prenesená",J1557,0)</f>
        <v>0</v>
      </c>
      <c r="BI1557" s="173">
        <f>IF(N1557="nulová",J1557,0)</f>
        <v>0</v>
      </c>
      <c r="BJ1557" s="18" t="s">
        <v>179</v>
      </c>
      <c r="BK1557" s="174">
        <f>ROUND(I1557*H1557,3)</f>
        <v>0</v>
      </c>
      <c r="BL1557" s="18" t="s">
        <v>572</v>
      </c>
      <c r="BM1557" s="172" t="s">
        <v>2526</v>
      </c>
    </row>
    <row r="1558" spans="1:65" s="2" customFormat="1" x14ac:dyDescent="0.2">
      <c r="A1558" s="33"/>
      <c r="B1558" s="34"/>
      <c r="C1558" s="33"/>
      <c r="D1558" s="175" t="s">
        <v>181</v>
      </c>
      <c r="E1558" s="33"/>
      <c r="F1558" s="176" t="s">
        <v>1672</v>
      </c>
      <c r="G1558" s="33"/>
      <c r="H1558" s="33"/>
      <c r="I1558" s="97"/>
      <c r="J1558" s="33"/>
      <c r="K1558" s="33"/>
      <c r="L1558" s="34"/>
      <c r="M1558" s="177"/>
      <c r="N1558" s="178"/>
      <c r="O1558" s="59"/>
      <c r="P1558" s="59"/>
      <c r="Q1558" s="59"/>
      <c r="R1558" s="59"/>
      <c r="S1558" s="59"/>
      <c r="T1558" s="60"/>
      <c r="U1558" s="33"/>
      <c r="V1558" s="33"/>
      <c r="W1558" s="33"/>
      <c r="X1558" s="33"/>
      <c r="Y1558" s="33"/>
      <c r="Z1558" s="33"/>
      <c r="AA1558" s="33"/>
      <c r="AB1558" s="33"/>
      <c r="AC1558" s="33"/>
      <c r="AD1558" s="33"/>
      <c r="AE1558" s="33"/>
      <c r="AT1558" s="18" t="s">
        <v>181</v>
      </c>
      <c r="AU1558" s="18" t="s">
        <v>191</v>
      </c>
    </row>
    <row r="1559" spans="1:65" s="2" customFormat="1" ht="16.5" customHeight="1" x14ac:dyDescent="0.2">
      <c r="A1559" s="33"/>
      <c r="B1559" s="162"/>
      <c r="C1559" s="210" t="s">
        <v>2527</v>
      </c>
      <c r="D1559" s="267" t="s">
        <v>1675</v>
      </c>
      <c r="E1559" s="268"/>
      <c r="F1559" s="269"/>
      <c r="G1559" s="211" t="s">
        <v>370</v>
      </c>
      <c r="H1559" s="212">
        <v>4</v>
      </c>
      <c r="I1559" s="213"/>
      <c r="J1559" s="212">
        <f>ROUND(I1559*H1559,3)</f>
        <v>0</v>
      </c>
      <c r="K1559" s="214"/>
      <c r="L1559" s="215"/>
      <c r="M1559" s="216" t="s">
        <v>1</v>
      </c>
      <c r="N1559" s="217" t="s">
        <v>43</v>
      </c>
      <c r="O1559" s="59"/>
      <c r="P1559" s="170">
        <f>O1559*H1559</f>
        <v>0</v>
      </c>
      <c r="Q1559" s="170">
        <v>0</v>
      </c>
      <c r="R1559" s="170">
        <f>Q1559*H1559</f>
        <v>0</v>
      </c>
      <c r="S1559" s="170">
        <v>0</v>
      </c>
      <c r="T1559" s="171">
        <f>S1559*H1559</f>
        <v>0</v>
      </c>
      <c r="U1559" s="33"/>
      <c r="V1559" s="33"/>
      <c r="W1559" s="33"/>
      <c r="X1559" s="33"/>
      <c r="Y1559" s="33"/>
      <c r="Z1559" s="33"/>
      <c r="AA1559" s="33"/>
      <c r="AB1559" s="33"/>
      <c r="AC1559" s="33"/>
      <c r="AD1559" s="33"/>
      <c r="AE1559" s="33"/>
      <c r="AR1559" s="172" t="s">
        <v>1474</v>
      </c>
      <c r="AT1559" s="172" t="s">
        <v>335</v>
      </c>
      <c r="AU1559" s="172" t="s">
        <v>191</v>
      </c>
      <c r="AY1559" s="18" t="s">
        <v>173</v>
      </c>
      <c r="BE1559" s="173">
        <f>IF(N1559="základná",J1559,0)</f>
        <v>0</v>
      </c>
      <c r="BF1559" s="173">
        <f>IF(N1559="znížená",J1559,0)</f>
        <v>0</v>
      </c>
      <c r="BG1559" s="173">
        <f>IF(N1559="zákl. prenesená",J1559,0)</f>
        <v>0</v>
      </c>
      <c r="BH1559" s="173">
        <f>IF(N1559="zníž. prenesená",J1559,0)</f>
        <v>0</v>
      </c>
      <c r="BI1559" s="173">
        <f>IF(N1559="nulová",J1559,0)</f>
        <v>0</v>
      </c>
      <c r="BJ1559" s="18" t="s">
        <v>179</v>
      </c>
      <c r="BK1559" s="174">
        <f>ROUND(I1559*H1559,3)</f>
        <v>0</v>
      </c>
      <c r="BL1559" s="18" t="s">
        <v>572</v>
      </c>
      <c r="BM1559" s="172" t="s">
        <v>2528</v>
      </c>
    </row>
    <row r="1560" spans="1:65" s="2" customFormat="1" x14ac:dyDescent="0.2">
      <c r="A1560" s="33"/>
      <c r="B1560" s="34"/>
      <c r="C1560" s="33"/>
      <c r="D1560" s="175" t="s">
        <v>181</v>
      </c>
      <c r="E1560" s="33"/>
      <c r="F1560" s="176" t="s">
        <v>1675</v>
      </c>
      <c r="G1560" s="33"/>
      <c r="H1560" s="33"/>
      <c r="I1560" s="97"/>
      <c r="J1560" s="33"/>
      <c r="K1560" s="33"/>
      <c r="L1560" s="34"/>
      <c r="M1560" s="177"/>
      <c r="N1560" s="178"/>
      <c r="O1560" s="59"/>
      <c r="P1560" s="59"/>
      <c r="Q1560" s="59"/>
      <c r="R1560" s="59"/>
      <c r="S1560" s="59"/>
      <c r="T1560" s="60"/>
      <c r="U1560" s="33"/>
      <c r="V1560" s="33"/>
      <c r="W1560" s="33"/>
      <c r="X1560" s="33"/>
      <c r="Y1560" s="33"/>
      <c r="Z1560" s="33"/>
      <c r="AA1560" s="33"/>
      <c r="AB1560" s="33"/>
      <c r="AC1560" s="33"/>
      <c r="AD1560" s="33"/>
      <c r="AE1560" s="33"/>
      <c r="AT1560" s="18" t="s">
        <v>181</v>
      </c>
      <c r="AU1560" s="18" t="s">
        <v>191</v>
      </c>
    </row>
    <row r="1561" spans="1:65" s="2" customFormat="1" ht="16.5" customHeight="1" x14ac:dyDescent="0.2">
      <c r="A1561" s="33"/>
      <c r="B1561" s="162"/>
      <c r="C1561" s="210" t="s">
        <v>2529</v>
      </c>
      <c r="D1561" s="267" t="s">
        <v>1678</v>
      </c>
      <c r="E1561" s="268"/>
      <c r="F1561" s="269"/>
      <c r="G1561" s="211" t="s">
        <v>370</v>
      </c>
      <c r="H1561" s="212">
        <v>34</v>
      </c>
      <c r="I1561" s="213"/>
      <c r="J1561" s="212">
        <f>ROUND(I1561*H1561,3)</f>
        <v>0</v>
      </c>
      <c r="K1561" s="214"/>
      <c r="L1561" s="215"/>
      <c r="M1561" s="216" t="s">
        <v>1</v>
      </c>
      <c r="N1561" s="217" t="s">
        <v>43</v>
      </c>
      <c r="O1561" s="59"/>
      <c r="P1561" s="170">
        <f>O1561*H1561</f>
        <v>0</v>
      </c>
      <c r="Q1561" s="170">
        <v>0</v>
      </c>
      <c r="R1561" s="170">
        <f>Q1561*H1561</f>
        <v>0</v>
      </c>
      <c r="S1561" s="170">
        <v>0</v>
      </c>
      <c r="T1561" s="171">
        <f>S1561*H1561</f>
        <v>0</v>
      </c>
      <c r="U1561" s="33"/>
      <c r="V1561" s="33"/>
      <c r="W1561" s="33"/>
      <c r="X1561" s="33"/>
      <c r="Y1561" s="33"/>
      <c r="Z1561" s="33"/>
      <c r="AA1561" s="33"/>
      <c r="AB1561" s="33"/>
      <c r="AC1561" s="33"/>
      <c r="AD1561" s="33"/>
      <c r="AE1561" s="33"/>
      <c r="AR1561" s="172" t="s">
        <v>1474</v>
      </c>
      <c r="AT1561" s="172" t="s">
        <v>335</v>
      </c>
      <c r="AU1561" s="172" t="s">
        <v>191</v>
      </c>
      <c r="AY1561" s="18" t="s">
        <v>173</v>
      </c>
      <c r="BE1561" s="173">
        <f>IF(N1561="základná",J1561,0)</f>
        <v>0</v>
      </c>
      <c r="BF1561" s="173">
        <f>IF(N1561="znížená",J1561,0)</f>
        <v>0</v>
      </c>
      <c r="BG1561" s="173">
        <f>IF(N1561="zákl. prenesená",J1561,0)</f>
        <v>0</v>
      </c>
      <c r="BH1561" s="173">
        <f>IF(N1561="zníž. prenesená",J1561,0)</f>
        <v>0</v>
      </c>
      <c r="BI1561" s="173">
        <f>IF(N1561="nulová",J1561,0)</f>
        <v>0</v>
      </c>
      <c r="BJ1561" s="18" t="s">
        <v>179</v>
      </c>
      <c r="BK1561" s="174">
        <f>ROUND(I1561*H1561,3)</f>
        <v>0</v>
      </c>
      <c r="BL1561" s="18" t="s">
        <v>572</v>
      </c>
      <c r="BM1561" s="172" t="s">
        <v>2530</v>
      </c>
    </row>
    <row r="1562" spans="1:65" s="2" customFormat="1" x14ac:dyDescent="0.2">
      <c r="A1562" s="33"/>
      <c r="B1562" s="34"/>
      <c r="C1562" s="33"/>
      <c r="D1562" s="175" t="s">
        <v>181</v>
      </c>
      <c r="E1562" s="33"/>
      <c r="F1562" s="176" t="s">
        <v>1678</v>
      </c>
      <c r="G1562" s="33"/>
      <c r="H1562" s="33"/>
      <c r="I1562" s="97"/>
      <c r="J1562" s="33"/>
      <c r="K1562" s="33"/>
      <c r="L1562" s="34"/>
      <c r="M1562" s="177"/>
      <c r="N1562" s="178"/>
      <c r="O1562" s="59"/>
      <c r="P1562" s="59"/>
      <c r="Q1562" s="59"/>
      <c r="R1562" s="59"/>
      <c r="S1562" s="59"/>
      <c r="T1562" s="60"/>
      <c r="U1562" s="33"/>
      <c r="V1562" s="33"/>
      <c r="W1562" s="33"/>
      <c r="X1562" s="33"/>
      <c r="Y1562" s="33"/>
      <c r="Z1562" s="33"/>
      <c r="AA1562" s="33"/>
      <c r="AB1562" s="33"/>
      <c r="AC1562" s="33"/>
      <c r="AD1562" s="33"/>
      <c r="AE1562" s="33"/>
      <c r="AT1562" s="18" t="s">
        <v>181</v>
      </c>
      <c r="AU1562" s="18" t="s">
        <v>191</v>
      </c>
    </row>
    <row r="1563" spans="1:65" s="2" customFormat="1" ht="16.5" customHeight="1" x14ac:dyDescent="0.2">
      <c r="A1563" s="33"/>
      <c r="B1563" s="162"/>
      <c r="C1563" s="210" t="s">
        <v>2531</v>
      </c>
      <c r="D1563" s="267" t="s">
        <v>1681</v>
      </c>
      <c r="E1563" s="268"/>
      <c r="F1563" s="269"/>
      <c r="G1563" s="211" t="s">
        <v>370</v>
      </c>
      <c r="H1563" s="212">
        <v>35</v>
      </c>
      <c r="I1563" s="213"/>
      <c r="J1563" s="212">
        <f>ROUND(I1563*H1563,3)</f>
        <v>0</v>
      </c>
      <c r="K1563" s="214"/>
      <c r="L1563" s="215"/>
      <c r="M1563" s="216" t="s">
        <v>1</v>
      </c>
      <c r="N1563" s="217" t="s">
        <v>43</v>
      </c>
      <c r="O1563" s="59"/>
      <c r="P1563" s="170">
        <f>O1563*H1563</f>
        <v>0</v>
      </c>
      <c r="Q1563" s="170">
        <v>0</v>
      </c>
      <c r="R1563" s="170">
        <f>Q1563*H1563</f>
        <v>0</v>
      </c>
      <c r="S1563" s="170">
        <v>0</v>
      </c>
      <c r="T1563" s="171">
        <f>S1563*H1563</f>
        <v>0</v>
      </c>
      <c r="U1563" s="33"/>
      <c r="V1563" s="33"/>
      <c r="W1563" s="33"/>
      <c r="X1563" s="33"/>
      <c r="Y1563" s="33"/>
      <c r="Z1563" s="33"/>
      <c r="AA1563" s="33"/>
      <c r="AB1563" s="33"/>
      <c r="AC1563" s="33"/>
      <c r="AD1563" s="33"/>
      <c r="AE1563" s="33"/>
      <c r="AR1563" s="172" t="s">
        <v>1474</v>
      </c>
      <c r="AT1563" s="172" t="s">
        <v>335</v>
      </c>
      <c r="AU1563" s="172" t="s">
        <v>191</v>
      </c>
      <c r="AY1563" s="18" t="s">
        <v>173</v>
      </c>
      <c r="BE1563" s="173">
        <f>IF(N1563="základná",J1563,0)</f>
        <v>0</v>
      </c>
      <c r="BF1563" s="173">
        <f>IF(N1563="znížená",J1563,0)</f>
        <v>0</v>
      </c>
      <c r="BG1563" s="173">
        <f>IF(N1563="zákl. prenesená",J1563,0)</f>
        <v>0</v>
      </c>
      <c r="BH1563" s="173">
        <f>IF(N1563="zníž. prenesená",J1563,0)</f>
        <v>0</v>
      </c>
      <c r="BI1563" s="173">
        <f>IF(N1563="nulová",J1563,0)</f>
        <v>0</v>
      </c>
      <c r="BJ1563" s="18" t="s">
        <v>179</v>
      </c>
      <c r="BK1563" s="174">
        <f>ROUND(I1563*H1563,3)</f>
        <v>0</v>
      </c>
      <c r="BL1563" s="18" t="s">
        <v>572</v>
      </c>
      <c r="BM1563" s="172" t="s">
        <v>2532</v>
      </c>
    </row>
    <row r="1564" spans="1:65" s="2" customFormat="1" x14ac:dyDescent="0.2">
      <c r="A1564" s="33"/>
      <c r="B1564" s="34"/>
      <c r="C1564" s="33"/>
      <c r="D1564" s="175" t="s">
        <v>181</v>
      </c>
      <c r="E1564" s="33"/>
      <c r="F1564" s="176" t="s">
        <v>1681</v>
      </c>
      <c r="G1564" s="33"/>
      <c r="H1564" s="33"/>
      <c r="I1564" s="97"/>
      <c r="J1564" s="33"/>
      <c r="K1564" s="33"/>
      <c r="L1564" s="34"/>
      <c r="M1564" s="177"/>
      <c r="N1564" s="178"/>
      <c r="O1564" s="59"/>
      <c r="P1564" s="59"/>
      <c r="Q1564" s="59"/>
      <c r="R1564" s="59"/>
      <c r="S1564" s="59"/>
      <c r="T1564" s="60"/>
      <c r="U1564" s="33"/>
      <c r="V1564" s="33"/>
      <c r="W1564" s="33"/>
      <c r="X1564" s="33"/>
      <c r="Y1564" s="33"/>
      <c r="Z1564" s="33"/>
      <c r="AA1564" s="33"/>
      <c r="AB1564" s="33"/>
      <c r="AC1564" s="33"/>
      <c r="AD1564" s="33"/>
      <c r="AE1564" s="33"/>
      <c r="AT1564" s="18" t="s">
        <v>181</v>
      </c>
      <c r="AU1564" s="18" t="s">
        <v>191</v>
      </c>
    </row>
    <row r="1565" spans="1:65" s="2" customFormat="1" ht="16.5" customHeight="1" x14ac:dyDescent="0.2">
      <c r="A1565" s="33"/>
      <c r="B1565" s="162"/>
      <c r="C1565" s="210" t="s">
        <v>2533</v>
      </c>
      <c r="D1565" s="267" t="s">
        <v>1684</v>
      </c>
      <c r="E1565" s="268"/>
      <c r="F1565" s="269"/>
      <c r="G1565" s="211" t="s">
        <v>370</v>
      </c>
      <c r="H1565" s="212">
        <v>105</v>
      </c>
      <c r="I1565" s="213"/>
      <c r="J1565" s="212">
        <f>ROUND(I1565*H1565,3)</f>
        <v>0</v>
      </c>
      <c r="K1565" s="214"/>
      <c r="L1565" s="215"/>
      <c r="M1565" s="216" t="s">
        <v>1</v>
      </c>
      <c r="N1565" s="217" t="s">
        <v>43</v>
      </c>
      <c r="O1565" s="59"/>
      <c r="P1565" s="170">
        <f>O1565*H1565</f>
        <v>0</v>
      </c>
      <c r="Q1565" s="170">
        <v>0</v>
      </c>
      <c r="R1565" s="170">
        <f>Q1565*H1565</f>
        <v>0</v>
      </c>
      <c r="S1565" s="170">
        <v>0</v>
      </c>
      <c r="T1565" s="171">
        <f>S1565*H1565</f>
        <v>0</v>
      </c>
      <c r="U1565" s="33"/>
      <c r="V1565" s="33"/>
      <c r="W1565" s="33"/>
      <c r="X1565" s="33"/>
      <c r="Y1565" s="33"/>
      <c r="Z1565" s="33"/>
      <c r="AA1565" s="33"/>
      <c r="AB1565" s="33"/>
      <c r="AC1565" s="33"/>
      <c r="AD1565" s="33"/>
      <c r="AE1565" s="33"/>
      <c r="AR1565" s="172" t="s">
        <v>1474</v>
      </c>
      <c r="AT1565" s="172" t="s">
        <v>335</v>
      </c>
      <c r="AU1565" s="172" t="s">
        <v>191</v>
      </c>
      <c r="AY1565" s="18" t="s">
        <v>173</v>
      </c>
      <c r="BE1565" s="173">
        <f>IF(N1565="základná",J1565,0)</f>
        <v>0</v>
      </c>
      <c r="BF1565" s="173">
        <f>IF(N1565="znížená",J1565,0)</f>
        <v>0</v>
      </c>
      <c r="BG1565" s="173">
        <f>IF(N1565="zákl. prenesená",J1565,0)</f>
        <v>0</v>
      </c>
      <c r="BH1565" s="173">
        <f>IF(N1565="zníž. prenesená",J1565,0)</f>
        <v>0</v>
      </c>
      <c r="BI1565" s="173">
        <f>IF(N1565="nulová",J1565,0)</f>
        <v>0</v>
      </c>
      <c r="BJ1565" s="18" t="s">
        <v>179</v>
      </c>
      <c r="BK1565" s="174">
        <f>ROUND(I1565*H1565,3)</f>
        <v>0</v>
      </c>
      <c r="BL1565" s="18" t="s">
        <v>572</v>
      </c>
      <c r="BM1565" s="172" t="s">
        <v>2534</v>
      </c>
    </row>
    <row r="1566" spans="1:65" s="2" customFormat="1" x14ac:dyDescent="0.2">
      <c r="A1566" s="33"/>
      <c r="B1566" s="34"/>
      <c r="C1566" s="33"/>
      <c r="D1566" s="175" t="s">
        <v>181</v>
      </c>
      <c r="E1566" s="33"/>
      <c r="F1566" s="176" t="s">
        <v>1684</v>
      </c>
      <c r="G1566" s="33"/>
      <c r="H1566" s="33"/>
      <c r="I1566" s="97"/>
      <c r="J1566" s="33"/>
      <c r="K1566" s="33"/>
      <c r="L1566" s="34"/>
      <c r="M1566" s="177"/>
      <c r="N1566" s="178"/>
      <c r="O1566" s="59"/>
      <c r="P1566" s="59"/>
      <c r="Q1566" s="59"/>
      <c r="R1566" s="59"/>
      <c r="S1566" s="59"/>
      <c r="T1566" s="60"/>
      <c r="U1566" s="33"/>
      <c r="V1566" s="33"/>
      <c r="W1566" s="33"/>
      <c r="X1566" s="33"/>
      <c r="Y1566" s="33"/>
      <c r="Z1566" s="33"/>
      <c r="AA1566" s="33"/>
      <c r="AB1566" s="33"/>
      <c r="AC1566" s="33"/>
      <c r="AD1566" s="33"/>
      <c r="AE1566" s="33"/>
      <c r="AT1566" s="18" t="s">
        <v>181</v>
      </c>
      <c r="AU1566" s="18" t="s">
        <v>191</v>
      </c>
    </row>
    <row r="1567" spans="1:65" s="2" customFormat="1" ht="16.5" customHeight="1" x14ac:dyDescent="0.2">
      <c r="A1567" s="33"/>
      <c r="B1567" s="162"/>
      <c r="C1567" s="210" t="s">
        <v>2535</v>
      </c>
      <c r="D1567" s="267" t="s">
        <v>1518</v>
      </c>
      <c r="E1567" s="268"/>
      <c r="F1567" s="269"/>
      <c r="G1567" s="211" t="s">
        <v>177</v>
      </c>
      <c r="H1567" s="212">
        <v>1</v>
      </c>
      <c r="I1567" s="213"/>
      <c r="J1567" s="212">
        <f>ROUND(I1567*H1567,3)</f>
        <v>0</v>
      </c>
      <c r="K1567" s="214"/>
      <c r="L1567" s="215"/>
      <c r="M1567" s="216" t="s">
        <v>1</v>
      </c>
      <c r="N1567" s="217" t="s">
        <v>43</v>
      </c>
      <c r="O1567" s="59"/>
      <c r="P1567" s="170">
        <f>O1567*H1567</f>
        <v>0</v>
      </c>
      <c r="Q1567" s="170">
        <v>0</v>
      </c>
      <c r="R1567" s="170">
        <f>Q1567*H1567</f>
        <v>0</v>
      </c>
      <c r="S1567" s="170">
        <v>0</v>
      </c>
      <c r="T1567" s="171">
        <f>S1567*H1567</f>
        <v>0</v>
      </c>
      <c r="U1567" s="33"/>
      <c r="V1567" s="33"/>
      <c r="W1567" s="33"/>
      <c r="X1567" s="33"/>
      <c r="Y1567" s="33"/>
      <c r="Z1567" s="33"/>
      <c r="AA1567" s="33"/>
      <c r="AB1567" s="33"/>
      <c r="AC1567" s="33"/>
      <c r="AD1567" s="33"/>
      <c r="AE1567" s="33"/>
      <c r="AR1567" s="172" t="s">
        <v>1474</v>
      </c>
      <c r="AT1567" s="172" t="s">
        <v>335</v>
      </c>
      <c r="AU1567" s="172" t="s">
        <v>191</v>
      </c>
      <c r="AY1567" s="18" t="s">
        <v>173</v>
      </c>
      <c r="BE1567" s="173">
        <f>IF(N1567="základná",J1567,0)</f>
        <v>0</v>
      </c>
      <c r="BF1567" s="173">
        <f>IF(N1567="znížená",J1567,0)</f>
        <v>0</v>
      </c>
      <c r="BG1567" s="173">
        <f>IF(N1567="zákl. prenesená",J1567,0)</f>
        <v>0</v>
      </c>
      <c r="BH1567" s="173">
        <f>IF(N1567="zníž. prenesená",J1567,0)</f>
        <v>0</v>
      </c>
      <c r="BI1567" s="173">
        <f>IF(N1567="nulová",J1567,0)</f>
        <v>0</v>
      </c>
      <c r="BJ1567" s="18" t="s">
        <v>179</v>
      </c>
      <c r="BK1567" s="174">
        <f>ROUND(I1567*H1567,3)</f>
        <v>0</v>
      </c>
      <c r="BL1567" s="18" t="s">
        <v>572</v>
      </c>
      <c r="BM1567" s="172" t="s">
        <v>2536</v>
      </c>
    </row>
    <row r="1568" spans="1:65" s="2" customFormat="1" x14ac:dyDescent="0.2">
      <c r="A1568" s="33"/>
      <c r="B1568" s="34"/>
      <c r="C1568" s="33"/>
      <c r="D1568" s="175" t="s">
        <v>181</v>
      </c>
      <c r="E1568" s="33"/>
      <c r="F1568" s="176" t="s">
        <v>1518</v>
      </c>
      <c r="G1568" s="33"/>
      <c r="H1568" s="33"/>
      <c r="I1568" s="97"/>
      <c r="J1568" s="33"/>
      <c r="K1568" s="33"/>
      <c r="L1568" s="34"/>
      <c r="M1568" s="177"/>
      <c r="N1568" s="178"/>
      <c r="O1568" s="59"/>
      <c r="P1568" s="59"/>
      <c r="Q1568" s="59"/>
      <c r="R1568" s="59"/>
      <c r="S1568" s="59"/>
      <c r="T1568" s="60"/>
      <c r="U1568" s="33"/>
      <c r="V1568" s="33"/>
      <c r="W1568" s="33"/>
      <c r="X1568" s="33"/>
      <c r="Y1568" s="33"/>
      <c r="Z1568" s="33"/>
      <c r="AA1568" s="33"/>
      <c r="AB1568" s="33"/>
      <c r="AC1568" s="33"/>
      <c r="AD1568" s="33"/>
      <c r="AE1568" s="33"/>
      <c r="AT1568" s="18" t="s">
        <v>181</v>
      </c>
      <c r="AU1568" s="18" t="s">
        <v>191</v>
      </c>
    </row>
    <row r="1569" spans="1:65" s="12" customFormat="1" ht="20.85" customHeight="1" x14ac:dyDescent="0.2">
      <c r="B1569" s="149"/>
      <c r="D1569" s="150" t="s">
        <v>76</v>
      </c>
      <c r="E1569" s="160" t="s">
        <v>1724</v>
      </c>
      <c r="F1569" s="160" t="s">
        <v>1725</v>
      </c>
      <c r="I1569" s="152"/>
      <c r="J1569" s="161">
        <f>BK1569</f>
        <v>0</v>
      </c>
      <c r="L1569" s="149"/>
      <c r="M1569" s="154"/>
      <c r="N1569" s="155"/>
      <c r="O1569" s="155"/>
      <c r="P1569" s="156">
        <f>SUM(P1570:P1571)</f>
        <v>0</v>
      </c>
      <c r="Q1569" s="155"/>
      <c r="R1569" s="156">
        <f>SUM(R1570:R1571)</f>
        <v>0</v>
      </c>
      <c r="S1569" s="155"/>
      <c r="T1569" s="157">
        <f>SUM(T1570:T1571)</f>
        <v>0</v>
      </c>
      <c r="AR1569" s="150" t="s">
        <v>191</v>
      </c>
      <c r="AT1569" s="158" t="s">
        <v>76</v>
      </c>
      <c r="AU1569" s="158" t="s">
        <v>179</v>
      </c>
      <c r="AY1569" s="150" t="s">
        <v>173</v>
      </c>
      <c r="BK1569" s="159">
        <f>SUM(BK1570:BK1571)</f>
        <v>0</v>
      </c>
    </row>
    <row r="1570" spans="1:65" s="2" customFormat="1" ht="16.5" customHeight="1" x14ac:dyDescent="0.2">
      <c r="A1570" s="33"/>
      <c r="B1570" s="162"/>
      <c r="C1570" s="163" t="s">
        <v>2537</v>
      </c>
      <c r="D1570" s="264" t="s">
        <v>1727</v>
      </c>
      <c r="E1570" s="265"/>
      <c r="F1570" s="266"/>
      <c r="G1570" s="164" t="s">
        <v>177</v>
      </c>
      <c r="H1570" s="165">
        <v>1</v>
      </c>
      <c r="I1570" s="166"/>
      <c r="J1570" s="165">
        <f>ROUND(I1570*H1570,3)</f>
        <v>0</v>
      </c>
      <c r="K1570" s="167"/>
      <c r="L1570" s="34"/>
      <c r="M1570" s="168" t="s">
        <v>1</v>
      </c>
      <c r="N1570" s="169" t="s">
        <v>43</v>
      </c>
      <c r="O1570" s="59"/>
      <c r="P1570" s="170">
        <f>O1570*H1570</f>
        <v>0</v>
      </c>
      <c r="Q1570" s="170">
        <v>0</v>
      </c>
      <c r="R1570" s="170">
        <f>Q1570*H1570</f>
        <v>0</v>
      </c>
      <c r="S1570" s="170">
        <v>0</v>
      </c>
      <c r="T1570" s="171">
        <f>S1570*H1570</f>
        <v>0</v>
      </c>
      <c r="U1570" s="33"/>
      <c r="V1570" s="33"/>
      <c r="W1570" s="33"/>
      <c r="X1570" s="33"/>
      <c r="Y1570" s="33"/>
      <c r="Z1570" s="33"/>
      <c r="AA1570" s="33"/>
      <c r="AB1570" s="33"/>
      <c r="AC1570" s="33"/>
      <c r="AD1570" s="33"/>
      <c r="AE1570" s="33"/>
      <c r="AR1570" s="172" t="s">
        <v>572</v>
      </c>
      <c r="AT1570" s="172" t="s">
        <v>175</v>
      </c>
      <c r="AU1570" s="172" t="s">
        <v>191</v>
      </c>
      <c r="AY1570" s="18" t="s">
        <v>173</v>
      </c>
      <c r="BE1570" s="173">
        <f>IF(N1570="základná",J1570,0)</f>
        <v>0</v>
      </c>
      <c r="BF1570" s="173">
        <f>IF(N1570="znížená",J1570,0)</f>
        <v>0</v>
      </c>
      <c r="BG1570" s="173">
        <f>IF(N1570="zákl. prenesená",J1570,0)</f>
        <v>0</v>
      </c>
      <c r="BH1570" s="173">
        <f>IF(N1570="zníž. prenesená",J1570,0)</f>
        <v>0</v>
      </c>
      <c r="BI1570" s="173">
        <f>IF(N1570="nulová",J1570,0)</f>
        <v>0</v>
      </c>
      <c r="BJ1570" s="18" t="s">
        <v>179</v>
      </c>
      <c r="BK1570" s="174">
        <f>ROUND(I1570*H1570,3)</f>
        <v>0</v>
      </c>
      <c r="BL1570" s="18" t="s">
        <v>572</v>
      </c>
      <c r="BM1570" s="172" t="s">
        <v>2538</v>
      </c>
    </row>
    <row r="1571" spans="1:65" s="2" customFormat="1" x14ac:dyDescent="0.2">
      <c r="A1571" s="33"/>
      <c r="B1571" s="34"/>
      <c r="C1571" s="33"/>
      <c r="D1571" s="175" t="s">
        <v>181</v>
      </c>
      <c r="E1571" s="33"/>
      <c r="F1571" s="176" t="s">
        <v>1727</v>
      </c>
      <c r="G1571" s="33"/>
      <c r="H1571" s="33"/>
      <c r="I1571" s="97"/>
      <c r="J1571" s="33"/>
      <c r="K1571" s="33"/>
      <c r="L1571" s="34"/>
      <c r="M1571" s="177"/>
      <c r="N1571" s="178"/>
      <c r="O1571" s="59"/>
      <c r="P1571" s="59"/>
      <c r="Q1571" s="59"/>
      <c r="R1571" s="59"/>
      <c r="S1571" s="59"/>
      <c r="T1571" s="60"/>
      <c r="U1571" s="33"/>
      <c r="V1571" s="33"/>
      <c r="W1571" s="33"/>
      <c r="X1571" s="33"/>
      <c r="Y1571" s="33"/>
      <c r="Z1571" s="33"/>
      <c r="AA1571" s="33"/>
      <c r="AB1571" s="33"/>
      <c r="AC1571" s="33"/>
      <c r="AD1571" s="33"/>
      <c r="AE1571" s="33"/>
      <c r="AT1571" s="18" t="s">
        <v>181</v>
      </c>
      <c r="AU1571" s="18" t="s">
        <v>191</v>
      </c>
    </row>
    <row r="1572" spans="1:65" s="12" customFormat="1" ht="20.85" customHeight="1" x14ac:dyDescent="0.2">
      <c r="B1572" s="149"/>
      <c r="D1572" s="150" t="s">
        <v>76</v>
      </c>
      <c r="E1572" s="160" t="s">
        <v>1718</v>
      </c>
      <c r="F1572" s="160" t="s">
        <v>1719</v>
      </c>
      <c r="I1572" s="152"/>
      <c r="J1572" s="161">
        <f>BK1572</f>
        <v>0</v>
      </c>
      <c r="L1572" s="149"/>
      <c r="M1572" s="154"/>
      <c r="N1572" s="155"/>
      <c r="O1572" s="155"/>
      <c r="P1572" s="156">
        <f>SUM(P1573:P1574)</f>
        <v>0</v>
      </c>
      <c r="Q1572" s="155"/>
      <c r="R1572" s="156">
        <f>SUM(R1573:R1574)</f>
        <v>0</v>
      </c>
      <c r="S1572" s="155"/>
      <c r="T1572" s="157">
        <f>SUM(T1573:T1574)</f>
        <v>0</v>
      </c>
      <c r="AR1572" s="150" t="s">
        <v>191</v>
      </c>
      <c r="AT1572" s="158" t="s">
        <v>76</v>
      </c>
      <c r="AU1572" s="158" t="s">
        <v>179</v>
      </c>
      <c r="AY1572" s="150" t="s">
        <v>173</v>
      </c>
      <c r="BK1572" s="159">
        <f>SUM(BK1573:BK1574)</f>
        <v>0</v>
      </c>
    </row>
    <row r="1573" spans="1:65" s="2" customFormat="1" ht="24" customHeight="1" x14ac:dyDescent="0.2">
      <c r="A1573" s="33"/>
      <c r="B1573" s="162"/>
      <c r="C1573" s="163" t="s">
        <v>2539</v>
      </c>
      <c r="D1573" s="264" t="s">
        <v>1721</v>
      </c>
      <c r="E1573" s="265"/>
      <c r="F1573" s="266"/>
      <c r="G1573" s="164" t="s">
        <v>1722</v>
      </c>
      <c r="H1573" s="165">
        <v>10</v>
      </c>
      <c r="I1573" s="166"/>
      <c r="J1573" s="165">
        <f>ROUND(I1573*H1573,3)</f>
        <v>0</v>
      </c>
      <c r="K1573" s="167"/>
      <c r="L1573" s="34"/>
      <c r="M1573" s="168" t="s">
        <v>1</v>
      </c>
      <c r="N1573" s="169" t="s">
        <v>43</v>
      </c>
      <c r="O1573" s="59"/>
      <c r="P1573" s="170">
        <f>O1573*H1573</f>
        <v>0</v>
      </c>
      <c r="Q1573" s="170">
        <v>0</v>
      </c>
      <c r="R1573" s="170">
        <f>Q1573*H1573</f>
        <v>0</v>
      </c>
      <c r="S1573" s="170">
        <v>0</v>
      </c>
      <c r="T1573" s="171">
        <f>S1573*H1573</f>
        <v>0</v>
      </c>
      <c r="U1573" s="33"/>
      <c r="V1573" s="33"/>
      <c r="W1573" s="33"/>
      <c r="X1573" s="33"/>
      <c r="Y1573" s="33"/>
      <c r="Z1573" s="33"/>
      <c r="AA1573" s="33"/>
      <c r="AB1573" s="33"/>
      <c r="AC1573" s="33"/>
      <c r="AD1573" s="33"/>
      <c r="AE1573" s="33"/>
      <c r="AR1573" s="172" t="s">
        <v>572</v>
      </c>
      <c r="AT1573" s="172" t="s">
        <v>175</v>
      </c>
      <c r="AU1573" s="172" t="s">
        <v>191</v>
      </c>
      <c r="AY1573" s="18" t="s">
        <v>173</v>
      </c>
      <c r="BE1573" s="173">
        <f>IF(N1573="základná",J1573,0)</f>
        <v>0</v>
      </c>
      <c r="BF1573" s="173">
        <f>IF(N1573="znížená",J1573,0)</f>
        <v>0</v>
      </c>
      <c r="BG1573" s="173">
        <f>IF(N1573="zákl. prenesená",J1573,0)</f>
        <v>0</v>
      </c>
      <c r="BH1573" s="173">
        <f>IF(N1573="zníž. prenesená",J1573,0)</f>
        <v>0</v>
      </c>
      <c r="BI1573" s="173">
        <f>IF(N1573="nulová",J1573,0)</f>
        <v>0</v>
      </c>
      <c r="BJ1573" s="18" t="s">
        <v>179</v>
      </c>
      <c r="BK1573" s="174">
        <f>ROUND(I1573*H1573,3)</f>
        <v>0</v>
      </c>
      <c r="BL1573" s="18" t="s">
        <v>572</v>
      </c>
      <c r="BM1573" s="172" t="s">
        <v>2540</v>
      </c>
    </row>
    <row r="1574" spans="1:65" s="2" customFormat="1" x14ac:dyDescent="0.2">
      <c r="A1574" s="33"/>
      <c r="B1574" s="34"/>
      <c r="C1574" s="33"/>
      <c r="D1574" s="175" t="s">
        <v>181</v>
      </c>
      <c r="E1574" s="33"/>
      <c r="F1574" s="176" t="s">
        <v>1721</v>
      </c>
      <c r="G1574" s="33"/>
      <c r="H1574" s="33"/>
      <c r="I1574" s="97"/>
      <c r="J1574" s="33"/>
      <c r="K1574" s="33"/>
      <c r="L1574" s="34"/>
      <c r="M1574" s="177"/>
      <c r="N1574" s="178"/>
      <c r="O1574" s="59"/>
      <c r="P1574" s="59"/>
      <c r="Q1574" s="59"/>
      <c r="R1574" s="59"/>
      <c r="S1574" s="59"/>
      <c r="T1574" s="60"/>
      <c r="U1574" s="33"/>
      <c r="V1574" s="33"/>
      <c r="W1574" s="33"/>
      <c r="X1574" s="33"/>
      <c r="Y1574" s="33"/>
      <c r="Z1574" s="33"/>
      <c r="AA1574" s="33"/>
      <c r="AB1574" s="33"/>
      <c r="AC1574" s="33"/>
      <c r="AD1574" s="33"/>
      <c r="AE1574" s="33"/>
      <c r="AT1574" s="18" t="s">
        <v>181</v>
      </c>
      <c r="AU1574" s="18" t="s">
        <v>191</v>
      </c>
    </row>
    <row r="1575" spans="1:65" s="12" customFormat="1" ht="22.9" customHeight="1" x14ac:dyDescent="0.2">
      <c r="B1575" s="149"/>
      <c r="D1575" s="150" t="s">
        <v>76</v>
      </c>
      <c r="E1575" s="160" t="s">
        <v>1729</v>
      </c>
      <c r="F1575" s="160" t="s">
        <v>1730</v>
      </c>
      <c r="I1575" s="152"/>
      <c r="J1575" s="161">
        <f>BK1575</f>
        <v>0</v>
      </c>
      <c r="L1575" s="149"/>
      <c r="M1575" s="154"/>
      <c r="N1575" s="155"/>
      <c r="O1575" s="155"/>
      <c r="P1575" s="156">
        <f>SUM(P1576:P1577)</f>
        <v>0</v>
      </c>
      <c r="Q1575" s="155"/>
      <c r="R1575" s="156">
        <f>SUM(R1576:R1577)</f>
        <v>0</v>
      </c>
      <c r="S1575" s="155"/>
      <c r="T1575" s="157">
        <f>SUM(T1576:T1577)</f>
        <v>0</v>
      </c>
      <c r="AR1575" s="150" t="s">
        <v>191</v>
      </c>
      <c r="AT1575" s="158" t="s">
        <v>76</v>
      </c>
      <c r="AU1575" s="158" t="s">
        <v>85</v>
      </c>
      <c r="AY1575" s="150" t="s">
        <v>173</v>
      </c>
      <c r="BK1575" s="159">
        <f>SUM(BK1576:BK1577)</f>
        <v>0</v>
      </c>
    </row>
    <row r="1576" spans="1:65" s="2" customFormat="1" ht="36" customHeight="1" x14ac:dyDescent="0.2">
      <c r="A1576" s="33"/>
      <c r="B1576" s="162"/>
      <c r="C1576" s="163" t="s">
        <v>2541</v>
      </c>
      <c r="D1576" s="264" t="s">
        <v>1732</v>
      </c>
      <c r="E1576" s="265"/>
      <c r="F1576" s="266"/>
      <c r="G1576" s="164" t="s">
        <v>1</v>
      </c>
      <c r="H1576" s="165">
        <v>3</v>
      </c>
      <c r="I1576" s="166"/>
      <c r="J1576" s="165">
        <f>ROUND(I1576*H1576,3)</f>
        <v>0</v>
      </c>
      <c r="K1576" s="167"/>
      <c r="L1576" s="34"/>
      <c r="M1576" s="168" t="s">
        <v>1</v>
      </c>
      <c r="N1576" s="169" t="s">
        <v>43</v>
      </c>
      <c r="O1576" s="59"/>
      <c r="P1576" s="170">
        <f>O1576*H1576</f>
        <v>0</v>
      </c>
      <c r="Q1576" s="170">
        <v>0</v>
      </c>
      <c r="R1576" s="170">
        <f>Q1576*H1576</f>
        <v>0</v>
      </c>
      <c r="S1576" s="170">
        <v>0</v>
      </c>
      <c r="T1576" s="171">
        <f>S1576*H1576</f>
        <v>0</v>
      </c>
      <c r="U1576" s="33"/>
      <c r="V1576" s="33"/>
      <c r="W1576" s="33"/>
      <c r="X1576" s="33"/>
      <c r="Y1576" s="33"/>
      <c r="Z1576" s="33"/>
      <c r="AA1576" s="33"/>
      <c r="AB1576" s="33"/>
      <c r="AC1576" s="33"/>
      <c r="AD1576" s="33"/>
      <c r="AE1576" s="33"/>
      <c r="AR1576" s="172" t="s">
        <v>572</v>
      </c>
      <c r="AT1576" s="172" t="s">
        <v>175</v>
      </c>
      <c r="AU1576" s="172" t="s">
        <v>179</v>
      </c>
      <c r="AY1576" s="18" t="s">
        <v>173</v>
      </c>
      <c r="BE1576" s="173">
        <f>IF(N1576="základná",J1576,0)</f>
        <v>0</v>
      </c>
      <c r="BF1576" s="173">
        <f>IF(N1576="znížená",J1576,0)</f>
        <v>0</v>
      </c>
      <c r="BG1576" s="173">
        <f>IF(N1576="zákl. prenesená",J1576,0)</f>
        <v>0</v>
      </c>
      <c r="BH1576" s="173">
        <f>IF(N1576="zníž. prenesená",J1576,0)</f>
        <v>0</v>
      </c>
      <c r="BI1576" s="173">
        <f>IF(N1576="nulová",J1576,0)</f>
        <v>0</v>
      </c>
      <c r="BJ1576" s="18" t="s">
        <v>179</v>
      </c>
      <c r="BK1576" s="174">
        <f>ROUND(I1576*H1576,3)</f>
        <v>0</v>
      </c>
      <c r="BL1576" s="18" t="s">
        <v>572</v>
      </c>
      <c r="BM1576" s="172" t="s">
        <v>2542</v>
      </c>
    </row>
    <row r="1577" spans="1:65" s="2" customFormat="1" ht="29.25" x14ac:dyDescent="0.2">
      <c r="A1577" s="33"/>
      <c r="B1577" s="34"/>
      <c r="C1577" s="33"/>
      <c r="D1577" s="175" t="s">
        <v>181</v>
      </c>
      <c r="E1577" s="33"/>
      <c r="F1577" s="176" t="s">
        <v>1732</v>
      </c>
      <c r="G1577" s="33"/>
      <c r="H1577" s="33"/>
      <c r="I1577" s="97"/>
      <c r="J1577" s="33"/>
      <c r="K1577" s="33"/>
      <c r="L1577" s="34"/>
      <c r="M1577" s="177"/>
      <c r="N1577" s="178"/>
      <c r="O1577" s="59"/>
      <c r="P1577" s="59"/>
      <c r="Q1577" s="59"/>
      <c r="R1577" s="59"/>
      <c r="S1577" s="59"/>
      <c r="T1577" s="60"/>
      <c r="U1577" s="33"/>
      <c r="V1577" s="33"/>
      <c r="W1577" s="33"/>
      <c r="X1577" s="33"/>
      <c r="Y1577" s="33"/>
      <c r="Z1577" s="33"/>
      <c r="AA1577" s="33"/>
      <c r="AB1577" s="33"/>
      <c r="AC1577" s="33"/>
      <c r="AD1577" s="33"/>
      <c r="AE1577" s="33"/>
      <c r="AT1577" s="18" t="s">
        <v>181</v>
      </c>
      <c r="AU1577" s="18" t="s">
        <v>179</v>
      </c>
    </row>
    <row r="1578" spans="1:65" s="12" customFormat="1" ht="22.9" customHeight="1" x14ac:dyDescent="0.2">
      <c r="B1578" s="149"/>
      <c r="D1578" s="150" t="s">
        <v>76</v>
      </c>
      <c r="E1578" s="160" t="s">
        <v>1734</v>
      </c>
      <c r="F1578" s="160" t="s">
        <v>1735</v>
      </c>
      <c r="I1578" s="152"/>
      <c r="J1578" s="161">
        <f>BK1578</f>
        <v>0</v>
      </c>
      <c r="L1578" s="149"/>
      <c r="M1578" s="154"/>
      <c r="N1578" s="155"/>
      <c r="O1578" s="155"/>
      <c r="P1578" s="156">
        <f>SUM(P1579:P1580)</f>
        <v>0</v>
      </c>
      <c r="Q1578" s="155"/>
      <c r="R1578" s="156">
        <f>SUM(R1579:R1580)</f>
        <v>0</v>
      </c>
      <c r="S1578" s="155"/>
      <c r="T1578" s="157">
        <f>SUM(T1579:T1580)</f>
        <v>0</v>
      </c>
      <c r="AR1578" s="150" t="s">
        <v>191</v>
      </c>
      <c r="AT1578" s="158" t="s">
        <v>76</v>
      </c>
      <c r="AU1578" s="158" t="s">
        <v>85</v>
      </c>
      <c r="AY1578" s="150" t="s">
        <v>173</v>
      </c>
      <c r="BK1578" s="159">
        <f>SUM(BK1579:BK1580)</f>
        <v>0</v>
      </c>
    </row>
    <row r="1579" spans="1:65" s="2" customFormat="1" ht="16.5" customHeight="1" x14ac:dyDescent="0.2">
      <c r="A1579" s="33"/>
      <c r="B1579" s="162"/>
      <c r="C1579" s="210" t="s">
        <v>2543</v>
      </c>
      <c r="D1579" s="267" t="s">
        <v>1737</v>
      </c>
      <c r="E1579" s="268"/>
      <c r="F1579" s="269"/>
      <c r="G1579" s="211" t="s">
        <v>370</v>
      </c>
      <c r="H1579" s="212">
        <v>2</v>
      </c>
      <c r="I1579" s="213"/>
      <c r="J1579" s="212">
        <f>ROUND(I1579*H1579,3)</f>
        <v>0</v>
      </c>
      <c r="K1579" s="214"/>
      <c r="L1579" s="215"/>
      <c r="M1579" s="216" t="s">
        <v>1</v>
      </c>
      <c r="N1579" s="217" t="s">
        <v>43</v>
      </c>
      <c r="O1579" s="59"/>
      <c r="P1579" s="170">
        <f>O1579*H1579</f>
        <v>0</v>
      </c>
      <c r="Q1579" s="170">
        <v>0</v>
      </c>
      <c r="R1579" s="170">
        <f>Q1579*H1579</f>
        <v>0</v>
      </c>
      <c r="S1579" s="170">
        <v>0</v>
      </c>
      <c r="T1579" s="171">
        <f>S1579*H1579</f>
        <v>0</v>
      </c>
      <c r="U1579" s="33"/>
      <c r="V1579" s="33"/>
      <c r="W1579" s="33"/>
      <c r="X1579" s="33"/>
      <c r="Y1579" s="33"/>
      <c r="Z1579" s="33"/>
      <c r="AA1579" s="33"/>
      <c r="AB1579" s="33"/>
      <c r="AC1579" s="33"/>
      <c r="AD1579" s="33"/>
      <c r="AE1579" s="33"/>
      <c r="AR1579" s="172" t="s">
        <v>1474</v>
      </c>
      <c r="AT1579" s="172" t="s">
        <v>335</v>
      </c>
      <c r="AU1579" s="172" t="s">
        <v>179</v>
      </c>
      <c r="AY1579" s="18" t="s">
        <v>173</v>
      </c>
      <c r="BE1579" s="173">
        <f>IF(N1579="základná",J1579,0)</f>
        <v>0</v>
      </c>
      <c r="BF1579" s="173">
        <f>IF(N1579="znížená",J1579,0)</f>
        <v>0</v>
      </c>
      <c r="BG1579" s="173">
        <f>IF(N1579="zákl. prenesená",J1579,0)</f>
        <v>0</v>
      </c>
      <c r="BH1579" s="173">
        <f>IF(N1579="zníž. prenesená",J1579,0)</f>
        <v>0</v>
      </c>
      <c r="BI1579" s="173">
        <f>IF(N1579="nulová",J1579,0)</f>
        <v>0</v>
      </c>
      <c r="BJ1579" s="18" t="s">
        <v>179</v>
      </c>
      <c r="BK1579" s="174">
        <f>ROUND(I1579*H1579,3)</f>
        <v>0</v>
      </c>
      <c r="BL1579" s="18" t="s">
        <v>572</v>
      </c>
      <c r="BM1579" s="172" t="s">
        <v>2544</v>
      </c>
    </row>
    <row r="1580" spans="1:65" s="2" customFormat="1" x14ac:dyDescent="0.2">
      <c r="A1580" s="33"/>
      <c r="B1580" s="34"/>
      <c r="C1580" s="33"/>
      <c r="D1580" s="175" t="s">
        <v>181</v>
      </c>
      <c r="E1580" s="33"/>
      <c r="F1580" s="176" t="s">
        <v>1737</v>
      </c>
      <c r="G1580" s="33"/>
      <c r="H1580" s="33"/>
      <c r="I1580" s="97"/>
      <c r="J1580" s="33"/>
      <c r="K1580" s="33"/>
      <c r="L1580" s="34"/>
      <c r="M1580" s="218"/>
      <c r="N1580" s="219"/>
      <c r="O1580" s="220"/>
      <c r="P1580" s="220"/>
      <c r="Q1580" s="220"/>
      <c r="R1580" s="220"/>
      <c r="S1580" s="220"/>
      <c r="T1580" s="221"/>
      <c r="U1580" s="33"/>
      <c r="V1580" s="33"/>
      <c r="W1580" s="33"/>
      <c r="X1580" s="33"/>
      <c r="Y1580" s="33"/>
      <c r="Z1580" s="33"/>
      <c r="AA1580" s="33"/>
      <c r="AB1580" s="33"/>
      <c r="AC1580" s="33"/>
      <c r="AD1580" s="33"/>
      <c r="AE1580" s="33"/>
      <c r="AT1580" s="18" t="s">
        <v>181</v>
      </c>
      <c r="AU1580" s="18" t="s">
        <v>179</v>
      </c>
    </row>
    <row r="1581" spans="1:65" s="2" customFormat="1" ht="6.95" customHeight="1" x14ac:dyDescent="0.2">
      <c r="A1581" s="33"/>
      <c r="B1581" s="48"/>
      <c r="C1581" s="49"/>
      <c r="D1581" s="49"/>
      <c r="E1581" s="49"/>
      <c r="F1581" s="49"/>
      <c r="G1581" s="49"/>
      <c r="H1581" s="49"/>
      <c r="I1581" s="121"/>
      <c r="J1581" s="49"/>
      <c r="K1581" s="49"/>
      <c r="L1581" s="34"/>
      <c r="M1581" s="33"/>
      <c r="O1581" s="33"/>
      <c r="P1581" s="33"/>
      <c r="Q1581" s="33"/>
      <c r="R1581" s="33"/>
      <c r="S1581" s="33"/>
      <c r="T1581" s="33"/>
      <c r="U1581" s="33"/>
      <c r="V1581" s="33"/>
      <c r="W1581" s="33"/>
      <c r="X1581" s="33"/>
      <c r="Y1581" s="33"/>
      <c r="Z1581" s="33"/>
      <c r="AA1581" s="33"/>
      <c r="AB1581" s="33"/>
      <c r="AC1581" s="33"/>
      <c r="AD1581" s="33"/>
      <c r="AE1581" s="33"/>
    </row>
  </sheetData>
  <mergeCells count="367">
    <mergeCell ref="E87:H87"/>
    <mergeCell ref="E144:H144"/>
    <mergeCell ref="E146:H146"/>
    <mergeCell ref="L2:V2"/>
    <mergeCell ref="E7:H7"/>
    <mergeCell ref="E9:H9"/>
    <mergeCell ref="E18:H18"/>
    <mergeCell ref="E27:H27"/>
    <mergeCell ref="E85:H85"/>
    <mergeCell ref="D184:F184"/>
    <mergeCell ref="D198:F198"/>
    <mergeCell ref="D200:F200"/>
    <mergeCell ref="D202:F202"/>
    <mergeCell ref="D209:F209"/>
    <mergeCell ref="D153:F153"/>
    <mergeCell ref="D157:F157"/>
    <mergeCell ref="D159:F159"/>
    <mergeCell ref="D172:F172"/>
    <mergeCell ref="D182:F182"/>
    <mergeCell ref="D243:F243"/>
    <mergeCell ref="D246:F246"/>
    <mergeCell ref="D249:F249"/>
    <mergeCell ref="D252:F252"/>
    <mergeCell ref="D255:F255"/>
    <mergeCell ref="D213:F213"/>
    <mergeCell ref="D218:F218"/>
    <mergeCell ref="D221:F221"/>
    <mergeCell ref="D230:F230"/>
    <mergeCell ref="D238:F238"/>
    <mergeCell ref="D280:F280"/>
    <mergeCell ref="D286:F286"/>
    <mergeCell ref="D290:F290"/>
    <mergeCell ref="D300:F300"/>
    <mergeCell ref="D305:F305"/>
    <mergeCell ref="D257:F257"/>
    <mergeCell ref="D261:F261"/>
    <mergeCell ref="D266:F266"/>
    <mergeCell ref="D271:F271"/>
    <mergeCell ref="D274:F274"/>
    <mergeCell ref="D324:F324"/>
    <mergeCell ref="D331:F331"/>
    <mergeCell ref="D334:F334"/>
    <mergeCell ref="D336:F336"/>
    <mergeCell ref="D339:F339"/>
    <mergeCell ref="D313:F313"/>
    <mergeCell ref="D315:F315"/>
    <mergeCell ref="D317:F317"/>
    <mergeCell ref="D319:F319"/>
    <mergeCell ref="D321:F321"/>
    <mergeCell ref="D370:F370"/>
    <mergeCell ref="D382:F382"/>
    <mergeCell ref="D390:F390"/>
    <mergeCell ref="D392:F392"/>
    <mergeCell ref="D397:F397"/>
    <mergeCell ref="D346:F346"/>
    <mergeCell ref="D349:F349"/>
    <mergeCell ref="D352:F352"/>
    <mergeCell ref="D358:F358"/>
    <mergeCell ref="D367:F367"/>
    <mergeCell ref="D456:F456"/>
    <mergeCell ref="D460:F460"/>
    <mergeCell ref="D463:F463"/>
    <mergeCell ref="D466:F466"/>
    <mergeCell ref="D469:F469"/>
    <mergeCell ref="D399:F399"/>
    <mergeCell ref="D428:F428"/>
    <mergeCell ref="D444:F444"/>
    <mergeCell ref="D446:F446"/>
    <mergeCell ref="D450:F450"/>
    <mergeCell ref="D490:F490"/>
    <mergeCell ref="D493:F493"/>
    <mergeCell ref="D518:F518"/>
    <mergeCell ref="D526:F526"/>
    <mergeCell ref="D529:F529"/>
    <mergeCell ref="D472:F472"/>
    <mergeCell ref="D478:F478"/>
    <mergeCell ref="D482:F482"/>
    <mergeCell ref="D485:F485"/>
    <mergeCell ref="D487:F487"/>
    <mergeCell ref="D567:F567"/>
    <mergeCell ref="D570:F570"/>
    <mergeCell ref="D573:F573"/>
    <mergeCell ref="D577:F577"/>
    <mergeCell ref="D581:F581"/>
    <mergeCell ref="D534:F534"/>
    <mergeCell ref="D542:F542"/>
    <mergeCell ref="D546:F546"/>
    <mergeCell ref="D555:F555"/>
    <mergeCell ref="D607:F607"/>
    <mergeCell ref="D610:F610"/>
    <mergeCell ref="D612:F612"/>
    <mergeCell ref="D615:F615"/>
    <mergeCell ref="D621:F621"/>
    <mergeCell ref="D585:F585"/>
    <mergeCell ref="D591:F591"/>
    <mergeCell ref="D594:F594"/>
    <mergeCell ref="D602:F602"/>
    <mergeCell ref="D605:F605"/>
    <mergeCell ref="D653:F653"/>
    <mergeCell ref="D661:F661"/>
    <mergeCell ref="D668:F668"/>
    <mergeCell ref="D671:F671"/>
    <mergeCell ref="D684:F684"/>
    <mergeCell ref="D624:F624"/>
    <mergeCell ref="D627:F627"/>
    <mergeCell ref="D640:F640"/>
    <mergeCell ref="D647:F647"/>
    <mergeCell ref="D644:F644"/>
    <mergeCell ref="D642:F642"/>
    <mergeCell ref="D707:F707"/>
    <mergeCell ref="D710:F710"/>
    <mergeCell ref="D721:F721"/>
    <mergeCell ref="D725:F725"/>
    <mergeCell ref="D734:F734"/>
    <mergeCell ref="D686:F686"/>
    <mergeCell ref="D690:F690"/>
    <mergeCell ref="D694:F694"/>
    <mergeCell ref="D700:F700"/>
    <mergeCell ref="D703:F703"/>
    <mergeCell ref="D761:F761"/>
    <mergeCell ref="D763:F763"/>
    <mergeCell ref="D765:F765"/>
    <mergeCell ref="D768:F768"/>
    <mergeCell ref="D771:F771"/>
    <mergeCell ref="D737:F737"/>
    <mergeCell ref="D747:F747"/>
    <mergeCell ref="D752:F752"/>
    <mergeCell ref="D757:F757"/>
    <mergeCell ref="D759:F759"/>
    <mergeCell ref="D805:F805"/>
    <mergeCell ref="D809:F809"/>
    <mergeCell ref="D817:F817"/>
    <mergeCell ref="D820:F820"/>
    <mergeCell ref="D823:F823"/>
    <mergeCell ref="D774:F774"/>
    <mergeCell ref="D787:F787"/>
    <mergeCell ref="D790:F790"/>
    <mergeCell ref="D793:F793"/>
    <mergeCell ref="D796:F796"/>
    <mergeCell ref="D848:F848"/>
    <mergeCell ref="D850:F850"/>
    <mergeCell ref="D855:F855"/>
    <mergeCell ref="D857:F857"/>
    <mergeCell ref="D859:F859"/>
    <mergeCell ref="D827:F827"/>
    <mergeCell ref="D831:F831"/>
    <mergeCell ref="D838:F838"/>
    <mergeCell ref="D841:F841"/>
    <mergeCell ref="D845:F845"/>
    <mergeCell ref="D901:F901"/>
    <mergeCell ref="D906:F906"/>
    <mergeCell ref="D914:F914"/>
    <mergeCell ref="D919:F919"/>
    <mergeCell ref="D924:F924"/>
    <mergeCell ref="D861:F861"/>
    <mergeCell ref="D863:F863"/>
    <mergeCell ref="D865:F865"/>
    <mergeCell ref="D868:F868"/>
    <mergeCell ref="D870:F870"/>
    <mergeCell ref="D936:F936"/>
    <mergeCell ref="D938:F938"/>
    <mergeCell ref="D941:F941"/>
    <mergeCell ref="D943:F943"/>
    <mergeCell ref="D945:F945"/>
    <mergeCell ref="D926:F926"/>
    <mergeCell ref="D928:F928"/>
    <mergeCell ref="D930:F930"/>
    <mergeCell ref="D932:F932"/>
    <mergeCell ref="D934:F934"/>
    <mergeCell ref="D958:F958"/>
    <mergeCell ref="D960:F960"/>
    <mergeCell ref="D962:F962"/>
    <mergeCell ref="D968:F968"/>
    <mergeCell ref="D970:F970"/>
    <mergeCell ref="D947:F947"/>
    <mergeCell ref="D949:F949"/>
    <mergeCell ref="D951:F951"/>
    <mergeCell ref="D953:F953"/>
    <mergeCell ref="D955:F955"/>
    <mergeCell ref="D987:F987"/>
    <mergeCell ref="D989:F989"/>
    <mergeCell ref="D991:F991"/>
    <mergeCell ref="D993:F993"/>
    <mergeCell ref="D995:F995"/>
    <mergeCell ref="D973:F973"/>
    <mergeCell ref="D977:F977"/>
    <mergeCell ref="D981:F981"/>
    <mergeCell ref="D983:F983"/>
    <mergeCell ref="D985:F985"/>
    <mergeCell ref="D1027:F1027"/>
    <mergeCell ref="D1030:F1030"/>
    <mergeCell ref="D1041:F1041"/>
    <mergeCell ref="D1044:F1044"/>
    <mergeCell ref="D1048:F1048"/>
    <mergeCell ref="D998:F998"/>
    <mergeCell ref="D1009:F1009"/>
    <mergeCell ref="D1012:F1012"/>
    <mergeCell ref="D1017:F1017"/>
    <mergeCell ref="D1022:F1022"/>
    <mergeCell ref="D1072:F1072"/>
    <mergeCell ref="D1080:F1080"/>
    <mergeCell ref="D1081:F1081"/>
    <mergeCell ref="D1090:F1090"/>
    <mergeCell ref="D1091:F1091"/>
    <mergeCell ref="D1051:F1051"/>
    <mergeCell ref="D1052:F1052"/>
    <mergeCell ref="D1061:F1061"/>
    <mergeCell ref="D1062:F1062"/>
    <mergeCell ref="D1071:F1071"/>
    <mergeCell ref="D1097:F1097"/>
    <mergeCell ref="D1101:F1101"/>
    <mergeCell ref="D1105:F1105"/>
    <mergeCell ref="D1106:F1106"/>
    <mergeCell ref="D1109:F1109"/>
    <mergeCell ref="D1092:F1092"/>
    <mergeCell ref="D1093:F1093"/>
    <mergeCell ref="D1094:F1094"/>
    <mergeCell ref="D1095:F1095"/>
    <mergeCell ref="D1096:F1096"/>
    <mergeCell ref="D1130:F1130"/>
    <mergeCell ref="D1133:F1133"/>
    <mergeCell ref="D1138:F1138"/>
    <mergeCell ref="D1143:F1143"/>
    <mergeCell ref="D1170:F1170"/>
    <mergeCell ref="D1111:F1111"/>
    <mergeCell ref="D1113:F1113"/>
    <mergeCell ref="D1116:F1116"/>
    <mergeCell ref="D1120:F1120"/>
    <mergeCell ref="D1124:F1124"/>
    <mergeCell ref="D1233:F1233"/>
    <mergeCell ref="D1248:F1248"/>
    <mergeCell ref="D1251:F1251"/>
    <mergeCell ref="D1280:F1280"/>
    <mergeCell ref="D1293:F1293"/>
    <mergeCell ref="D1176:F1176"/>
    <mergeCell ref="D1186:F1186"/>
    <mergeCell ref="D1191:F1191"/>
    <mergeCell ref="D1211:F1211"/>
    <mergeCell ref="D1216:F1216"/>
    <mergeCell ref="D1354:F1354"/>
    <mergeCell ref="D1309:F1309"/>
    <mergeCell ref="D1340:F1340"/>
    <mergeCell ref="D1338:F1338"/>
    <mergeCell ref="D1336:F1336"/>
    <mergeCell ref="D1334:F1334"/>
    <mergeCell ref="D1332:F1332"/>
    <mergeCell ref="D1330:F1330"/>
    <mergeCell ref="D1328:F1328"/>
    <mergeCell ref="D1326:F1326"/>
    <mergeCell ref="D1324:F1324"/>
    <mergeCell ref="D1322:F1322"/>
    <mergeCell ref="D1320:F1320"/>
    <mergeCell ref="D1318:F1318"/>
    <mergeCell ref="D1316:F1316"/>
    <mergeCell ref="D1405:F1405"/>
    <mergeCell ref="D1403:F1403"/>
    <mergeCell ref="D1401:F1401"/>
    <mergeCell ref="D1342:F1342"/>
    <mergeCell ref="D1385:F1385"/>
    <mergeCell ref="D1383:F1383"/>
    <mergeCell ref="D1381:F1381"/>
    <mergeCell ref="D1379:F1379"/>
    <mergeCell ref="D1377:F1377"/>
    <mergeCell ref="D1375:F1375"/>
    <mergeCell ref="D1373:F1373"/>
    <mergeCell ref="D1371:F1371"/>
    <mergeCell ref="D1369:F1369"/>
    <mergeCell ref="D1367:F1367"/>
    <mergeCell ref="D1365:F1365"/>
    <mergeCell ref="D1352:F1352"/>
    <mergeCell ref="D1350:F1350"/>
    <mergeCell ref="D1348:F1348"/>
    <mergeCell ref="D1346:F1346"/>
    <mergeCell ref="D1344:F1344"/>
    <mergeCell ref="D1362:F1362"/>
    <mergeCell ref="D1360:F1360"/>
    <mergeCell ref="D1358:F1358"/>
    <mergeCell ref="D1356:F1356"/>
    <mergeCell ref="D1457:F1457"/>
    <mergeCell ref="D1455:F1455"/>
    <mergeCell ref="D1389:F1389"/>
    <mergeCell ref="D1387:F1387"/>
    <mergeCell ref="D1436:F1436"/>
    <mergeCell ref="D1434:F1434"/>
    <mergeCell ref="D1432:F1432"/>
    <mergeCell ref="D1430:F1430"/>
    <mergeCell ref="D1428:F1428"/>
    <mergeCell ref="D1426:F1426"/>
    <mergeCell ref="D1424:F1424"/>
    <mergeCell ref="D1422:F1422"/>
    <mergeCell ref="D1420:F1420"/>
    <mergeCell ref="D1418:F1418"/>
    <mergeCell ref="D1416:F1416"/>
    <mergeCell ref="D1414:F1414"/>
    <mergeCell ref="D1412:F1412"/>
    <mergeCell ref="D1399:F1399"/>
    <mergeCell ref="D1397:F1397"/>
    <mergeCell ref="D1395:F1395"/>
    <mergeCell ref="D1393:F1393"/>
    <mergeCell ref="D1391:F1391"/>
    <mergeCell ref="D1409:F1409"/>
    <mergeCell ref="D1407:F1407"/>
    <mergeCell ref="D1486:F1486"/>
    <mergeCell ref="D1484:F1484"/>
    <mergeCell ref="D1482:F1482"/>
    <mergeCell ref="D1493:F1493"/>
    <mergeCell ref="D1495:F1495"/>
    <mergeCell ref="D1443:F1443"/>
    <mergeCell ref="D1441:F1441"/>
    <mergeCell ref="D1439:F1439"/>
    <mergeCell ref="D1480:F1480"/>
    <mergeCell ref="D1478:F1478"/>
    <mergeCell ref="D1476:F1476"/>
    <mergeCell ref="D1474:F1474"/>
    <mergeCell ref="D1472:F1472"/>
    <mergeCell ref="D1470:F1470"/>
    <mergeCell ref="D1468:F1468"/>
    <mergeCell ref="D1466:F1466"/>
    <mergeCell ref="D1453:F1453"/>
    <mergeCell ref="D1451:F1451"/>
    <mergeCell ref="D1449:F1449"/>
    <mergeCell ref="D1447:F1447"/>
    <mergeCell ref="D1445:F1445"/>
    <mergeCell ref="D1463:F1463"/>
    <mergeCell ref="D1461:F1461"/>
    <mergeCell ref="D1459:F1459"/>
    <mergeCell ref="D1507:F1507"/>
    <mergeCell ref="D1509:F1509"/>
    <mergeCell ref="D1491:F1491"/>
    <mergeCell ref="D1489:F1489"/>
    <mergeCell ref="D1512:F1512"/>
    <mergeCell ref="D1497:F1497"/>
    <mergeCell ref="D1499:F1499"/>
    <mergeCell ref="D1501:F1501"/>
    <mergeCell ref="D1503:F1503"/>
    <mergeCell ref="D1505:F1505"/>
    <mergeCell ref="D1524:F1524"/>
    <mergeCell ref="D1526:F1526"/>
    <mergeCell ref="D1528:F1528"/>
    <mergeCell ref="D1530:F1530"/>
    <mergeCell ref="D1532:F1532"/>
    <mergeCell ref="D1514:F1514"/>
    <mergeCell ref="D1516:F1516"/>
    <mergeCell ref="D1518:F1518"/>
    <mergeCell ref="D1520:F1520"/>
    <mergeCell ref="D1522:F1522"/>
    <mergeCell ref="D1541:F1541"/>
    <mergeCell ref="D1576:F1576"/>
    <mergeCell ref="D1573:F1573"/>
    <mergeCell ref="D1570:F1570"/>
    <mergeCell ref="D1579:F1579"/>
    <mergeCell ref="D1534:F1534"/>
    <mergeCell ref="D1536:F1536"/>
    <mergeCell ref="D1538:F1538"/>
    <mergeCell ref="D1567:F1567"/>
    <mergeCell ref="D1565:F1565"/>
    <mergeCell ref="D1563:F1563"/>
    <mergeCell ref="D1561:F1561"/>
    <mergeCell ref="D1559:F1559"/>
    <mergeCell ref="D1557:F1557"/>
    <mergeCell ref="D1555:F1555"/>
    <mergeCell ref="D1553:F1553"/>
    <mergeCell ref="D1551:F1551"/>
    <mergeCell ref="D1549:F1549"/>
    <mergeCell ref="D1547:F1547"/>
    <mergeCell ref="D1545:F1545"/>
    <mergeCell ref="D1543:F154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>
      <selection activeCell="X108" sqref="X108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4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8" t="s">
        <v>95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77</v>
      </c>
    </row>
    <row r="4" spans="1:46" s="1" customFormat="1" ht="24.95" customHeight="1" x14ac:dyDescent="0.2">
      <c r="B4" s="21"/>
      <c r="D4" s="22" t="s">
        <v>114</v>
      </c>
      <c r="I4" s="94"/>
      <c r="L4" s="21"/>
      <c r="M4" s="96" t="s">
        <v>9</v>
      </c>
      <c r="AT4" s="18" t="s">
        <v>3</v>
      </c>
    </row>
    <row r="5" spans="1:46" s="1" customFormat="1" ht="6.95" customHeight="1" x14ac:dyDescent="0.2">
      <c r="B5" s="21"/>
      <c r="I5" s="94"/>
      <c r="L5" s="21"/>
    </row>
    <row r="6" spans="1:46" s="1" customFormat="1" ht="12" customHeight="1" x14ac:dyDescent="0.2">
      <c r="B6" s="21"/>
      <c r="D6" s="28" t="s">
        <v>14</v>
      </c>
      <c r="I6" s="94"/>
      <c r="L6" s="21"/>
    </row>
    <row r="7" spans="1:46" s="1" customFormat="1" ht="16.5" customHeight="1" x14ac:dyDescent="0.2">
      <c r="B7" s="21"/>
      <c r="E7" s="271" t="str">
        <f>'Rekapitulácia stavby'!K6</f>
        <v>Rodinný dom s 2 b.j. Adamovské Kochanovce</v>
      </c>
      <c r="F7" s="272"/>
      <c r="G7" s="272"/>
      <c r="H7" s="272"/>
      <c r="I7" s="94"/>
      <c r="L7" s="21"/>
    </row>
    <row r="8" spans="1:46" s="2" customFormat="1" ht="12" customHeight="1" x14ac:dyDescent="0.2">
      <c r="A8" s="33"/>
      <c r="B8" s="34"/>
      <c r="C8" s="33"/>
      <c r="D8" s="28" t="s">
        <v>115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37" t="s">
        <v>2545</v>
      </c>
      <c r="F9" s="270"/>
      <c r="G9" s="270"/>
      <c r="H9" s="270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x14ac:dyDescent="0.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>
        <f>'Rekapitulácia stavby'!AN8</f>
        <v>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21</v>
      </c>
      <c r="E14" s="33"/>
      <c r="F14" s="33"/>
      <c r="G14" s="33"/>
      <c r="H14" s="33"/>
      <c r="I14" s="98" t="s">
        <v>22</v>
      </c>
      <c r="J14" s="26" t="s">
        <v>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24</v>
      </c>
      <c r="F15" s="33"/>
      <c r="G15" s="33"/>
      <c r="H15" s="33"/>
      <c r="I15" s="9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22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4" t="str">
        <f>'Rekapitulácia stavby'!E14</f>
        <v>Vyplň údaj</v>
      </c>
      <c r="F18" s="240"/>
      <c r="G18" s="240"/>
      <c r="H18" s="240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22</v>
      </c>
      <c r="J20" s="26" t="s">
        <v>29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98" t="s">
        <v>25</v>
      </c>
      <c r="J21" s="26" t="s">
        <v>31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22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35</v>
      </c>
      <c r="F24" s="33"/>
      <c r="G24" s="33"/>
      <c r="H24" s="33"/>
      <c r="I24" s="9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44" t="s">
        <v>1</v>
      </c>
      <c r="F27" s="244"/>
      <c r="G27" s="244"/>
      <c r="H27" s="24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ROUND(J130,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106" t="s">
        <v>41</v>
      </c>
      <c r="E33" s="28" t="s">
        <v>42</v>
      </c>
      <c r="F33" s="107">
        <f>ROUND((SUM(BE130:BE238)),  2)</f>
        <v>0</v>
      </c>
      <c r="G33" s="33"/>
      <c r="H33" s="33"/>
      <c r="I33" s="108">
        <v>0.2</v>
      </c>
      <c r="J33" s="107">
        <f>ROUND(((SUM(BE130:BE238))*I33),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43</v>
      </c>
      <c r="F34" s="107">
        <f>ROUND((SUM(BF130:BF238)),  2)</f>
        <v>0</v>
      </c>
      <c r="G34" s="33"/>
      <c r="H34" s="33"/>
      <c r="I34" s="108">
        <v>0.2</v>
      </c>
      <c r="J34" s="107">
        <f>ROUND(((SUM(BF130:BF238))*I34),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44</v>
      </c>
      <c r="F35" s="107">
        <f>ROUND((SUM(BG130:BG238)),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45</v>
      </c>
      <c r="F36" s="107">
        <f>ROUND((SUM(BH130:BH238)),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46</v>
      </c>
      <c r="F37" s="107">
        <f>ROUND((SUM(BI130:BI238)),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I41" s="94"/>
      <c r="L41" s="21"/>
    </row>
    <row r="42" spans="1:31" s="1" customFormat="1" ht="14.45" customHeight="1" x14ac:dyDescent="0.2">
      <c r="B42" s="21"/>
      <c r="I42" s="94"/>
      <c r="L42" s="21"/>
    </row>
    <row r="43" spans="1:31" s="1" customFormat="1" ht="14.45" customHeight="1" x14ac:dyDescent="0.2">
      <c r="B43" s="21"/>
      <c r="I43" s="94"/>
      <c r="L43" s="21"/>
    </row>
    <row r="44" spans="1:31" s="1" customFormat="1" ht="14.45" customHeight="1" x14ac:dyDescent="0.2">
      <c r="B44" s="21"/>
      <c r="I44" s="94"/>
      <c r="L44" s="21"/>
    </row>
    <row r="45" spans="1:31" s="1" customFormat="1" ht="14.45" customHeight="1" x14ac:dyDescent="0.2">
      <c r="B45" s="21"/>
      <c r="I45" s="94"/>
      <c r="L45" s="21"/>
    </row>
    <row r="46" spans="1:31" s="1" customFormat="1" ht="14.45" customHeight="1" x14ac:dyDescent="0.2">
      <c r="B46" s="21"/>
      <c r="I46" s="94"/>
      <c r="L46" s="21"/>
    </row>
    <row r="47" spans="1:31" s="1" customFormat="1" ht="14.45" customHeight="1" x14ac:dyDescent="0.2">
      <c r="B47" s="21"/>
      <c r="I47" s="94"/>
      <c r="L47" s="21"/>
    </row>
    <row r="48" spans="1:31" s="1" customFormat="1" ht="14.45" customHeight="1" x14ac:dyDescent="0.2">
      <c r="B48" s="21"/>
      <c r="I48" s="94"/>
      <c r="L48" s="21"/>
    </row>
    <row r="49" spans="1:31" s="1" customFormat="1" ht="14.45" customHeight="1" x14ac:dyDescent="0.2">
      <c r="B49" s="21"/>
      <c r="I49" s="94"/>
      <c r="L49" s="21"/>
    </row>
    <row r="50" spans="1:31" s="2" customFormat="1" ht="14.45" customHeight="1" x14ac:dyDescent="0.2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117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Rodinný dom s 2 b.j. Adamovské Kochanovce</v>
      </c>
      <c r="F85" s="272"/>
      <c r="G85" s="272"/>
      <c r="H85" s="272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115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37" t="str">
        <f>E9</f>
        <v xml:space="preserve">SO 02P - SO 02P Vonkajšie prístrešky, altánok </v>
      </c>
      <c r="F87" s="270"/>
      <c r="G87" s="270"/>
      <c r="H87" s="270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18</v>
      </c>
      <c r="D89" s="33"/>
      <c r="E89" s="33"/>
      <c r="F89" s="26" t="str">
        <f>F12</f>
        <v>parc.č. 342/5, Adamovské Kochanovce</v>
      </c>
      <c r="G89" s="33"/>
      <c r="H89" s="33"/>
      <c r="I89" s="98" t="s">
        <v>20</v>
      </c>
      <c r="J89" s="56">
        <f>IF(J12="","",J12)</f>
        <v>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 x14ac:dyDescent="0.2">
      <c r="A91" s="33"/>
      <c r="B91" s="34"/>
      <c r="C91" s="28" t="s">
        <v>21</v>
      </c>
      <c r="D91" s="33"/>
      <c r="E91" s="33"/>
      <c r="F91" s="26" t="str">
        <f>E15</f>
        <v>Trenčiansky samosprávny kraj</v>
      </c>
      <c r="G91" s="33"/>
      <c r="H91" s="33"/>
      <c r="I91" s="98" t="s">
        <v>28</v>
      </c>
      <c r="J91" s="31" t="str">
        <f>E21</f>
        <v>A.DOM, spol. s 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>Viera Masnicová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23" t="s">
        <v>118</v>
      </c>
      <c r="D94" s="109"/>
      <c r="E94" s="109"/>
      <c r="F94" s="109"/>
      <c r="G94" s="109"/>
      <c r="H94" s="109"/>
      <c r="I94" s="124"/>
      <c r="J94" s="125" t="s">
        <v>119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26" t="s">
        <v>120</v>
      </c>
      <c r="D96" s="33"/>
      <c r="E96" s="33"/>
      <c r="F96" s="33"/>
      <c r="G96" s="33"/>
      <c r="H96" s="33"/>
      <c r="I96" s="97"/>
      <c r="J96" s="72">
        <f>J130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121</v>
      </c>
    </row>
    <row r="97" spans="1:31" s="9" customFormat="1" ht="24.95" customHeight="1" x14ac:dyDescent="0.2">
      <c r="B97" s="127"/>
      <c r="D97" s="128" t="s">
        <v>122</v>
      </c>
      <c r="E97" s="129"/>
      <c r="F97" s="129"/>
      <c r="G97" s="129"/>
      <c r="H97" s="129"/>
      <c r="I97" s="130"/>
      <c r="J97" s="131">
        <f>J131</f>
        <v>0</v>
      </c>
      <c r="L97" s="127"/>
    </row>
    <row r="98" spans="1:31" s="10" customFormat="1" ht="19.899999999999999" customHeight="1" x14ac:dyDescent="0.2">
      <c r="B98" s="132"/>
      <c r="D98" s="133" t="s">
        <v>123</v>
      </c>
      <c r="E98" s="134"/>
      <c r="F98" s="134"/>
      <c r="G98" s="134"/>
      <c r="H98" s="134"/>
      <c r="I98" s="135"/>
      <c r="J98" s="136">
        <f>J132</f>
        <v>0</v>
      </c>
      <c r="L98" s="132"/>
    </row>
    <row r="99" spans="1:31" s="10" customFormat="1" ht="19.899999999999999" customHeight="1" x14ac:dyDescent="0.2">
      <c r="B99" s="132"/>
      <c r="D99" s="133" t="s">
        <v>124</v>
      </c>
      <c r="E99" s="134"/>
      <c r="F99" s="134"/>
      <c r="G99" s="134"/>
      <c r="H99" s="134"/>
      <c r="I99" s="135"/>
      <c r="J99" s="136">
        <f>J157</f>
        <v>0</v>
      </c>
      <c r="L99" s="132"/>
    </row>
    <row r="100" spans="1:31" s="10" customFormat="1" ht="19.899999999999999" customHeight="1" x14ac:dyDescent="0.2">
      <c r="B100" s="132"/>
      <c r="D100" s="133" t="s">
        <v>126</v>
      </c>
      <c r="E100" s="134"/>
      <c r="F100" s="134"/>
      <c r="G100" s="134"/>
      <c r="H100" s="134"/>
      <c r="I100" s="135"/>
      <c r="J100" s="136">
        <f>J174</f>
        <v>0</v>
      </c>
      <c r="L100" s="132"/>
    </row>
    <row r="101" spans="1:31" s="10" customFormat="1" ht="19.899999999999999" customHeight="1" x14ac:dyDescent="0.2">
      <c r="B101" s="132"/>
      <c r="D101" s="133" t="s">
        <v>127</v>
      </c>
      <c r="E101" s="134"/>
      <c r="F101" s="134"/>
      <c r="G101" s="134"/>
      <c r="H101" s="134"/>
      <c r="I101" s="135"/>
      <c r="J101" s="136">
        <f>J178</f>
        <v>0</v>
      </c>
      <c r="L101" s="132"/>
    </row>
    <row r="102" spans="1:31" s="10" customFormat="1" ht="19.899999999999999" customHeight="1" x14ac:dyDescent="0.2">
      <c r="B102" s="132"/>
      <c r="D102" s="133" t="s">
        <v>128</v>
      </c>
      <c r="E102" s="134"/>
      <c r="F102" s="134"/>
      <c r="G102" s="134"/>
      <c r="H102" s="134"/>
      <c r="I102" s="135"/>
      <c r="J102" s="136">
        <f>J187</f>
        <v>0</v>
      </c>
      <c r="L102" s="132"/>
    </row>
    <row r="103" spans="1:31" s="10" customFormat="1" ht="19.899999999999999" customHeight="1" x14ac:dyDescent="0.2">
      <c r="B103" s="132"/>
      <c r="D103" s="133" t="s">
        <v>129</v>
      </c>
      <c r="E103" s="134"/>
      <c r="F103" s="134"/>
      <c r="G103" s="134"/>
      <c r="H103" s="134"/>
      <c r="I103" s="135"/>
      <c r="J103" s="136">
        <f>J192</f>
        <v>0</v>
      </c>
      <c r="L103" s="132"/>
    </row>
    <row r="104" spans="1:31" s="10" customFormat="1" ht="19.899999999999999" customHeight="1" x14ac:dyDescent="0.2">
      <c r="B104" s="132"/>
      <c r="D104" s="133" t="s">
        <v>130</v>
      </c>
      <c r="E104" s="134"/>
      <c r="F104" s="134"/>
      <c r="G104" s="134"/>
      <c r="H104" s="134"/>
      <c r="I104" s="135"/>
      <c r="J104" s="136">
        <f>J196</f>
        <v>0</v>
      </c>
      <c r="L104" s="132"/>
    </row>
    <row r="105" spans="1:31" s="9" customFormat="1" ht="24.95" customHeight="1" x14ac:dyDescent="0.2">
      <c r="B105" s="127"/>
      <c r="D105" s="128" t="s">
        <v>131</v>
      </c>
      <c r="E105" s="129"/>
      <c r="F105" s="129"/>
      <c r="G105" s="129"/>
      <c r="H105" s="129"/>
      <c r="I105" s="130"/>
      <c r="J105" s="131">
        <f>J199</f>
        <v>0</v>
      </c>
      <c r="L105" s="127"/>
    </row>
    <row r="106" spans="1:31" s="10" customFormat="1" ht="19.899999999999999" customHeight="1" x14ac:dyDescent="0.2">
      <c r="B106" s="132"/>
      <c r="D106" s="133" t="s">
        <v>1740</v>
      </c>
      <c r="E106" s="134"/>
      <c r="F106" s="134"/>
      <c r="G106" s="134"/>
      <c r="H106" s="134"/>
      <c r="I106" s="135"/>
      <c r="J106" s="136">
        <f>J200</f>
        <v>0</v>
      </c>
      <c r="L106" s="132"/>
    </row>
    <row r="107" spans="1:31" s="10" customFormat="1" ht="19.899999999999999" customHeight="1" x14ac:dyDescent="0.2">
      <c r="B107" s="132"/>
      <c r="D107" s="133" t="s">
        <v>140</v>
      </c>
      <c r="E107" s="134"/>
      <c r="F107" s="134"/>
      <c r="G107" s="134"/>
      <c r="H107" s="134"/>
      <c r="I107" s="135"/>
      <c r="J107" s="136">
        <f>J208</f>
        <v>0</v>
      </c>
      <c r="L107" s="132"/>
    </row>
    <row r="108" spans="1:31" s="10" customFormat="1" ht="19.899999999999999" customHeight="1" x14ac:dyDescent="0.2">
      <c r="B108" s="132"/>
      <c r="D108" s="133" t="s">
        <v>141</v>
      </c>
      <c r="E108" s="134"/>
      <c r="F108" s="134"/>
      <c r="G108" s="134"/>
      <c r="H108" s="134"/>
      <c r="I108" s="135"/>
      <c r="J108" s="136">
        <f>J216</f>
        <v>0</v>
      </c>
      <c r="L108" s="132"/>
    </row>
    <row r="109" spans="1:31" s="9" customFormat="1" ht="24.95" customHeight="1" x14ac:dyDescent="0.2">
      <c r="B109" s="127"/>
      <c r="D109" s="128" t="s">
        <v>145</v>
      </c>
      <c r="E109" s="129"/>
      <c r="F109" s="129"/>
      <c r="G109" s="129"/>
      <c r="H109" s="129"/>
      <c r="I109" s="130"/>
      <c r="J109" s="131">
        <f>J231</f>
        <v>0</v>
      </c>
      <c r="L109" s="127"/>
    </row>
    <row r="110" spans="1:31" s="10" customFormat="1" ht="19.899999999999999" customHeight="1" x14ac:dyDescent="0.2">
      <c r="B110" s="132"/>
      <c r="D110" s="133" t="s">
        <v>1742</v>
      </c>
      <c r="E110" s="134"/>
      <c r="F110" s="134"/>
      <c r="G110" s="134"/>
      <c r="H110" s="134"/>
      <c r="I110" s="135"/>
      <c r="J110" s="136">
        <f>J232</f>
        <v>0</v>
      </c>
      <c r="L110" s="132"/>
    </row>
    <row r="111" spans="1:31" s="2" customFormat="1" ht="21.75" customHeight="1" x14ac:dyDescent="0.2">
      <c r="A111" s="33"/>
      <c r="B111" s="34"/>
      <c r="C111" s="33"/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 x14ac:dyDescent="0.2">
      <c r="A112" s="33"/>
      <c r="B112" s="48"/>
      <c r="C112" s="49"/>
      <c r="D112" s="49"/>
      <c r="E112" s="49"/>
      <c r="F112" s="49"/>
      <c r="G112" s="49"/>
      <c r="H112" s="49"/>
      <c r="I112" s="121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 x14ac:dyDescent="0.2">
      <c r="A116" s="33"/>
      <c r="B116" s="50"/>
      <c r="C116" s="51"/>
      <c r="D116" s="51"/>
      <c r="E116" s="51"/>
      <c r="F116" s="51"/>
      <c r="G116" s="51"/>
      <c r="H116" s="51"/>
      <c r="I116" s="122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 x14ac:dyDescent="0.2">
      <c r="A117" s="33"/>
      <c r="B117" s="34"/>
      <c r="C117" s="22" t="s">
        <v>159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 x14ac:dyDescent="0.2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 x14ac:dyDescent="0.2">
      <c r="A119" s="33"/>
      <c r="B119" s="34"/>
      <c r="C119" s="28" t="s">
        <v>14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 x14ac:dyDescent="0.2">
      <c r="A120" s="33"/>
      <c r="B120" s="34"/>
      <c r="C120" s="33"/>
      <c r="D120" s="33"/>
      <c r="E120" s="271" t="str">
        <f>E7</f>
        <v>Rodinný dom s 2 b.j. Adamovské Kochanovce</v>
      </c>
      <c r="F120" s="272"/>
      <c r="G120" s="272"/>
      <c r="H120" s="272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 x14ac:dyDescent="0.2">
      <c r="A121" s="33"/>
      <c r="B121" s="34"/>
      <c r="C121" s="28" t="s">
        <v>115</v>
      </c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 x14ac:dyDescent="0.2">
      <c r="A122" s="33"/>
      <c r="B122" s="34"/>
      <c r="C122" s="33"/>
      <c r="D122" s="33"/>
      <c r="E122" s="237" t="str">
        <f>E9</f>
        <v xml:space="preserve">SO 02P - SO 02P Vonkajšie prístrešky, altánok </v>
      </c>
      <c r="F122" s="270"/>
      <c r="G122" s="270"/>
      <c r="H122" s="270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 x14ac:dyDescent="0.2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 x14ac:dyDescent="0.2">
      <c r="A124" s="33"/>
      <c r="B124" s="34"/>
      <c r="C124" s="28" t="s">
        <v>18</v>
      </c>
      <c r="D124" s="33"/>
      <c r="E124" s="33"/>
      <c r="F124" s="26" t="str">
        <f>F12</f>
        <v>parc.č. 342/5, Adamovské Kochanovce</v>
      </c>
      <c r="G124" s="33"/>
      <c r="H124" s="33"/>
      <c r="I124" s="98" t="s">
        <v>20</v>
      </c>
      <c r="J124" s="56">
        <f>IF(J12="","",J12)</f>
        <v>0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 x14ac:dyDescent="0.2">
      <c r="A125" s="33"/>
      <c r="B125" s="34"/>
      <c r="C125" s="33"/>
      <c r="D125" s="33"/>
      <c r="E125" s="33"/>
      <c r="F125" s="33"/>
      <c r="G125" s="33"/>
      <c r="H125" s="33"/>
      <c r="I125" s="97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 x14ac:dyDescent="0.2">
      <c r="A126" s="33"/>
      <c r="B126" s="34"/>
      <c r="C126" s="28" t="s">
        <v>21</v>
      </c>
      <c r="D126" s="33"/>
      <c r="E126" s="33"/>
      <c r="F126" s="26" t="str">
        <f>E15</f>
        <v>Trenčiansky samosprávny kraj</v>
      </c>
      <c r="G126" s="33"/>
      <c r="H126" s="33"/>
      <c r="I126" s="98" t="s">
        <v>28</v>
      </c>
      <c r="J126" s="31" t="str">
        <f>E21</f>
        <v>A.DOM, spol. s r.o.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 x14ac:dyDescent="0.2">
      <c r="A127" s="33"/>
      <c r="B127" s="34"/>
      <c r="C127" s="28" t="s">
        <v>26</v>
      </c>
      <c r="D127" s="33"/>
      <c r="E127" s="33"/>
      <c r="F127" s="26" t="str">
        <f>IF(E18="","",E18)</f>
        <v>Vyplň údaj</v>
      </c>
      <c r="G127" s="33"/>
      <c r="H127" s="33"/>
      <c r="I127" s="98" t="s">
        <v>34</v>
      </c>
      <c r="J127" s="31" t="str">
        <f>E24</f>
        <v>Viera Masnicová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 x14ac:dyDescent="0.2">
      <c r="A128" s="33"/>
      <c r="B128" s="34"/>
      <c r="C128" s="33"/>
      <c r="D128" s="33"/>
      <c r="E128" s="33"/>
      <c r="F128" s="33"/>
      <c r="G128" s="33"/>
      <c r="H128" s="33"/>
      <c r="I128" s="97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 x14ac:dyDescent="0.2">
      <c r="A129" s="137"/>
      <c r="B129" s="138"/>
      <c r="C129" s="139" t="s">
        <v>160</v>
      </c>
      <c r="D129" s="273" t="s">
        <v>59</v>
      </c>
      <c r="E129" s="273"/>
      <c r="F129" s="273"/>
      <c r="G129" s="140" t="s">
        <v>161</v>
      </c>
      <c r="H129" s="140" t="s">
        <v>162</v>
      </c>
      <c r="I129" s="141" t="s">
        <v>163</v>
      </c>
      <c r="J129" s="142" t="s">
        <v>119</v>
      </c>
      <c r="K129" s="143" t="s">
        <v>164</v>
      </c>
      <c r="L129" s="144"/>
      <c r="M129" s="63" t="s">
        <v>1</v>
      </c>
      <c r="N129" s="64" t="s">
        <v>41</v>
      </c>
      <c r="O129" s="64" t="s">
        <v>165</v>
      </c>
      <c r="P129" s="64" t="s">
        <v>166</v>
      </c>
      <c r="Q129" s="64" t="s">
        <v>167</v>
      </c>
      <c r="R129" s="64" t="s">
        <v>168</v>
      </c>
      <c r="S129" s="64" t="s">
        <v>169</v>
      </c>
      <c r="T129" s="65" t="s">
        <v>170</v>
      </c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</row>
    <row r="130" spans="1:65" s="2" customFormat="1" ht="22.9" customHeight="1" x14ac:dyDescent="0.25">
      <c r="A130" s="33"/>
      <c r="B130" s="34"/>
      <c r="C130" s="70" t="s">
        <v>120</v>
      </c>
      <c r="D130" s="33"/>
      <c r="E130" s="33"/>
      <c r="F130" s="33"/>
      <c r="G130" s="33"/>
      <c r="H130" s="33"/>
      <c r="I130" s="97"/>
      <c r="J130" s="145">
        <f>BK130</f>
        <v>0</v>
      </c>
      <c r="K130" s="33"/>
      <c r="L130" s="34"/>
      <c r="M130" s="66"/>
      <c r="N130" s="57"/>
      <c r="O130" s="67"/>
      <c r="P130" s="146">
        <f>P131+P199+P231</f>
        <v>0</v>
      </c>
      <c r="Q130" s="67"/>
      <c r="R130" s="146">
        <f>R131+R199+R231</f>
        <v>31.394174939999999</v>
      </c>
      <c r="S130" s="67"/>
      <c r="T130" s="147">
        <f>T131+T199+T231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76</v>
      </c>
      <c r="AU130" s="18" t="s">
        <v>121</v>
      </c>
      <c r="BK130" s="148">
        <f>BK131+BK199+BK231</f>
        <v>0</v>
      </c>
    </row>
    <row r="131" spans="1:65" s="12" customFormat="1" ht="25.9" customHeight="1" x14ac:dyDescent="0.2">
      <c r="B131" s="149"/>
      <c r="D131" s="150" t="s">
        <v>76</v>
      </c>
      <c r="E131" s="151" t="s">
        <v>171</v>
      </c>
      <c r="F131" s="151" t="s">
        <v>172</v>
      </c>
      <c r="I131" s="152"/>
      <c r="J131" s="153">
        <f>BK131</f>
        <v>0</v>
      </c>
      <c r="L131" s="149"/>
      <c r="M131" s="154"/>
      <c r="N131" s="155"/>
      <c r="O131" s="155"/>
      <c r="P131" s="156">
        <f>P132+P157+P174+P178+P187+P192+P196</f>
        <v>0</v>
      </c>
      <c r="Q131" s="155"/>
      <c r="R131" s="156">
        <f>R132+R157+R174+R178+R187+R192+R196</f>
        <v>31.394174939999999</v>
      </c>
      <c r="S131" s="155"/>
      <c r="T131" s="157">
        <f>T132+T157+T174+T178+T187+T192+T196</f>
        <v>0</v>
      </c>
      <c r="AR131" s="150" t="s">
        <v>85</v>
      </c>
      <c r="AT131" s="158" t="s">
        <v>76</v>
      </c>
      <c r="AU131" s="158" t="s">
        <v>77</v>
      </c>
      <c r="AY131" s="150" t="s">
        <v>173</v>
      </c>
      <c r="BK131" s="159">
        <f>BK132+BK157+BK174+BK178+BK187+BK192+BK196</f>
        <v>0</v>
      </c>
    </row>
    <row r="132" spans="1:65" s="12" customFormat="1" ht="22.9" customHeight="1" x14ac:dyDescent="0.2">
      <c r="B132" s="149"/>
      <c r="D132" s="150" t="s">
        <v>76</v>
      </c>
      <c r="E132" s="160" t="s">
        <v>85</v>
      </c>
      <c r="F132" s="160" t="s">
        <v>174</v>
      </c>
      <c r="I132" s="152"/>
      <c r="J132" s="161">
        <f>BK132</f>
        <v>0</v>
      </c>
      <c r="L132" s="149"/>
      <c r="M132" s="154"/>
      <c r="N132" s="155"/>
      <c r="O132" s="155"/>
      <c r="P132" s="156">
        <f>SUM(P133:P156)</f>
        <v>0</v>
      </c>
      <c r="Q132" s="155"/>
      <c r="R132" s="156">
        <f>SUM(R133:R156)</f>
        <v>0</v>
      </c>
      <c r="S132" s="155"/>
      <c r="T132" s="157">
        <f>SUM(T133:T156)</f>
        <v>0</v>
      </c>
      <c r="AR132" s="150" t="s">
        <v>85</v>
      </c>
      <c r="AT132" s="158" t="s">
        <v>76</v>
      </c>
      <c r="AU132" s="158" t="s">
        <v>85</v>
      </c>
      <c r="AY132" s="150" t="s">
        <v>173</v>
      </c>
      <c r="BK132" s="159">
        <f>SUM(BK133:BK156)</f>
        <v>0</v>
      </c>
    </row>
    <row r="133" spans="1:65" s="2" customFormat="1" ht="24" customHeight="1" x14ac:dyDescent="0.2">
      <c r="A133" s="33"/>
      <c r="B133" s="162"/>
      <c r="C133" s="163" t="s">
        <v>85</v>
      </c>
      <c r="D133" s="264" t="s">
        <v>1743</v>
      </c>
      <c r="E133" s="265"/>
      <c r="F133" s="266"/>
      <c r="G133" s="164" t="s">
        <v>185</v>
      </c>
      <c r="H133" s="165">
        <v>8.6790000000000003</v>
      </c>
      <c r="I133" s="166"/>
      <c r="J133" s="165">
        <f>ROUND(I133*H133,3)</f>
        <v>0</v>
      </c>
      <c r="K133" s="167"/>
      <c r="L133" s="34"/>
      <c r="M133" s="168" t="s">
        <v>1</v>
      </c>
      <c r="N133" s="169" t="s">
        <v>43</v>
      </c>
      <c r="O133" s="59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2" t="s">
        <v>178</v>
      </c>
      <c r="AT133" s="172" t="s">
        <v>175</v>
      </c>
      <c r="AU133" s="172" t="s">
        <v>179</v>
      </c>
      <c r="AY133" s="18" t="s">
        <v>173</v>
      </c>
      <c r="BE133" s="173">
        <f>IF(N133="základná",J133,0)</f>
        <v>0</v>
      </c>
      <c r="BF133" s="173">
        <f>IF(N133="znížená",J133,0)</f>
        <v>0</v>
      </c>
      <c r="BG133" s="173">
        <f>IF(N133="zákl. prenesená",J133,0)</f>
        <v>0</v>
      </c>
      <c r="BH133" s="173">
        <f>IF(N133="zníž. prenesená",J133,0)</f>
        <v>0</v>
      </c>
      <c r="BI133" s="173">
        <f>IF(N133="nulová",J133,0)</f>
        <v>0</v>
      </c>
      <c r="BJ133" s="18" t="s">
        <v>179</v>
      </c>
      <c r="BK133" s="174">
        <f>ROUND(I133*H133,3)</f>
        <v>0</v>
      </c>
      <c r="BL133" s="18" t="s">
        <v>178</v>
      </c>
      <c r="BM133" s="172" t="s">
        <v>2546</v>
      </c>
    </row>
    <row r="134" spans="1:65" s="2" customFormat="1" ht="29.25" x14ac:dyDescent="0.2">
      <c r="A134" s="33"/>
      <c r="B134" s="34"/>
      <c r="C134" s="33"/>
      <c r="D134" s="175" t="s">
        <v>181</v>
      </c>
      <c r="E134" s="33"/>
      <c r="F134" s="176" t="s">
        <v>1745</v>
      </c>
      <c r="G134" s="33"/>
      <c r="H134" s="33"/>
      <c r="I134" s="97"/>
      <c r="J134" s="33"/>
      <c r="K134" s="33"/>
      <c r="L134" s="34"/>
      <c r="M134" s="177"/>
      <c r="N134" s="178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181</v>
      </c>
      <c r="AU134" s="18" t="s">
        <v>179</v>
      </c>
    </row>
    <row r="135" spans="1:65" s="13" customFormat="1" x14ac:dyDescent="0.2">
      <c r="B135" s="179"/>
      <c r="D135" s="175" t="s">
        <v>183</v>
      </c>
      <c r="E135" s="180" t="s">
        <v>1</v>
      </c>
      <c r="F135" s="181" t="s">
        <v>1746</v>
      </c>
      <c r="H135" s="182">
        <v>8.6790000000000003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183</v>
      </c>
      <c r="AU135" s="180" t="s">
        <v>179</v>
      </c>
      <c r="AV135" s="13" t="s">
        <v>179</v>
      </c>
      <c r="AW135" s="13" t="s">
        <v>32</v>
      </c>
      <c r="AX135" s="13" t="s">
        <v>85</v>
      </c>
      <c r="AY135" s="180" t="s">
        <v>173</v>
      </c>
    </row>
    <row r="136" spans="1:65" s="2" customFormat="1" ht="16.5" customHeight="1" x14ac:dyDescent="0.2">
      <c r="A136" s="33"/>
      <c r="B136" s="162"/>
      <c r="C136" s="163" t="s">
        <v>179</v>
      </c>
      <c r="D136" s="264" t="s">
        <v>1762</v>
      </c>
      <c r="E136" s="265"/>
      <c r="F136" s="266"/>
      <c r="G136" s="164" t="s">
        <v>185</v>
      </c>
      <c r="H136" s="165">
        <v>3.258</v>
      </c>
      <c r="I136" s="166"/>
      <c r="J136" s="165">
        <f>ROUND(I136*H136,3)</f>
        <v>0</v>
      </c>
      <c r="K136" s="167"/>
      <c r="L136" s="34"/>
      <c r="M136" s="168" t="s">
        <v>1</v>
      </c>
      <c r="N136" s="169" t="s">
        <v>43</v>
      </c>
      <c r="O136" s="59"/>
      <c r="P136" s="170">
        <f>O136*H136</f>
        <v>0</v>
      </c>
      <c r="Q136" s="170">
        <v>0</v>
      </c>
      <c r="R136" s="170">
        <f>Q136*H136</f>
        <v>0</v>
      </c>
      <c r="S136" s="170">
        <v>0</v>
      </c>
      <c r="T136" s="171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2" t="s">
        <v>178</v>
      </c>
      <c r="AT136" s="172" t="s">
        <v>175</v>
      </c>
      <c r="AU136" s="172" t="s">
        <v>179</v>
      </c>
      <c r="AY136" s="18" t="s">
        <v>173</v>
      </c>
      <c r="BE136" s="173">
        <f>IF(N136="základná",J136,0)</f>
        <v>0</v>
      </c>
      <c r="BF136" s="173">
        <f>IF(N136="znížená",J136,0)</f>
        <v>0</v>
      </c>
      <c r="BG136" s="173">
        <f>IF(N136="zákl. prenesená",J136,0)</f>
        <v>0</v>
      </c>
      <c r="BH136" s="173">
        <f>IF(N136="zníž. prenesená",J136,0)</f>
        <v>0</v>
      </c>
      <c r="BI136" s="173">
        <f>IF(N136="nulová",J136,0)</f>
        <v>0</v>
      </c>
      <c r="BJ136" s="18" t="s">
        <v>179</v>
      </c>
      <c r="BK136" s="174">
        <f>ROUND(I136*H136,3)</f>
        <v>0</v>
      </c>
      <c r="BL136" s="18" t="s">
        <v>178</v>
      </c>
      <c r="BM136" s="172" t="s">
        <v>2115</v>
      </c>
    </row>
    <row r="137" spans="1:65" s="2" customFormat="1" ht="39" x14ac:dyDescent="0.2">
      <c r="A137" s="33"/>
      <c r="B137" s="34"/>
      <c r="C137" s="33"/>
      <c r="D137" s="175" t="s">
        <v>181</v>
      </c>
      <c r="E137" s="33"/>
      <c r="F137" s="176" t="s">
        <v>1764</v>
      </c>
      <c r="G137" s="33"/>
      <c r="H137" s="33"/>
      <c r="I137" s="97"/>
      <c r="J137" s="33"/>
      <c r="K137" s="33"/>
      <c r="L137" s="34"/>
      <c r="M137" s="177"/>
      <c r="N137" s="178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181</v>
      </c>
      <c r="AU137" s="18" t="s">
        <v>179</v>
      </c>
    </row>
    <row r="138" spans="1:65" s="14" customFormat="1" ht="22.5" x14ac:dyDescent="0.2">
      <c r="B138" s="187"/>
      <c r="D138" s="175" t="s">
        <v>183</v>
      </c>
      <c r="E138" s="188" t="s">
        <v>1</v>
      </c>
      <c r="F138" s="189" t="s">
        <v>2547</v>
      </c>
      <c r="H138" s="188" t="s">
        <v>1</v>
      </c>
      <c r="I138" s="190"/>
      <c r="L138" s="187"/>
      <c r="M138" s="191"/>
      <c r="N138" s="192"/>
      <c r="O138" s="192"/>
      <c r="P138" s="192"/>
      <c r="Q138" s="192"/>
      <c r="R138" s="192"/>
      <c r="S138" s="192"/>
      <c r="T138" s="193"/>
      <c r="AT138" s="188" t="s">
        <v>183</v>
      </c>
      <c r="AU138" s="188" t="s">
        <v>179</v>
      </c>
      <c r="AV138" s="14" t="s">
        <v>85</v>
      </c>
      <c r="AW138" s="14" t="s">
        <v>32</v>
      </c>
      <c r="AX138" s="14" t="s">
        <v>77</v>
      </c>
      <c r="AY138" s="188" t="s">
        <v>173</v>
      </c>
    </row>
    <row r="139" spans="1:65" s="13" customFormat="1" x14ac:dyDescent="0.2">
      <c r="B139" s="179"/>
      <c r="D139" s="175" t="s">
        <v>183</v>
      </c>
      <c r="E139" s="180" t="s">
        <v>1</v>
      </c>
      <c r="F139" s="181" t="s">
        <v>2548</v>
      </c>
      <c r="H139" s="182">
        <v>3.258</v>
      </c>
      <c r="I139" s="183"/>
      <c r="L139" s="179"/>
      <c r="M139" s="184"/>
      <c r="N139" s="185"/>
      <c r="O139" s="185"/>
      <c r="P139" s="185"/>
      <c r="Q139" s="185"/>
      <c r="R139" s="185"/>
      <c r="S139" s="185"/>
      <c r="T139" s="186"/>
      <c r="AT139" s="180" t="s">
        <v>183</v>
      </c>
      <c r="AU139" s="180" t="s">
        <v>179</v>
      </c>
      <c r="AV139" s="13" t="s">
        <v>179</v>
      </c>
      <c r="AW139" s="13" t="s">
        <v>32</v>
      </c>
      <c r="AX139" s="13" t="s">
        <v>85</v>
      </c>
      <c r="AY139" s="180" t="s">
        <v>173</v>
      </c>
    </row>
    <row r="140" spans="1:65" s="2" customFormat="1" ht="16.5" customHeight="1" x14ac:dyDescent="0.2">
      <c r="A140" s="33"/>
      <c r="B140" s="162"/>
      <c r="C140" s="163" t="s">
        <v>191</v>
      </c>
      <c r="D140" s="264" t="s">
        <v>1766</v>
      </c>
      <c r="E140" s="265"/>
      <c r="F140" s="266"/>
      <c r="G140" s="164" t="s">
        <v>185</v>
      </c>
      <c r="H140" s="165">
        <v>3.258</v>
      </c>
      <c r="I140" s="166"/>
      <c r="J140" s="165">
        <f>ROUND(I140*H140,3)</f>
        <v>0</v>
      </c>
      <c r="K140" s="167"/>
      <c r="L140" s="34"/>
      <c r="M140" s="168" t="s">
        <v>1</v>
      </c>
      <c r="N140" s="169" t="s">
        <v>43</v>
      </c>
      <c r="O140" s="59"/>
      <c r="P140" s="170">
        <f>O140*H140</f>
        <v>0</v>
      </c>
      <c r="Q140" s="170">
        <v>0</v>
      </c>
      <c r="R140" s="170">
        <f>Q140*H140</f>
        <v>0</v>
      </c>
      <c r="S140" s="170">
        <v>0</v>
      </c>
      <c r="T140" s="17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2" t="s">
        <v>178</v>
      </c>
      <c r="AT140" s="172" t="s">
        <v>175</v>
      </c>
      <c r="AU140" s="172" t="s">
        <v>179</v>
      </c>
      <c r="AY140" s="18" t="s">
        <v>173</v>
      </c>
      <c r="BE140" s="173">
        <f>IF(N140="základná",J140,0)</f>
        <v>0</v>
      </c>
      <c r="BF140" s="173">
        <f>IF(N140="znížená",J140,0)</f>
        <v>0</v>
      </c>
      <c r="BG140" s="173">
        <f>IF(N140="zákl. prenesená",J140,0)</f>
        <v>0</v>
      </c>
      <c r="BH140" s="173">
        <f>IF(N140="zníž. prenesená",J140,0)</f>
        <v>0</v>
      </c>
      <c r="BI140" s="173">
        <f>IF(N140="nulová",J140,0)</f>
        <v>0</v>
      </c>
      <c r="BJ140" s="18" t="s">
        <v>179</v>
      </c>
      <c r="BK140" s="174">
        <f>ROUND(I140*H140,3)</f>
        <v>0</v>
      </c>
      <c r="BL140" s="18" t="s">
        <v>178</v>
      </c>
      <c r="BM140" s="172" t="s">
        <v>2549</v>
      </c>
    </row>
    <row r="141" spans="1:65" s="2" customFormat="1" ht="39" x14ac:dyDescent="0.2">
      <c r="A141" s="33"/>
      <c r="B141" s="34"/>
      <c r="C141" s="33"/>
      <c r="D141" s="175" t="s">
        <v>181</v>
      </c>
      <c r="E141" s="33"/>
      <c r="F141" s="176" t="s">
        <v>1768</v>
      </c>
      <c r="G141" s="33"/>
      <c r="H141" s="33"/>
      <c r="I141" s="97"/>
      <c r="J141" s="33"/>
      <c r="K141" s="33"/>
      <c r="L141" s="34"/>
      <c r="M141" s="177"/>
      <c r="N141" s="178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181</v>
      </c>
      <c r="AU141" s="18" t="s">
        <v>179</v>
      </c>
    </row>
    <row r="142" spans="1:65" s="2" customFormat="1" ht="24" customHeight="1" x14ac:dyDescent="0.2">
      <c r="A142" s="33"/>
      <c r="B142" s="162"/>
      <c r="C142" s="163" t="s">
        <v>178</v>
      </c>
      <c r="D142" s="264" t="s">
        <v>1769</v>
      </c>
      <c r="E142" s="265"/>
      <c r="F142" s="266"/>
      <c r="G142" s="164" t="s">
        <v>185</v>
      </c>
      <c r="H142" s="165">
        <v>11.936999999999999</v>
      </c>
      <c r="I142" s="166"/>
      <c r="J142" s="165">
        <f>ROUND(I142*H142,3)</f>
        <v>0</v>
      </c>
      <c r="K142" s="167"/>
      <c r="L142" s="34"/>
      <c r="M142" s="168" t="s">
        <v>1</v>
      </c>
      <c r="N142" s="169" t="s">
        <v>43</v>
      </c>
      <c r="O142" s="59"/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2" t="s">
        <v>178</v>
      </c>
      <c r="AT142" s="172" t="s">
        <v>175</v>
      </c>
      <c r="AU142" s="172" t="s">
        <v>179</v>
      </c>
      <c r="AY142" s="18" t="s">
        <v>173</v>
      </c>
      <c r="BE142" s="173">
        <f>IF(N142="základná",J142,0)</f>
        <v>0</v>
      </c>
      <c r="BF142" s="173">
        <f>IF(N142="znížená",J142,0)</f>
        <v>0</v>
      </c>
      <c r="BG142" s="173">
        <f>IF(N142="zákl. prenesená",J142,0)</f>
        <v>0</v>
      </c>
      <c r="BH142" s="173">
        <f>IF(N142="zníž. prenesená",J142,0)</f>
        <v>0</v>
      </c>
      <c r="BI142" s="173">
        <f>IF(N142="nulová",J142,0)</f>
        <v>0</v>
      </c>
      <c r="BJ142" s="18" t="s">
        <v>179</v>
      </c>
      <c r="BK142" s="174">
        <f>ROUND(I142*H142,3)</f>
        <v>0</v>
      </c>
      <c r="BL142" s="18" t="s">
        <v>178</v>
      </c>
      <c r="BM142" s="172" t="s">
        <v>2550</v>
      </c>
    </row>
    <row r="143" spans="1:65" s="2" customFormat="1" ht="39" x14ac:dyDescent="0.2">
      <c r="A143" s="33"/>
      <c r="B143" s="34"/>
      <c r="C143" s="33"/>
      <c r="D143" s="175" t="s">
        <v>181</v>
      </c>
      <c r="E143" s="33"/>
      <c r="F143" s="176" t="s">
        <v>1771</v>
      </c>
      <c r="G143" s="33"/>
      <c r="H143" s="33"/>
      <c r="I143" s="97"/>
      <c r="J143" s="33"/>
      <c r="K143" s="33"/>
      <c r="L143" s="34"/>
      <c r="M143" s="177"/>
      <c r="N143" s="178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181</v>
      </c>
      <c r="AU143" s="18" t="s">
        <v>179</v>
      </c>
    </row>
    <row r="144" spans="1:65" s="13" customFormat="1" x14ac:dyDescent="0.2">
      <c r="B144" s="179"/>
      <c r="D144" s="175" t="s">
        <v>183</v>
      </c>
      <c r="E144" s="180" t="s">
        <v>1</v>
      </c>
      <c r="F144" s="181" t="s">
        <v>2551</v>
      </c>
      <c r="H144" s="182">
        <v>8.6790000000000003</v>
      </c>
      <c r="I144" s="183"/>
      <c r="L144" s="179"/>
      <c r="M144" s="184"/>
      <c r="N144" s="185"/>
      <c r="O144" s="185"/>
      <c r="P144" s="185"/>
      <c r="Q144" s="185"/>
      <c r="R144" s="185"/>
      <c r="S144" s="185"/>
      <c r="T144" s="186"/>
      <c r="AT144" s="180" t="s">
        <v>183</v>
      </c>
      <c r="AU144" s="180" t="s">
        <v>179</v>
      </c>
      <c r="AV144" s="13" t="s">
        <v>179</v>
      </c>
      <c r="AW144" s="13" t="s">
        <v>32</v>
      </c>
      <c r="AX144" s="13" t="s">
        <v>77</v>
      </c>
      <c r="AY144" s="180" t="s">
        <v>173</v>
      </c>
    </row>
    <row r="145" spans="1:65" s="13" customFormat="1" x14ac:dyDescent="0.2">
      <c r="B145" s="179"/>
      <c r="D145" s="175" t="s">
        <v>183</v>
      </c>
      <c r="E145" s="180" t="s">
        <v>1</v>
      </c>
      <c r="F145" s="181" t="s">
        <v>2552</v>
      </c>
      <c r="H145" s="182">
        <v>3.258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183</v>
      </c>
      <c r="AU145" s="180" t="s">
        <v>179</v>
      </c>
      <c r="AV145" s="13" t="s">
        <v>179</v>
      </c>
      <c r="AW145" s="13" t="s">
        <v>32</v>
      </c>
      <c r="AX145" s="13" t="s">
        <v>77</v>
      </c>
      <c r="AY145" s="180" t="s">
        <v>173</v>
      </c>
    </row>
    <row r="146" spans="1:65" s="16" customFormat="1" x14ac:dyDescent="0.2">
      <c r="B146" s="202"/>
      <c r="D146" s="175" t="s">
        <v>183</v>
      </c>
      <c r="E146" s="203" t="s">
        <v>1</v>
      </c>
      <c r="F146" s="204" t="s">
        <v>197</v>
      </c>
      <c r="H146" s="205">
        <v>11.937000000000001</v>
      </c>
      <c r="I146" s="206"/>
      <c r="L146" s="202"/>
      <c r="M146" s="207"/>
      <c r="N146" s="208"/>
      <c r="O146" s="208"/>
      <c r="P146" s="208"/>
      <c r="Q146" s="208"/>
      <c r="R146" s="208"/>
      <c r="S146" s="208"/>
      <c r="T146" s="209"/>
      <c r="AT146" s="203" t="s">
        <v>183</v>
      </c>
      <c r="AU146" s="203" t="s">
        <v>179</v>
      </c>
      <c r="AV146" s="16" t="s">
        <v>178</v>
      </c>
      <c r="AW146" s="16" t="s">
        <v>32</v>
      </c>
      <c r="AX146" s="16" t="s">
        <v>85</v>
      </c>
      <c r="AY146" s="203" t="s">
        <v>173</v>
      </c>
    </row>
    <row r="147" spans="1:65" s="2" customFormat="1" ht="36" customHeight="1" x14ac:dyDescent="0.2">
      <c r="A147" s="33"/>
      <c r="B147" s="162"/>
      <c r="C147" s="163" t="s">
        <v>208</v>
      </c>
      <c r="D147" s="264" t="s">
        <v>1776</v>
      </c>
      <c r="E147" s="265"/>
      <c r="F147" s="266"/>
      <c r="G147" s="164" t="s">
        <v>185</v>
      </c>
      <c r="H147" s="165">
        <v>59.685000000000002</v>
      </c>
      <c r="I147" s="166"/>
      <c r="J147" s="165">
        <f>ROUND(I147*H147,3)</f>
        <v>0</v>
      </c>
      <c r="K147" s="167"/>
      <c r="L147" s="34"/>
      <c r="M147" s="168" t="s">
        <v>1</v>
      </c>
      <c r="N147" s="169" t="s">
        <v>43</v>
      </c>
      <c r="O147" s="59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2" t="s">
        <v>178</v>
      </c>
      <c r="AT147" s="172" t="s">
        <v>175</v>
      </c>
      <c r="AU147" s="172" t="s">
        <v>179</v>
      </c>
      <c r="AY147" s="18" t="s">
        <v>173</v>
      </c>
      <c r="BE147" s="173">
        <f>IF(N147="základná",J147,0)</f>
        <v>0</v>
      </c>
      <c r="BF147" s="173">
        <f>IF(N147="znížená",J147,0)</f>
        <v>0</v>
      </c>
      <c r="BG147" s="173">
        <f>IF(N147="zákl. prenesená",J147,0)</f>
        <v>0</v>
      </c>
      <c r="BH147" s="173">
        <f>IF(N147="zníž. prenesená",J147,0)</f>
        <v>0</v>
      </c>
      <c r="BI147" s="173">
        <f>IF(N147="nulová",J147,0)</f>
        <v>0</v>
      </c>
      <c r="BJ147" s="18" t="s">
        <v>179</v>
      </c>
      <c r="BK147" s="174">
        <f>ROUND(I147*H147,3)</f>
        <v>0</v>
      </c>
      <c r="BL147" s="18" t="s">
        <v>178</v>
      </c>
      <c r="BM147" s="172" t="s">
        <v>2553</v>
      </c>
    </row>
    <row r="148" spans="1:65" s="2" customFormat="1" ht="39" x14ac:dyDescent="0.2">
      <c r="A148" s="33"/>
      <c r="B148" s="34"/>
      <c r="C148" s="33"/>
      <c r="D148" s="175" t="s">
        <v>181</v>
      </c>
      <c r="E148" s="33"/>
      <c r="F148" s="176" t="s">
        <v>1778</v>
      </c>
      <c r="G148" s="33"/>
      <c r="H148" s="33"/>
      <c r="I148" s="97"/>
      <c r="J148" s="33"/>
      <c r="K148" s="33"/>
      <c r="L148" s="34"/>
      <c r="M148" s="177"/>
      <c r="N148" s="178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181</v>
      </c>
      <c r="AU148" s="18" t="s">
        <v>179</v>
      </c>
    </row>
    <row r="149" spans="1:65" s="13" customFormat="1" x14ac:dyDescent="0.2">
      <c r="B149" s="179"/>
      <c r="D149" s="175" t="s">
        <v>183</v>
      </c>
      <c r="E149" s="180" t="s">
        <v>1</v>
      </c>
      <c r="F149" s="181" t="s">
        <v>2554</v>
      </c>
      <c r="H149" s="182">
        <v>59.685000000000002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183</v>
      </c>
      <c r="AU149" s="180" t="s">
        <v>179</v>
      </c>
      <c r="AV149" s="13" t="s">
        <v>179</v>
      </c>
      <c r="AW149" s="13" t="s">
        <v>32</v>
      </c>
      <c r="AX149" s="13" t="s">
        <v>77</v>
      </c>
      <c r="AY149" s="180" t="s">
        <v>173</v>
      </c>
    </row>
    <row r="150" spans="1:65" s="16" customFormat="1" x14ac:dyDescent="0.2">
      <c r="B150" s="202"/>
      <c r="D150" s="175" t="s">
        <v>183</v>
      </c>
      <c r="E150" s="203" t="s">
        <v>1</v>
      </c>
      <c r="F150" s="204" t="s">
        <v>197</v>
      </c>
      <c r="H150" s="205">
        <v>59.685000000000002</v>
      </c>
      <c r="I150" s="206"/>
      <c r="L150" s="202"/>
      <c r="M150" s="207"/>
      <c r="N150" s="208"/>
      <c r="O150" s="208"/>
      <c r="P150" s="208"/>
      <c r="Q150" s="208"/>
      <c r="R150" s="208"/>
      <c r="S150" s="208"/>
      <c r="T150" s="209"/>
      <c r="AT150" s="203" t="s">
        <v>183</v>
      </c>
      <c r="AU150" s="203" t="s">
        <v>179</v>
      </c>
      <c r="AV150" s="16" t="s">
        <v>178</v>
      </c>
      <c r="AW150" s="16" t="s">
        <v>32</v>
      </c>
      <c r="AX150" s="16" t="s">
        <v>85</v>
      </c>
      <c r="AY150" s="203" t="s">
        <v>173</v>
      </c>
    </row>
    <row r="151" spans="1:65" s="2" customFormat="1" ht="24" customHeight="1" x14ac:dyDescent="0.2">
      <c r="A151" s="33"/>
      <c r="B151" s="162"/>
      <c r="C151" s="163" t="s">
        <v>221</v>
      </c>
      <c r="D151" s="264" t="s">
        <v>255</v>
      </c>
      <c r="E151" s="265"/>
      <c r="F151" s="266"/>
      <c r="G151" s="164" t="s">
        <v>256</v>
      </c>
      <c r="H151" s="165">
        <v>4.8869999999999996</v>
      </c>
      <c r="I151" s="166"/>
      <c r="J151" s="165">
        <f>ROUND(I151*H151,3)</f>
        <v>0</v>
      </c>
      <c r="K151" s="167"/>
      <c r="L151" s="34"/>
      <c r="M151" s="168" t="s">
        <v>1</v>
      </c>
      <c r="N151" s="169" t="s">
        <v>43</v>
      </c>
      <c r="O151" s="59"/>
      <c r="P151" s="170">
        <f>O151*H151</f>
        <v>0</v>
      </c>
      <c r="Q151" s="170">
        <v>0</v>
      </c>
      <c r="R151" s="170">
        <f>Q151*H151</f>
        <v>0</v>
      </c>
      <c r="S151" s="170">
        <v>0</v>
      </c>
      <c r="T151" s="17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2" t="s">
        <v>178</v>
      </c>
      <c r="AT151" s="172" t="s">
        <v>175</v>
      </c>
      <c r="AU151" s="172" t="s">
        <v>179</v>
      </c>
      <c r="AY151" s="18" t="s">
        <v>173</v>
      </c>
      <c r="BE151" s="173">
        <f>IF(N151="základná",J151,0)</f>
        <v>0</v>
      </c>
      <c r="BF151" s="173">
        <f>IF(N151="znížená",J151,0)</f>
        <v>0</v>
      </c>
      <c r="BG151" s="173">
        <f>IF(N151="zákl. prenesená",J151,0)</f>
        <v>0</v>
      </c>
      <c r="BH151" s="173">
        <f>IF(N151="zníž. prenesená",J151,0)</f>
        <v>0</v>
      </c>
      <c r="BI151" s="173">
        <f>IF(N151="nulová",J151,0)</f>
        <v>0</v>
      </c>
      <c r="BJ151" s="18" t="s">
        <v>179</v>
      </c>
      <c r="BK151" s="174">
        <f>ROUND(I151*H151,3)</f>
        <v>0</v>
      </c>
      <c r="BL151" s="18" t="s">
        <v>178</v>
      </c>
      <c r="BM151" s="172" t="s">
        <v>2555</v>
      </c>
    </row>
    <row r="152" spans="1:65" s="2" customFormat="1" ht="19.5" x14ac:dyDescent="0.2">
      <c r="A152" s="33"/>
      <c r="B152" s="34"/>
      <c r="C152" s="33"/>
      <c r="D152" s="175" t="s">
        <v>181</v>
      </c>
      <c r="E152" s="33"/>
      <c r="F152" s="176" t="s">
        <v>258</v>
      </c>
      <c r="G152" s="33"/>
      <c r="H152" s="33"/>
      <c r="I152" s="97"/>
      <c r="J152" s="33"/>
      <c r="K152" s="33"/>
      <c r="L152" s="34"/>
      <c r="M152" s="177"/>
      <c r="N152" s="178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181</v>
      </c>
      <c r="AU152" s="18" t="s">
        <v>179</v>
      </c>
    </row>
    <row r="153" spans="1:65" s="13" customFormat="1" x14ac:dyDescent="0.2">
      <c r="B153" s="179"/>
      <c r="D153" s="175" t="s">
        <v>183</v>
      </c>
      <c r="E153" s="180" t="s">
        <v>1</v>
      </c>
      <c r="F153" s="181" t="s">
        <v>2556</v>
      </c>
      <c r="H153" s="182">
        <v>4.8869999999999996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183</v>
      </c>
      <c r="AU153" s="180" t="s">
        <v>179</v>
      </c>
      <c r="AV153" s="13" t="s">
        <v>179</v>
      </c>
      <c r="AW153" s="13" t="s">
        <v>32</v>
      </c>
      <c r="AX153" s="13" t="s">
        <v>85</v>
      </c>
      <c r="AY153" s="180" t="s">
        <v>173</v>
      </c>
    </row>
    <row r="154" spans="1:65" s="2" customFormat="1" ht="16.5" customHeight="1" x14ac:dyDescent="0.2">
      <c r="A154" s="33"/>
      <c r="B154" s="162"/>
      <c r="C154" s="163" t="s">
        <v>225</v>
      </c>
      <c r="D154" s="264" t="s">
        <v>270</v>
      </c>
      <c r="E154" s="265"/>
      <c r="F154" s="266"/>
      <c r="G154" s="164" t="s">
        <v>271</v>
      </c>
      <c r="H154" s="165">
        <v>28.93</v>
      </c>
      <c r="I154" s="166"/>
      <c r="J154" s="165">
        <f>ROUND(I154*H154,3)</f>
        <v>0</v>
      </c>
      <c r="K154" s="167"/>
      <c r="L154" s="34"/>
      <c r="M154" s="168" t="s">
        <v>1</v>
      </c>
      <c r="N154" s="169" t="s">
        <v>43</v>
      </c>
      <c r="O154" s="59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2" t="s">
        <v>178</v>
      </c>
      <c r="AT154" s="172" t="s">
        <v>175</v>
      </c>
      <c r="AU154" s="172" t="s">
        <v>179</v>
      </c>
      <c r="AY154" s="18" t="s">
        <v>173</v>
      </c>
      <c r="BE154" s="173">
        <f>IF(N154="základná",J154,0)</f>
        <v>0</v>
      </c>
      <c r="BF154" s="173">
        <f>IF(N154="znížená",J154,0)</f>
        <v>0</v>
      </c>
      <c r="BG154" s="173">
        <f>IF(N154="zákl. prenesená",J154,0)</f>
        <v>0</v>
      </c>
      <c r="BH154" s="173">
        <f>IF(N154="zníž. prenesená",J154,0)</f>
        <v>0</v>
      </c>
      <c r="BI154" s="173">
        <f>IF(N154="nulová",J154,0)</f>
        <v>0</v>
      </c>
      <c r="BJ154" s="18" t="s">
        <v>179</v>
      </c>
      <c r="BK154" s="174">
        <f>ROUND(I154*H154,3)</f>
        <v>0</v>
      </c>
      <c r="BL154" s="18" t="s">
        <v>178</v>
      </c>
      <c r="BM154" s="172" t="s">
        <v>2557</v>
      </c>
    </row>
    <row r="155" spans="1:65" s="2" customFormat="1" ht="19.5" x14ac:dyDescent="0.2">
      <c r="A155" s="33"/>
      <c r="B155" s="34"/>
      <c r="C155" s="33"/>
      <c r="D155" s="175" t="s">
        <v>181</v>
      </c>
      <c r="E155" s="33"/>
      <c r="F155" s="176" t="s">
        <v>273</v>
      </c>
      <c r="G155" s="33"/>
      <c r="H155" s="33"/>
      <c r="I155" s="97"/>
      <c r="J155" s="33"/>
      <c r="K155" s="33"/>
      <c r="L155" s="34"/>
      <c r="M155" s="177"/>
      <c r="N155" s="178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181</v>
      </c>
      <c r="AU155" s="18" t="s">
        <v>179</v>
      </c>
    </row>
    <row r="156" spans="1:65" s="13" customFormat="1" x14ac:dyDescent="0.2">
      <c r="B156" s="179"/>
      <c r="D156" s="175" t="s">
        <v>183</v>
      </c>
      <c r="E156" s="180" t="s">
        <v>1</v>
      </c>
      <c r="F156" s="181" t="s">
        <v>1783</v>
      </c>
      <c r="H156" s="182">
        <v>28.93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183</v>
      </c>
      <c r="AU156" s="180" t="s">
        <v>179</v>
      </c>
      <c r="AV156" s="13" t="s">
        <v>179</v>
      </c>
      <c r="AW156" s="13" t="s">
        <v>32</v>
      </c>
      <c r="AX156" s="13" t="s">
        <v>85</v>
      </c>
      <c r="AY156" s="180" t="s">
        <v>173</v>
      </c>
    </row>
    <row r="157" spans="1:65" s="12" customFormat="1" ht="22.9" customHeight="1" x14ac:dyDescent="0.2">
      <c r="B157" s="149"/>
      <c r="D157" s="150" t="s">
        <v>76</v>
      </c>
      <c r="E157" s="160" t="s">
        <v>179</v>
      </c>
      <c r="F157" s="160" t="s">
        <v>294</v>
      </c>
      <c r="I157" s="152"/>
      <c r="J157" s="161">
        <f>BK157</f>
        <v>0</v>
      </c>
      <c r="L157" s="149"/>
      <c r="M157" s="154"/>
      <c r="N157" s="155"/>
      <c r="O157" s="155"/>
      <c r="P157" s="156">
        <f>SUM(P158:P173)</f>
        <v>0</v>
      </c>
      <c r="Q157" s="155"/>
      <c r="R157" s="156">
        <f>SUM(R158:R173)</f>
        <v>7.2310694399999997</v>
      </c>
      <c r="S157" s="155"/>
      <c r="T157" s="157">
        <f>SUM(T158:T173)</f>
        <v>0</v>
      </c>
      <c r="AR157" s="150" t="s">
        <v>85</v>
      </c>
      <c r="AT157" s="158" t="s">
        <v>76</v>
      </c>
      <c r="AU157" s="158" t="s">
        <v>85</v>
      </c>
      <c r="AY157" s="150" t="s">
        <v>173</v>
      </c>
      <c r="BK157" s="159">
        <f>SUM(BK158:BK173)</f>
        <v>0</v>
      </c>
    </row>
    <row r="158" spans="1:65" s="2" customFormat="1" ht="16.5" customHeight="1" x14ac:dyDescent="0.2">
      <c r="A158" s="33"/>
      <c r="B158" s="162"/>
      <c r="C158" s="163" t="s">
        <v>232</v>
      </c>
      <c r="D158" s="264" t="s">
        <v>1813</v>
      </c>
      <c r="E158" s="265"/>
      <c r="F158" s="266"/>
      <c r="G158" s="164" t="s">
        <v>185</v>
      </c>
      <c r="H158" s="165">
        <v>3.258</v>
      </c>
      <c r="I158" s="166"/>
      <c r="J158" s="165">
        <f>ROUND(I158*H158,3)</f>
        <v>0</v>
      </c>
      <c r="K158" s="167"/>
      <c r="L158" s="34"/>
      <c r="M158" s="168" t="s">
        <v>1</v>
      </c>
      <c r="N158" s="169" t="s">
        <v>43</v>
      </c>
      <c r="O158" s="59"/>
      <c r="P158" s="170">
        <f>O158*H158</f>
        <v>0</v>
      </c>
      <c r="Q158" s="170">
        <v>2.2151299999999998</v>
      </c>
      <c r="R158" s="170">
        <f>Q158*H158</f>
        <v>7.2168935399999992</v>
      </c>
      <c r="S158" s="170">
        <v>0</v>
      </c>
      <c r="T158" s="17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2" t="s">
        <v>178</v>
      </c>
      <c r="AT158" s="172" t="s">
        <v>175</v>
      </c>
      <c r="AU158" s="172" t="s">
        <v>179</v>
      </c>
      <c r="AY158" s="18" t="s">
        <v>173</v>
      </c>
      <c r="BE158" s="173">
        <f>IF(N158="základná",J158,0)</f>
        <v>0</v>
      </c>
      <c r="BF158" s="173">
        <f>IF(N158="znížená",J158,0)</f>
        <v>0</v>
      </c>
      <c r="BG158" s="173">
        <f>IF(N158="zákl. prenesená",J158,0)</f>
        <v>0</v>
      </c>
      <c r="BH158" s="173">
        <f>IF(N158="zníž. prenesená",J158,0)</f>
        <v>0</v>
      </c>
      <c r="BI158" s="173">
        <f>IF(N158="nulová",J158,0)</f>
        <v>0</v>
      </c>
      <c r="BJ158" s="18" t="s">
        <v>179</v>
      </c>
      <c r="BK158" s="174">
        <f>ROUND(I158*H158,3)</f>
        <v>0</v>
      </c>
      <c r="BL158" s="18" t="s">
        <v>178</v>
      </c>
      <c r="BM158" s="172" t="s">
        <v>2558</v>
      </c>
    </row>
    <row r="159" spans="1:65" s="2" customFormat="1" x14ac:dyDescent="0.2">
      <c r="A159" s="33"/>
      <c r="B159" s="34"/>
      <c r="C159" s="33"/>
      <c r="D159" s="175" t="s">
        <v>181</v>
      </c>
      <c r="E159" s="33"/>
      <c r="F159" s="176" t="s">
        <v>1815</v>
      </c>
      <c r="G159" s="33"/>
      <c r="H159" s="33"/>
      <c r="I159" s="97"/>
      <c r="J159" s="33"/>
      <c r="K159" s="33"/>
      <c r="L159" s="34"/>
      <c r="M159" s="177"/>
      <c r="N159" s="178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181</v>
      </c>
      <c r="AU159" s="18" t="s">
        <v>179</v>
      </c>
    </row>
    <row r="160" spans="1:65" s="14" customFormat="1" x14ac:dyDescent="0.2">
      <c r="B160" s="187"/>
      <c r="D160" s="175" t="s">
        <v>183</v>
      </c>
      <c r="E160" s="188" t="s">
        <v>1</v>
      </c>
      <c r="F160" s="189" t="s">
        <v>2559</v>
      </c>
      <c r="H160" s="188" t="s">
        <v>1</v>
      </c>
      <c r="I160" s="190"/>
      <c r="L160" s="187"/>
      <c r="M160" s="191"/>
      <c r="N160" s="192"/>
      <c r="O160" s="192"/>
      <c r="P160" s="192"/>
      <c r="Q160" s="192"/>
      <c r="R160" s="192"/>
      <c r="S160" s="192"/>
      <c r="T160" s="193"/>
      <c r="AT160" s="188" t="s">
        <v>183</v>
      </c>
      <c r="AU160" s="188" t="s">
        <v>179</v>
      </c>
      <c r="AV160" s="14" t="s">
        <v>85</v>
      </c>
      <c r="AW160" s="14" t="s">
        <v>32</v>
      </c>
      <c r="AX160" s="14" t="s">
        <v>77</v>
      </c>
      <c r="AY160" s="188" t="s">
        <v>173</v>
      </c>
    </row>
    <row r="161" spans="1:65" s="14" customFormat="1" x14ac:dyDescent="0.2">
      <c r="B161" s="187"/>
      <c r="D161" s="175" t="s">
        <v>183</v>
      </c>
      <c r="E161" s="188" t="s">
        <v>1</v>
      </c>
      <c r="F161" s="189" t="s">
        <v>1817</v>
      </c>
      <c r="H161" s="188" t="s">
        <v>1</v>
      </c>
      <c r="I161" s="190"/>
      <c r="L161" s="187"/>
      <c r="M161" s="191"/>
      <c r="N161" s="192"/>
      <c r="O161" s="192"/>
      <c r="P161" s="192"/>
      <c r="Q161" s="192"/>
      <c r="R161" s="192"/>
      <c r="S161" s="192"/>
      <c r="T161" s="193"/>
      <c r="AT161" s="188" t="s">
        <v>183</v>
      </c>
      <c r="AU161" s="188" t="s">
        <v>179</v>
      </c>
      <c r="AV161" s="14" t="s">
        <v>85</v>
      </c>
      <c r="AW161" s="14" t="s">
        <v>32</v>
      </c>
      <c r="AX161" s="14" t="s">
        <v>77</v>
      </c>
      <c r="AY161" s="188" t="s">
        <v>173</v>
      </c>
    </row>
    <row r="162" spans="1:65" s="13" customFormat="1" x14ac:dyDescent="0.2">
      <c r="B162" s="179"/>
      <c r="D162" s="175" t="s">
        <v>183</v>
      </c>
      <c r="E162" s="180" t="s">
        <v>1</v>
      </c>
      <c r="F162" s="181" t="s">
        <v>2560</v>
      </c>
      <c r="H162" s="182">
        <v>0.64800000000000002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183</v>
      </c>
      <c r="AU162" s="180" t="s">
        <v>179</v>
      </c>
      <c r="AV162" s="13" t="s">
        <v>179</v>
      </c>
      <c r="AW162" s="13" t="s">
        <v>32</v>
      </c>
      <c r="AX162" s="13" t="s">
        <v>77</v>
      </c>
      <c r="AY162" s="180" t="s">
        <v>173</v>
      </c>
    </row>
    <row r="163" spans="1:65" s="14" customFormat="1" x14ac:dyDescent="0.2">
      <c r="B163" s="187"/>
      <c r="D163" s="175" t="s">
        <v>183</v>
      </c>
      <c r="E163" s="188" t="s">
        <v>1</v>
      </c>
      <c r="F163" s="189" t="s">
        <v>1819</v>
      </c>
      <c r="H163" s="188" t="s">
        <v>1</v>
      </c>
      <c r="I163" s="190"/>
      <c r="L163" s="187"/>
      <c r="M163" s="191"/>
      <c r="N163" s="192"/>
      <c r="O163" s="192"/>
      <c r="P163" s="192"/>
      <c r="Q163" s="192"/>
      <c r="R163" s="192"/>
      <c r="S163" s="192"/>
      <c r="T163" s="193"/>
      <c r="AT163" s="188" t="s">
        <v>183</v>
      </c>
      <c r="AU163" s="188" t="s">
        <v>179</v>
      </c>
      <c r="AV163" s="14" t="s">
        <v>85</v>
      </c>
      <c r="AW163" s="14" t="s">
        <v>32</v>
      </c>
      <c r="AX163" s="14" t="s">
        <v>77</v>
      </c>
      <c r="AY163" s="188" t="s">
        <v>173</v>
      </c>
    </row>
    <row r="164" spans="1:65" s="13" customFormat="1" x14ac:dyDescent="0.2">
      <c r="B164" s="179"/>
      <c r="D164" s="175" t="s">
        <v>183</v>
      </c>
      <c r="E164" s="180" t="s">
        <v>1</v>
      </c>
      <c r="F164" s="181" t="s">
        <v>2561</v>
      </c>
      <c r="H164" s="182">
        <v>0.45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183</v>
      </c>
      <c r="AU164" s="180" t="s">
        <v>179</v>
      </c>
      <c r="AV164" s="13" t="s">
        <v>179</v>
      </c>
      <c r="AW164" s="13" t="s">
        <v>32</v>
      </c>
      <c r="AX164" s="13" t="s">
        <v>77</v>
      </c>
      <c r="AY164" s="180" t="s">
        <v>173</v>
      </c>
    </row>
    <row r="165" spans="1:65" s="14" customFormat="1" x14ac:dyDescent="0.2">
      <c r="B165" s="187"/>
      <c r="D165" s="175" t="s">
        <v>183</v>
      </c>
      <c r="E165" s="188" t="s">
        <v>1</v>
      </c>
      <c r="F165" s="189" t="s">
        <v>2562</v>
      </c>
      <c r="H165" s="188" t="s">
        <v>1</v>
      </c>
      <c r="I165" s="190"/>
      <c r="L165" s="187"/>
      <c r="M165" s="191"/>
      <c r="N165" s="192"/>
      <c r="O165" s="192"/>
      <c r="P165" s="192"/>
      <c r="Q165" s="192"/>
      <c r="R165" s="192"/>
      <c r="S165" s="192"/>
      <c r="T165" s="193"/>
      <c r="AT165" s="188" t="s">
        <v>183</v>
      </c>
      <c r="AU165" s="188" t="s">
        <v>179</v>
      </c>
      <c r="AV165" s="14" t="s">
        <v>85</v>
      </c>
      <c r="AW165" s="14" t="s">
        <v>32</v>
      </c>
      <c r="AX165" s="14" t="s">
        <v>77</v>
      </c>
      <c r="AY165" s="188" t="s">
        <v>173</v>
      </c>
    </row>
    <row r="166" spans="1:65" s="13" customFormat="1" x14ac:dyDescent="0.2">
      <c r="B166" s="179"/>
      <c r="D166" s="175" t="s">
        <v>183</v>
      </c>
      <c r="E166" s="180" t="s">
        <v>1</v>
      </c>
      <c r="F166" s="181" t="s">
        <v>2563</v>
      </c>
      <c r="H166" s="182">
        <v>2.16</v>
      </c>
      <c r="I166" s="183"/>
      <c r="L166" s="179"/>
      <c r="M166" s="184"/>
      <c r="N166" s="185"/>
      <c r="O166" s="185"/>
      <c r="P166" s="185"/>
      <c r="Q166" s="185"/>
      <c r="R166" s="185"/>
      <c r="S166" s="185"/>
      <c r="T166" s="186"/>
      <c r="AT166" s="180" t="s">
        <v>183</v>
      </c>
      <c r="AU166" s="180" t="s">
        <v>179</v>
      </c>
      <c r="AV166" s="13" t="s">
        <v>179</v>
      </c>
      <c r="AW166" s="13" t="s">
        <v>32</v>
      </c>
      <c r="AX166" s="13" t="s">
        <v>77</v>
      </c>
      <c r="AY166" s="180" t="s">
        <v>173</v>
      </c>
    </row>
    <row r="167" spans="1:65" s="16" customFormat="1" x14ac:dyDescent="0.2">
      <c r="B167" s="202"/>
      <c r="D167" s="175" t="s">
        <v>183</v>
      </c>
      <c r="E167" s="203" t="s">
        <v>1</v>
      </c>
      <c r="F167" s="204" t="s">
        <v>197</v>
      </c>
      <c r="H167" s="205">
        <v>3.258</v>
      </c>
      <c r="I167" s="206"/>
      <c r="L167" s="202"/>
      <c r="M167" s="207"/>
      <c r="N167" s="208"/>
      <c r="O167" s="208"/>
      <c r="P167" s="208"/>
      <c r="Q167" s="208"/>
      <c r="R167" s="208"/>
      <c r="S167" s="208"/>
      <c r="T167" s="209"/>
      <c r="AT167" s="203" t="s">
        <v>183</v>
      </c>
      <c r="AU167" s="203" t="s">
        <v>179</v>
      </c>
      <c r="AV167" s="16" t="s">
        <v>178</v>
      </c>
      <c r="AW167" s="16" t="s">
        <v>32</v>
      </c>
      <c r="AX167" s="16" t="s">
        <v>85</v>
      </c>
      <c r="AY167" s="203" t="s">
        <v>173</v>
      </c>
    </row>
    <row r="168" spans="1:65" s="2" customFormat="1" ht="24" customHeight="1" x14ac:dyDescent="0.2">
      <c r="A168" s="33"/>
      <c r="B168" s="162"/>
      <c r="C168" s="163" t="s">
        <v>239</v>
      </c>
      <c r="D168" s="264" t="s">
        <v>1831</v>
      </c>
      <c r="E168" s="265"/>
      <c r="F168" s="266"/>
      <c r="G168" s="164" t="s">
        <v>271</v>
      </c>
      <c r="H168" s="165">
        <v>28.93</v>
      </c>
      <c r="I168" s="166"/>
      <c r="J168" s="165">
        <f>ROUND(I168*H168,3)</f>
        <v>0</v>
      </c>
      <c r="K168" s="167"/>
      <c r="L168" s="34"/>
      <c r="M168" s="168" t="s">
        <v>1</v>
      </c>
      <c r="N168" s="169" t="s">
        <v>43</v>
      </c>
      <c r="O168" s="59"/>
      <c r="P168" s="170">
        <f>O168*H168</f>
        <v>0</v>
      </c>
      <c r="Q168" s="170">
        <v>3.0000000000000001E-5</v>
      </c>
      <c r="R168" s="170">
        <f>Q168*H168</f>
        <v>8.6790000000000001E-4</v>
      </c>
      <c r="S168" s="170">
        <v>0</v>
      </c>
      <c r="T168" s="17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2" t="s">
        <v>178</v>
      </c>
      <c r="AT168" s="172" t="s">
        <v>175</v>
      </c>
      <c r="AU168" s="172" t="s">
        <v>179</v>
      </c>
      <c r="AY168" s="18" t="s">
        <v>173</v>
      </c>
      <c r="BE168" s="173">
        <f>IF(N168="základná",J168,0)</f>
        <v>0</v>
      </c>
      <c r="BF168" s="173">
        <f>IF(N168="znížená",J168,0)</f>
        <v>0</v>
      </c>
      <c r="BG168" s="173">
        <f>IF(N168="zákl. prenesená",J168,0)</f>
        <v>0</v>
      </c>
      <c r="BH168" s="173">
        <f>IF(N168="zníž. prenesená",J168,0)</f>
        <v>0</v>
      </c>
      <c r="BI168" s="173">
        <f>IF(N168="nulová",J168,0)</f>
        <v>0</v>
      </c>
      <c r="BJ168" s="18" t="s">
        <v>179</v>
      </c>
      <c r="BK168" s="174">
        <f>ROUND(I168*H168,3)</f>
        <v>0</v>
      </c>
      <c r="BL168" s="18" t="s">
        <v>178</v>
      </c>
      <c r="BM168" s="172" t="s">
        <v>2564</v>
      </c>
    </row>
    <row r="169" spans="1:65" s="2" customFormat="1" ht="19.5" x14ac:dyDescent="0.2">
      <c r="A169" s="33"/>
      <c r="B169" s="34"/>
      <c r="C169" s="33"/>
      <c r="D169" s="175" t="s">
        <v>181</v>
      </c>
      <c r="E169" s="33"/>
      <c r="F169" s="176" t="s">
        <v>1833</v>
      </c>
      <c r="G169" s="33"/>
      <c r="H169" s="33"/>
      <c r="I169" s="97"/>
      <c r="J169" s="33"/>
      <c r="K169" s="33"/>
      <c r="L169" s="34"/>
      <c r="M169" s="177"/>
      <c r="N169" s="178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181</v>
      </c>
      <c r="AU169" s="18" t="s">
        <v>179</v>
      </c>
    </row>
    <row r="170" spans="1:65" s="13" customFormat="1" x14ac:dyDescent="0.2">
      <c r="B170" s="179"/>
      <c r="D170" s="175" t="s">
        <v>183</v>
      </c>
      <c r="E170" s="180" t="s">
        <v>1</v>
      </c>
      <c r="F170" s="181" t="s">
        <v>1783</v>
      </c>
      <c r="H170" s="182">
        <v>28.93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183</v>
      </c>
      <c r="AU170" s="180" t="s">
        <v>179</v>
      </c>
      <c r="AV170" s="13" t="s">
        <v>179</v>
      </c>
      <c r="AW170" s="13" t="s">
        <v>32</v>
      </c>
      <c r="AX170" s="13" t="s">
        <v>85</v>
      </c>
      <c r="AY170" s="180" t="s">
        <v>173</v>
      </c>
    </row>
    <row r="171" spans="1:65" s="2" customFormat="1" ht="36" customHeight="1" x14ac:dyDescent="0.2">
      <c r="A171" s="33"/>
      <c r="B171" s="162"/>
      <c r="C171" s="210" t="s">
        <v>245</v>
      </c>
      <c r="D171" s="267" t="s">
        <v>3239</v>
      </c>
      <c r="E171" s="268"/>
      <c r="F171" s="269"/>
      <c r="G171" s="211" t="s">
        <v>271</v>
      </c>
      <c r="H171" s="212">
        <v>33.270000000000003</v>
      </c>
      <c r="I171" s="213"/>
      <c r="J171" s="212">
        <f>ROUND(I171*H171,3)</f>
        <v>0</v>
      </c>
      <c r="K171" s="214"/>
      <c r="L171" s="215"/>
      <c r="M171" s="216" t="s">
        <v>1</v>
      </c>
      <c r="N171" s="217" t="s">
        <v>43</v>
      </c>
      <c r="O171" s="59"/>
      <c r="P171" s="170">
        <f>O171*H171</f>
        <v>0</v>
      </c>
      <c r="Q171" s="170">
        <v>4.0000000000000002E-4</v>
      </c>
      <c r="R171" s="170">
        <f>Q171*H171</f>
        <v>1.3308000000000002E-2</v>
      </c>
      <c r="S171" s="170">
        <v>0</v>
      </c>
      <c r="T171" s="17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2" t="s">
        <v>232</v>
      </c>
      <c r="AT171" s="172" t="s">
        <v>335</v>
      </c>
      <c r="AU171" s="172" t="s">
        <v>179</v>
      </c>
      <c r="AY171" s="18" t="s">
        <v>173</v>
      </c>
      <c r="BE171" s="173">
        <f>IF(N171="základná",J171,0)</f>
        <v>0</v>
      </c>
      <c r="BF171" s="173">
        <f>IF(N171="znížená",J171,0)</f>
        <v>0</v>
      </c>
      <c r="BG171" s="173">
        <f>IF(N171="zákl. prenesená",J171,0)</f>
        <v>0</v>
      </c>
      <c r="BH171" s="173">
        <f>IF(N171="zníž. prenesená",J171,0)</f>
        <v>0</v>
      </c>
      <c r="BI171" s="173">
        <f>IF(N171="nulová",J171,0)</f>
        <v>0</v>
      </c>
      <c r="BJ171" s="18" t="s">
        <v>179</v>
      </c>
      <c r="BK171" s="174">
        <f>ROUND(I171*H171,3)</f>
        <v>0</v>
      </c>
      <c r="BL171" s="18" t="s">
        <v>178</v>
      </c>
      <c r="BM171" s="172" t="s">
        <v>2565</v>
      </c>
    </row>
    <row r="172" spans="1:65" s="2" customFormat="1" ht="19.5" x14ac:dyDescent="0.2">
      <c r="A172" s="33"/>
      <c r="B172" s="34"/>
      <c r="C172" s="33"/>
      <c r="D172" s="175" t="s">
        <v>181</v>
      </c>
      <c r="E172" s="33"/>
      <c r="F172" s="176" t="s">
        <v>3239</v>
      </c>
      <c r="G172" s="33"/>
      <c r="H172" s="33"/>
      <c r="I172" s="97"/>
      <c r="J172" s="33"/>
      <c r="K172" s="33"/>
      <c r="L172" s="34"/>
      <c r="M172" s="177"/>
      <c r="N172" s="178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181</v>
      </c>
      <c r="AU172" s="18" t="s">
        <v>179</v>
      </c>
    </row>
    <row r="173" spans="1:65" s="13" customFormat="1" x14ac:dyDescent="0.2">
      <c r="B173" s="179"/>
      <c r="D173" s="175" t="s">
        <v>183</v>
      </c>
      <c r="E173" s="180" t="s">
        <v>1</v>
      </c>
      <c r="F173" s="181" t="s">
        <v>1835</v>
      </c>
      <c r="H173" s="182">
        <v>33.270000000000003</v>
      </c>
      <c r="I173" s="183"/>
      <c r="L173" s="179"/>
      <c r="M173" s="184"/>
      <c r="N173" s="185"/>
      <c r="O173" s="185"/>
      <c r="P173" s="185"/>
      <c r="Q173" s="185"/>
      <c r="R173" s="185"/>
      <c r="S173" s="185"/>
      <c r="T173" s="186"/>
      <c r="AT173" s="180" t="s">
        <v>183</v>
      </c>
      <c r="AU173" s="180" t="s">
        <v>179</v>
      </c>
      <c r="AV173" s="13" t="s">
        <v>179</v>
      </c>
      <c r="AW173" s="13" t="s">
        <v>32</v>
      </c>
      <c r="AX173" s="13" t="s">
        <v>85</v>
      </c>
      <c r="AY173" s="180" t="s">
        <v>173</v>
      </c>
    </row>
    <row r="174" spans="1:65" s="12" customFormat="1" ht="22.9" customHeight="1" x14ac:dyDescent="0.2">
      <c r="B174" s="149"/>
      <c r="D174" s="150" t="s">
        <v>76</v>
      </c>
      <c r="E174" s="160" t="s">
        <v>178</v>
      </c>
      <c r="F174" s="160" t="s">
        <v>398</v>
      </c>
      <c r="I174" s="152"/>
      <c r="J174" s="161">
        <f>BK174</f>
        <v>0</v>
      </c>
      <c r="L174" s="149"/>
      <c r="M174" s="154"/>
      <c r="N174" s="155"/>
      <c r="O174" s="155"/>
      <c r="P174" s="156">
        <f>SUM(P175:P177)</f>
        <v>0</v>
      </c>
      <c r="Q174" s="155"/>
      <c r="R174" s="156">
        <f>SUM(R175:R177)</f>
        <v>4.6843456000000003</v>
      </c>
      <c r="S174" s="155"/>
      <c r="T174" s="157">
        <f>SUM(T175:T177)</f>
        <v>0</v>
      </c>
      <c r="AR174" s="150" t="s">
        <v>85</v>
      </c>
      <c r="AT174" s="158" t="s">
        <v>76</v>
      </c>
      <c r="AU174" s="158" t="s">
        <v>85</v>
      </c>
      <c r="AY174" s="150" t="s">
        <v>173</v>
      </c>
      <c r="BK174" s="159">
        <f>SUM(BK175:BK177)</f>
        <v>0</v>
      </c>
    </row>
    <row r="175" spans="1:65" s="2" customFormat="1" ht="24" customHeight="1" x14ac:dyDescent="0.2">
      <c r="A175" s="33"/>
      <c r="B175" s="162"/>
      <c r="C175" s="163" t="s">
        <v>250</v>
      </c>
      <c r="D175" s="264" t="s">
        <v>1867</v>
      </c>
      <c r="E175" s="265"/>
      <c r="F175" s="266"/>
      <c r="G175" s="164" t="s">
        <v>271</v>
      </c>
      <c r="H175" s="165">
        <v>28.93</v>
      </c>
      <c r="I175" s="166"/>
      <c r="J175" s="165">
        <f>ROUND(I175*H175,3)</f>
        <v>0</v>
      </c>
      <c r="K175" s="167"/>
      <c r="L175" s="34"/>
      <c r="M175" s="168" t="s">
        <v>1</v>
      </c>
      <c r="N175" s="169" t="s">
        <v>43</v>
      </c>
      <c r="O175" s="59"/>
      <c r="P175" s="170">
        <f>O175*H175</f>
        <v>0</v>
      </c>
      <c r="Q175" s="170">
        <v>0.16192000000000001</v>
      </c>
      <c r="R175" s="170">
        <f>Q175*H175</f>
        <v>4.6843456000000003</v>
      </c>
      <c r="S175" s="170">
        <v>0</v>
      </c>
      <c r="T175" s="171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2" t="s">
        <v>178</v>
      </c>
      <c r="AT175" s="172" t="s">
        <v>175</v>
      </c>
      <c r="AU175" s="172" t="s">
        <v>179</v>
      </c>
      <c r="AY175" s="18" t="s">
        <v>173</v>
      </c>
      <c r="BE175" s="173">
        <f>IF(N175="základná",J175,0)</f>
        <v>0</v>
      </c>
      <c r="BF175" s="173">
        <f>IF(N175="znížená",J175,0)</f>
        <v>0</v>
      </c>
      <c r="BG175" s="173">
        <f>IF(N175="zákl. prenesená",J175,0)</f>
        <v>0</v>
      </c>
      <c r="BH175" s="173">
        <f>IF(N175="zníž. prenesená",J175,0)</f>
        <v>0</v>
      </c>
      <c r="BI175" s="173">
        <f>IF(N175="nulová",J175,0)</f>
        <v>0</v>
      </c>
      <c r="BJ175" s="18" t="s">
        <v>179</v>
      </c>
      <c r="BK175" s="174">
        <f>ROUND(I175*H175,3)</f>
        <v>0</v>
      </c>
      <c r="BL175" s="18" t="s">
        <v>178</v>
      </c>
      <c r="BM175" s="172" t="s">
        <v>2566</v>
      </c>
    </row>
    <row r="176" spans="1:65" s="2" customFormat="1" ht="19.5" x14ac:dyDescent="0.2">
      <c r="A176" s="33"/>
      <c r="B176" s="34"/>
      <c r="C176" s="33"/>
      <c r="D176" s="175" t="s">
        <v>181</v>
      </c>
      <c r="E176" s="33"/>
      <c r="F176" s="176" t="s">
        <v>1869</v>
      </c>
      <c r="G176" s="33"/>
      <c r="H176" s="33"/>
      <c r="I176" s="97"/>
      <c r="J176" s="33"/>
      <c r="K176" s="33"/>
      <c r="L176" s="34"/>
      <c r="M176" s="177"/>
      <c r="N176" s="178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181</v>
      </c>
      <c r="AU176" s="18" t="s">
        <v>179</v>
      </c>
    </row>
    <row r="177" spans="1:65" s="13" customFormat="1" x14ac:dyDescent="0.2">
      <c r="B177" s="179"/>
      <c r="D177" s="175" t="s">
        <v>183</v>
      </c>
      <c r="E177" s="180" t="s">
        <v>1</v>
      </c>
      <c r="F177" s="181" t="s">
        <v>1783</v>
      </c>
      <c r="H177" s="182">
        <v>28.93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183</v>
      </c>
      <c r="AU177" s="180" t="s">
        <v>179</v>
      </c>
      <c r="AV177" s="13" t="s">
        <v>179</v>
      </c>
      <c r="AW177" s="13" t="s">
        <v>32</v>
      </c>
      <c r="AX177" s="13" t="s">
        <v>85</v>
      </c>
      <c r="AY177" s="180" t="s">
        <v>173</v>
      </c>
    </row>
    <row r="178" spans="1:65" s="12" customFormat="1" ht="22.9" customHeight="1" x14ac:dyDescent="0.2">
      <c r="B178" s="149"/>
      <c r="D178" s="150" t="s">
        <v>76</v>
      </c>
      <c r="E178" s="160" t="s">
        <v>208</v>
      </c>
      <c r="F178" s="160" t="s">
        <v>513</v>
      </c>
      <c r="I178" s="152"/>
      <c r="J178" s="161">
        <f>BK178</f>
        <v>0</v>
      </c>
      <c r="L178" s="149"/>
      <c r="M178" s="154"/>
      <c r="N178" s="155"/>
      <c r="O178" s="155"/>
      <c r="P178" s="156">
        <f>SUM(P179:P186)</f>
        <v>0</v>
      </c>
      <c r="Q178" s="155"/>
      <c r="R178" s="156">
        <f>SUM(R179:R186)</f>
        <v>13.568459300000001</v>
      </c>
      <c r="S178" s="155"/>
      <c r="T178" s="157">
        <f>SUM(T179:T186)</f>
        <v>0</v>
      </c>
      <c r="AR178" s="150" t="s">
        <v>85</v>
      </c>
      <c r="AT178" s="158" t="s">
        <v>76</v>
      </c>
      <c r="AU178" s="158" t="s">
        <v>85</v>
      </c>
      <c r="AY178" s="150" t="s">
        <v>173</v>
      </c>
      <c r="BK178" s="159">
        <f>SUM(BK179:BK186)</f>
        <v>0</v>
      </c>
    </row>
    <row r="179" spans="1:65" s="2" customFormat="1" ht="24" customHeight="1" x14ac:dyDescent="0.2">
      <c r="A179" s="33"/>
      <c r="B179" s="162"/>
      <c r="C179" s="163" t="s">
        <v>254</v>
      </c>
      <c r="D179" s="264" t="s">
        <v>2041</v>
      </c>
      <c r="E179" s="265"/>
      <c r="F179" s="266"/>
      <c r="G179" s="164" t="s">
        <v>271</v>
      </c>
      <c r="H179" s="165">
        <v>28.93</v>
      </c>
      <c r="I179" s="166"/>
      <c r="J179" s="165">
        <f>ROUND(I179*H179,3)</f>
        <v>0</v>
      </c>
      <c r="K179" s="167"/>
      <c r="L179" s="34"/>
      <c r="M179" s="168" t="s">
        <v>1</v>
      </c>
      <c r="N179" s="169" t="s">
        <v>43</v>
      </c>
      <c r="O179" s="59"/>
      <c r="P179" s="170">
        <f>O179*H179</f>
        <v>0</v>
      </c>
      <c r="Q179" s="170">
        <v>0.18906999999999999</v>
      </c>
      <c r="R179" s="170">
        <f>Q179*H179</f>
        <v>5.4697950999999998</v>
      </c>
      <c r="S179" s="170">
        <v>0</v>
      </c>
      <c r="T179" s="171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2" t="s">
        <v>178</v>
      </c>
      <c r="AT179" s="172" t="s">
        <v>175</v>
      </c>
      <c r="AU179" s="172" t="s">
        <v>179</v>
      </c>
      <c r="AY179" s="18" t="s">
        <v>173</v>
      </c>
      <c r="BE179" s="173">
        <f>IF(N179="základná",J179,0)</f>
        <v>0</v>
      </c>
      <c r="BF179" s="173">
        <f>IF(N179="znížená",J179,0)</f>
        <v>0</v>
      </c>
      <c r="BG179" s="173">
        <f>IF(N179="zákl. prenesená",J179,0)</f>
        <v>0</v>
      </c>
      <c r="BH179" s="173">
        <f>IF(N179="zníž. prenesená",J179,0)</f>
        <v>0</v>
      </c>
      <c r="BI179" s="173">
        <f>IF(N179="nulová",J179,0)</f>
        <v>0</v>
      </c>
      <c r="BJ179" s="18" t="s">
        <v>179</v>
      </c>
      <c r="BK179" s="174">
        <f>ROUND(I179*H179,3)</f>
        <v>0</v>
      </c>
      <c r="BL179" s="18" t="s">
        <v>178</v>
      </c>
      <c r="BM179" s="172" t="s">
        <v>2567</v>
      </c>
    </row>
    <row r="180" spans="1:65" s="2" customFormat="1" ht="19.5" x14ac:dyDescent="0.2">
      <c r="A180" s="33"/>
      <c r="B180" s="34"/>
      <c r="C180" s="33"/>
      <c r="D180" s="175" t="s">
        <v>181</v>
      </c>
      <c r="E180" s="33"/>
      <c r="F180" s="176" t="s">
        <v>2043</v>
      </c>
      <c r="G180" s="33"/>
      <c r="H180" s="33"/>
      <c r="I180" s="97"/>
      <c r="J180" s="33"/>
      <c r="K180" s="33"/>
      <c r="L180" s="34"/>
      <c r="M180" s="177"/>
      <c r="N180" s="178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181</v>
      </c>
      <c r="AU180" s="18" t="s">
        <v>179</v>
      </c>
    </row>
    <row r="181" spans="1:65" s="14" customFormat="1" x14ac:dyDescent="0.2">
      <c r="B181" s="187"/>
      <c r="D181" s="175" t="s">
        <v>183</v>
      </c>
      <c r="E181" s="188" t="s">
        <v>1</v>
      </c>
      <c r="F181" s="189" t="s">
        <v>2568</v>
      </c>
      <c r="H181" s="188" t="s">
        <v>1</v>
      </c>
      <c r="I181" s="190"/>
      <c r="L181" s="187"/>
      <c r="M181" s="191"/>
      <c r="N181" s="192"/>
      <c r="O181" s="192"/>
      <c r="P181" s="192"/>
      <c r="Q181" s="192"/>
      <c r="R181" s="192"/>
      <c r="S181" s="192"/>
      <c r="T181" s="193"/>
      <c r="AT181" s="188" t="s">
        <v>183</v>
      </c>
      <c r="AU181" s="188" t="s">
        <v>179</v>
      </c>
      <c r="AV181" s="14" t="s">
        <v>85</v>
      </c>
      <c r="AW181" s="14" t="s">
        <v>32</v>
      </c>
      <c r="AX181" s="14" t="s">
        <v>77</v>
      </c>
      <c r="AY181" s="188" t="s">
        <v>173</v>
      </c>
    </row>
    <row r="182" spans="1:65" s="13" customFormat="1" x14ac:dyDescent="0.2">
      <c r="B182" s="179"/>
      <c r="D182" s="175" t="s">
        <v>183</v>
      </c>
      <c r="E182" s="180" t="s">
        <v>1</v>
      </c>
      <c r="F182" s="181" t="s">
        <v>2569</v>
      </c>
      <c r="H182" s="182">
        <v>28.93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0" t="s">
        <v>183</v>
      </c>
      <c r="AU182" s="180" t="s">
        <v>179</v>
      </c>
      <c r="AV182" s="13" t="s">
        <v>179</v>
      </c>
      <c r="AW182" s="13" t="s">
        <v>32</v>
      </c>
      <c r="AX182" s="13" t="s">
        <v>85</v>
      </c>
      <c r="AY182" s="180" t="s">
        <v>173</v>
      </c>
    </row>
    <row r="183" spans="1:65" s="2" customFormat="1" ht="24" customHeight="1" x14ac:dyDescent="0.2">
      <c r="A183" s="33"/>
      <c r="B183" s="162"/>
      <c r="C183" s="163" t="s">
        <v>260</v>
      </c>
      <c r="D183" s="264" t="s">
        <v>1870</v>
      </c>
      <c r="E183" s="265"/>
      <c r="F183" s="266"/>
      <c r="G183" s="164" t="s">
        <v>271</v>
      </c>
      <c r="H183" s="165">
        <v>28.93</v>
      </c>
      <c r="I183" s="166"/>
      <c r="J183" s="165">
        <f>ROUND(I183*H183,3)</f>
        <v>0</v>
      </c>
      <c r="K183" s="167"/>
      <c r="L183" s="34"/>
      <c r="M183" s="168" t="s">
        <v>1</v>
      </c>
      <c r="N183" s="169" t="s">
        <v>43</v>
      </c>
      <c r="O183" s="59"/>
      <c r="P183" s="170">
        <f>O183*H183</f>
        <v>0</v>
      </c>
      <c r="Q183" s="170">
        <v>0.27994000000000002</v>
      </c>
      <c r="R183" s="170">
        <f>Q183*H183</f>
        <v>8.0986642</v>
      </c>
      <c r="S183" s="170">
        <v>0</v>
      </c>
      <c r="T183" s="17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2" t="s">
        <v>178</v>
      </c>
      <c r="AT183" s="172" t="s">
        <v>175</v>
      </c>
      <c r="AU183" s="172" t="s">
        <v>179</v>
      </c>
      <c r="AY183" s="18" t="s">
        <v>173</v>
      </c>
      <c r="BE183" s="173">
        <f>IF(N183="základná",J183,0)</f>
        <v>0</v>
      </c>
      <c r="BF183" s="173">
        <f>IF(N183="znížená",J183,0)</f>
        <v>0</v>
      </c>
      <c r="BG183" s="173">
        <f>IF(N183="zákl. prenesená",J183,0)</f>
        <v>0</v>
      </c>
      <c r="BH183" s="173">
        <f>IF(N183="zníž. prenesená",J183,0)</f>
        <v>0</v>
      </c>
      <c r="BI183" s="173">
        <f>IF(N183="nulová",J183,0)</f>
        <v>0</v>
      </c>
      <c r="BJ183" s="18" t="s">
        <v>179</v>
      </c>
      <c r="BK183" s="174">
        <f>ROUND(I183*H183,3)</f>
        <v>0</v>
      </c>
      <c r="BL183" s="18" t="s">
        <v>178</v>
      </c>
      <c r="BM183" s="172" t="s">
        <v>2570</v>
      </c>
    </row>
    <row r="184" spans="1:65" s="2" customFormat="1" ht="19.5" x14ac:dyDescent="0.2">
      <c r="A184" s="33"/>
      <c r="B184" s="34"/>
      <c r="C184" s="33"/>
      <c r="D184" s="175" t="s">
        <v>181</v>
      </c>
      <c r="E184" s="33"/>
      <c r="F184" s="176" t="s">
        <v>1872</v>
      </c>
      <c r="G184" s="33"/>
      <c r="H184" s="33"/>
      <c r="I184" s="97"/>
      <c r="J184" s="33"/>
      <c r="K184" s="33"/>
      <c r="L184" s="34"/>
      <c r="M184" s="177"/>
      <c r="N184" s="178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181</v>
      </c>
      <c r="AU184" s="18" t="s">
        <v>179</v>
      </c>
    </row>
    <row r="185" spans="1:65" s="14" customFormat="1" x14ac:dyDescent="0.2">
      <c r="B185" s="187"/>
      <c r="D185" s="175" t="s">
        <v>183</v>
      </c>
      <c r="E185" s="188" t="s">
        <v>1</v>
      </c>
      <c r="F185" s="189" t="s">
        <v>1873</v>
      </c>
      <c r="H185" s="188" t="s">
        <v>1</v>
      </c>
      <c r="I185" s="190"/>
      <c r="L185" s="187"/>
      <c r="M185" s="191"/>
      <c r="N185" s="192"/>
      <c r="O185" s="192"/>
      <c r="P185" s="192"/>
      <c r="Q185" s="192"/>
      <c r="R185" s="192"/>
      <c r="S185" s="192"/>
      <c r="T185" s="193"/>
      <c r="AT185" s="188" t="s">
        <v>183</v>
      </c>
      <c r="AU185" s="188" t="s">
        <v>179</v>
      </c>
      <c r="AV185" s="14" t="s">
        <v>85</v>
      </c>
      <c r="AW185" s="14" t="s">
        <v>32</v>
      </c>
      <c r="AX185" s="14" t="s">
        <v>77</v>
      </c>
      <c r="AY185" s="188" t="s">
        <v>173</v>
      </c>
    </row>
    <row r="186" spans="1:65" s="13" customFormat="1" x14ac:dyDescent="0.2">
      <c r="B186" s="179"/>
      <c r="D186" s="175" t="s">
        <v>183</v>
      </c>
      <c r="E186" s="180" t="s">
        <v>1</v>
      </c>
      <c r="F186" s="181" t="s">
        <v>1783</v>
      </c>
      <c r="H186" s="182">
        <v>28.93</v>
      </c>
      <c r="I186" s="183"/>
      <c r="L186" s="179"/>
      <c r="M186" s="184"/>
      <c r="N186" s="185"/>
      <c r="O186" s="185"/>
      <c r="P186" s="185"/>
      <c r="Q186" s="185"/>
      <c r="R186" s="185"/>
      <c r="S186" s="185"/>
      <c r="T186" s="186"/>
      <c r="AT186" s="180" t="s">
        <v>183</v>
      </c>
      <c r="AU186" s="180" t="s">
        <v>179</v>
      </c>
      <c r="AV186" s="13" t="s">
        <v>179</v>
      </c>
      <c r="AW186" s="13" t="s">
        <v>32</v>
      </c>
      <c r="AX186" s="13" t="s">
        <v>85</v>
      </c>
      <c r="AY186" s="180" t="s">
        <v>173</v>
      </c>
    </row>
    <row r="187" spans="1:65" s="12" customFormat="1" ht="22.9" customHeight="1" x14ac:dyDescent="0.2">
      <c r="B187" s="149"/>
      <c r="D187" s="150" t="s">
        <v>76</v>
      </c>
      <c r="E187" s="160" t="s">
        <v>221</v>
      </c>
      <c r="F187" s="160" t="s">
        <v>537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SUM(P188:P191)</f>
        <v>0</v>
      </c>
      <c r="Q187" s="155"/>
      <c r="R187" s="156">
        <f>SUM(R188:R191)</f>
        <v>5.7756299999999996</v>
      </c>
      <c r="S187" s="155"/>
      <c r="T187" s="157">
        <f>SUM(T188:T191)</f>
        <v>0</v>
      </c>
      <c r="AR187" s="150" t="s">
        <v>85</v>
      </c>
      <c r="AT187" s="158" t="s">
        <v>76</v>
      </c>
      <c r="AU187" s="158" t="s">
        <v>85</v>
      </c>
      <c r="AY187" s="150" t="s">
        <v>173</v>
      </c>
      <c r="BK187" s="159">
        <f>SUM(BK188:BK191)</f>
        <v>0</v>
      </c>
    </row>
    <row r="188" spans="1:65" s="2" customFormat="1" ht="16.5" customHeight="1" x14ac:dyDescent="0.2">
      <c r="A188" s="33"/>
      <c r="B188" s="162"/>
      <c r="C188" s="163" t="s">
        <v>269</v>
      </c>
      <c r="D188" s="264" t="s">
        <v>1874</v>
      </c>
      <c r="E188" s="265"/>
      <c r="F188" s="266"/>
      <c r="G188" s="164" t="s">
        <v>271</v>
      </c>
      <c r="H188" s="165">
        <v>21</v>
      </c>
      <c r="I188" s="166"/>
      <c r="J188" s="165">
        <f>ROUND(I188*H188,3)</f>
        <v>0</v>
      </c>
      <c r="K188" s="167"/>
      <c r="L188" s="34"/>
      <c r="M188" s="168" t="s">
        <v>1</v>
      </c>
      <c r="N188" s="169" t="s">
        <v>43</v>
      </c>
      <c r="O188" s="59"/>
      <c r="P188" s="170">
        <f>O188*H188</f>
        <v>0</v>
      </c>
      <c r="Q188" s="170">
        <v>0.27503</v>
      </c>
      <c r="R188" s="170">
        <f>Q188*H188</f>
        <v>5.7756299999999996</v>
      </c>
      <c r="S188" s="170">
        <v>0</v>
      </c>
      <c r="T188" s="171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2" t="s">
        <v>178</v>
      </c>
      <c r="AT188" s="172" t="s">
        <v>175</v>
      </c>
      <c r="AU188" s="172" t="s">
        <v>179</v>
      </c>
      <c r="AY188" s="18" t="s">
        <v>173</v>
      </c>
      <c r="BE188" s="173">
        <f>IF(N188="základná",J188,0)</f>
        <v>0</v>
      </c>
      <c r="BF188" s="173">
        <f>IF(N188="znížená",J188,0)</f>
        <v>0</v>
      </c>
      <c r="BG188" s="173">
        <f>IF(N188="zákl. prenesená",J188,0)</f>
        <v>0</v>
      </c>
      <c r="BH188" s="173">
        <f>IF(N188="zníž. prenesená",J188,0)</f>
        <v>0</v>
      </c>
      <c r="BI188" s="173">
        <f>IF(N188="nulová",J188,0)</f>
        <v>0</v>
      </c>
      <c r="BJ188" s="18" t="s">
        <v>179</v>
      </c>
      <c r="BK188" s="174">
        <f>ROUND(I188*H188,3)</f>
        <v>0</v>
      </c>
      <c r="BL188" s="18" t="s">
        <v>178</v>
      </c>
      <c r="BM188" s="172" t="s">
        <v>2571</v>
      </c>
    </row>
    <row r="189" spans="1:65" s="2" customFormat="1" ht="39" x14ac:dyDescent="0.2">
      <c r="A189" s="33"/>
      <c r="B189" s="34"/>
      <c r="C189" s="33"/>
      <c r="D189" s="175" t="s">
        <v>181</v>
      </c>
      <c r="E189" s="33"/>
      <c r="F189" s="176" t="s">
        <v>1876</v>
      </c>
      <c r="G189" s="33"/>
      <c r="H189" s="33"/>
      <c r="I189" s="97"/>
      <c r="J189" s="33"/>
      <c r="K189" s="33"/>
      <c r="L189" s="34"/>
      <c r="M189" s="177"/>
      <c r="N189" s="178"/>
      <c r="O189" s="59"/>
      <c r="P189" s="59"/>
      <c r="Q189" s="59"/>
      <c r="R189" s="59"/>
      <c r="S189" s="59"/>
      <c r="T189" s="6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181</v>
      </c>
      <c r="AU189" s="18" t="s">
        <v>179</v>
      </c>
    </row>
    <row r="190" spans="1:65" s="14" customFormat="1" x14ac:dyDescent="0.2">
      <c r="B190" s="187"/>
      <c r="D190" s="175" t="s">
        <v>183</v>
      </c>
      <c r="E190" s="188" t="s">
        <v>1</v>
      </c>
      <c r="F190" s="189" t="s">
        <v>1877</v>
      </c>
      <c r="H190" s="188" t="s">
        <v>1</v>
      </c>
      <c r="I190" s="190"/>
      <c r="L190" s="187"/>
      <c r="M190" s="191"/>
      <c r="N190" s="192"/>
      <c r="O190" s="192"/>
      <c r="P190" s="192"/>
      <c r="Q190" s="192"/>
      <c r="R190" s="192"/>
      <c r="S190" s="192"/>
      <c r="T190" s="193"/>
      <c r="AT190" s="188" t="s">
        <v>183</v>
      </c>
      <c r="AU190" s="188" t="s">
        <v>179</v>
      </c>
      <c r="AV190" s="14" t="s">
        <v>85</v>
      </c>
      <c r="AW190" s="14" t="s">
        <v>32</v>
      </c>
      <c r="AX190" s="14" t="s">
        <v>77</v>
      </c>
      <c r="AY190" s="188" t="s">
        <v>173</v>
      </c>
    </row>
    <row r="191" spans="1:65" s="13" customFormat="1" x14ac:dyDescent="0.2">
      <c r="B191" s="179"/>
      <c r="D191" s="175" t="s">
        <v>183</v>
      </c>
      <c r="E191" s="180" t="s">
        <v>1</v>
      </c>
      <c r="F191" s="181" t="s">
        <v>1878</v>
      </c>
      <c r="H191" s="182">
        <v>21</v>
      </c>
      <c r="I191" s="183"/>
      <c r="L191" s="179"/>
      <c r="M191" s="184"/>
      <c r="N191" s="185"/>
      <c r="O191" s="185"/>
      <c r="P191" s="185"/>
      <c r="Q191" s="185"/>
      <c r="R191" s="185"/>
      <c r="S191" s="185"/>
      <c r="T191" s="186"/>
      <c r="AT191" s="180" t="s">
        <v>183</v>
      </c>
      <c r="AU191" s="180" t="s">
        <v>179</v>
      </c>
      <c r="AV191" s="13" t="s">
        <v>179</v>
      </c>
      <c r="AW191" s="13" t="s">
        <v>32</v>
      </c>
      <c r="AX191" s="13" t="s">
        <v>85</v>
      </c>
      <c r="AY191" s="180" t="s">
        <v>173</v>
      </c>
    </row>
    <row r="192" spans="1:65" s="12" customFormat="1" ht="22.9" customHeight="1" x14ac:dyDescent="0.2">
      <c r="B192" s="149"/>
      <c r="D192" s="150" t="s">
        <v>76</v>
      </c>
      <c r="E192" s="160" t="s">
        <v>239</v>
      </c>
      <c r="F192" s="160" t="s">
        <v>654</v>
      </c>
      <c r="I192" s="152"/>
      <c r="J192" s="161">
        <f>BK192</f>
        <v>0</v>
      </c>
      <c r="L192" s="149"/>
      <c r="M192" s="154"/>
      <c r="N192" s="155"/>
      <c r="O192" s="155"/>
      <c r="P192" s="156">
        <f>SUM(P193:P195)</f>
        <v>0</v>
      </c>
      <c r="Q192" s="155"/>
      <c r="R192" s="156">
        <f>SUM(R193:R195)</f>
        <v>0.13467059999999997</v>
      </c>
      <c r="S192" s="155"/>
      <c r="T192" s="157">
        <f>SUM(T193:T195)</f>
        <v>0</v>
      </c>
      <c r="AR192" s="150" t="s">
        <v>85</v>
      </c>
      <c r="AT192" s="158" t="s">
        <v>76</v>
      </c>
      <c r="AU192" s="158" t="s">
        <v>85</v>
      </c>
      <c r="AY192" s="150" t="s">
        <v>173</v>
      </c>
      <c r="BK192" s="159">
        <f>SUM(BK193:BK195)</f>
        <v>0</v>
      </c>
    </row>
    <row r="193" spans="1:65" s="2" customFormat="1" ht="24" customHeight="1" x14ac:dyDescent="0.2">
      <c r="A193" s="33"/>
      <c r="B193" s="162"/>
      <c r="C193" s="163" t="s">
        <v>278</v>
      </c>
      <c r="D193" s="264" t="s">
        <v>1883</v>
      </c>
      <c r="E193" s="265"/>
      <c r="F193" s="266"/>
      <c r="G193" s="164" t="s">
        <v>271</v>
      </c>
      <c r="H193" s="165">
        <v>88.02</v>
      </c>
      <c r="I193" s="166"/>
      <c r="J193" s="165">
        <f>ROUND(I193*H193,3)</f>
        <v>0</v>
      </c>
      <c r="K193" s="167"/>
      <c r="L193" s="34"/>
      <c r="M193" s="168" t="s">
        <v>1</v>
      </c>
      <c r="N193" s="169" t="s">
        <v>43</v>
      </c>
      <c r="O193" s="59"/>
      <c r="P193" s="170">
        <f>O193*H193</f>
        <v>0</v>
      </c>
      <c r="Q193" s="170">
        <v>1.5299999999999999E-3</v>
      </c>
      <c r="R193" s="170">
        <f>Q193*H193</f>
        <v>0.13467059999999997</v>
      </c>
      <c r="S193" s="170">
        <v>0</v>
      </c>
      <c r="T193" s="171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2" t="s">
        <v>178</v>
      </c>
      <c r="AT193" s="172" t="s">
        <v>175</v>
      </c>
      <c r="AU193" s="172" t="s">
        <v>179</v>
      </c>
      <c r="AY193" s="18" t="s">
        <v>173</v>
      </c>
      <c r="BE193" s="173">
        <f>IF(N193="základná",J193,0)</f>
        <v>0</v>
      </c>
      <c r="BF193" s="173">
        <f>IF(N193="znížená",J193,0)</f>
        <v>0</v>
      </c>
      <c r="BG193" s="173">
        <f>IF(N193="zákl. prenesená",J193,0)</f>
        <v>0</v>
      </c>
      <c r="BH193" s="173">
        <f>IF(N193="zníž. prenesená",J193,0)</f>
        <v>0</v>
      </c>
      <c r="BI193" s="173">
        <f>IF(N193="nulová",J193,0)</f>
        <v>0</v>
      </c>
      <c r="BJ193" s="18" t="s">
        <v>179</v>
      </c>
      <c r="BK193" s="174">
        <f>ROUND(I193*H193,3)</f>
        <v>0</v>
      </c>
      <c r="BL193" s="18" t="s">
        <v>178</v>
      </c>
      <c r="BM193" s="172" t="s">
        <v>2572</v>
      </c>
    </row>
    <row r="194" spans="1:65" s="2" customFormat="1" ht="19.5" x14ac:dyDescent="0.2">
      <c r="A194" s="33"/>
      <c r="B194" s="34"/>
      <c r="C194" s="33"/>
      <c r="D194" s="175" t="s">
        <v>181</v>
      </c>
      <c r="E194" s="33"/>
      <c r="F194" s="176" t="s">
        <v>1883</v>
      </c>
      <c r="G194" s="33"/>
      <c r="H194" s="33"/>
      <c r="I194" s="97"/>
      <c r="J194" s="33"/>
      <c r="K194" s="33"/>
      <c r="L194" s="34"/>
      <c r="M194" s="177"/>
      <c r="N194" s="178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181</v>
      </c>
      <c r="AU194" s="18" t="s">
        <v>179</v>
      </c>
    </row>
    <row r="195" spans="1:65" s="13" customFormat="1" x14ac:dyDescent="0.2">
      <c r="B195" s="179"/>
      <c r="D195" s="175" t="s">
        <v>183</v>
      </c>
      <c r="E195" s="180" t="s">
        <v>1</v>
      </c>
      <c r="F195" s="181" t="s">
        <v>2573</v>
      </c>
      <c r="H195" s="182">
        <v>88.02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183</v>
      </c>
      <c r="AU195" s="180" t="s">
        <v>179</v>
      </c>
      <c r="AV195" s="13" t="s">
        <v>179</v>
      </c>
      <c r="AW195" s="13" t="s">
        <v>32</v>
      </c>
      <c r="AX195" s="13" t="s">
        <v>85</v>
      </c>
      <c r="AY195" s="180" t="s">
        <v>173</v>
      </c>
    </row>
    <row r="196" spans="1:65" s="12" customFormat="1" ht="22.9" customHeight="1" x14ac:dyDescent="0.2">
      <c r="B196" s="149"/>
      <c r="D196" s="150" t="s">
        <v>76</v>
      </c>
      <c r="E196" s="160" t="s">
        <v>764</v>
      </c>
      <c r="F196" s="160" t="s">
        <v>765</v>
      </c>
      <c r="I196" s="152"/>
      <c r="J196" s="161">
        <f>BK196</f>
        <v>0</v>
      </c>
      <c r="L196" s="149"/>
      <c r="M196" s="154"/>
      <c r="N196" s="155"/>
      <c r="O196" s="155"/>
      <c r="P196" s="156">
        <f>SUM(P197:P198)</f>
        <v>0</v>
      </c>
      <c r="Q196" s="155"/>
      <c r="R196" s="156">
        <f>SUM(R197:R198)</f>
        <v>0</v>
      </c>
      <c r="S196" s="155"/>
      <c r="T196" s="157">
        <f>SUM(T197:T198)</f>
        <v>0</v>
      </c>
      <c r="AR196" s="150" t="s">
        <v>85</v>
      </c>
      <c r="AT196" s="158" t="s">
        <v>76</v>
      </c>
      <c r="AU196" s="158" t="s">
        <v>85</v>
      </c>
      <c r="AY196" s="150" t="s">
        <v>173</v>
      </c>
      <c r="BK196" s="159">
        <f>SUM(BK197:BK198)</f>
        <v>0</v>
      </c>
    </row>
    <row r="197" spans="1:65" s="2" customFormat="1" ht="24" customHeight="1" x14ac:dyDescent="0.2">
      <c r="A197" s="33"/>
      <c r="B197" s="162"/>
      <c r="C197" s="163" t="s">
        <v>283</v>
      </c>
      <c r="D197" s="264" t="s">
        <v>767</v>
      </c>
      <c r="E197" s="265"/>
      <c r="F197" s="266"/>
      <c r="G197" s="164" t="s">
        <v>256</v>
      </c>
      <c r="H197" s="165">
        <v>31.393999999999998</v>
      </c>
      <c r="I197" s="166"/>
      <c r="J197" s="165">
        <f>ROUND(I197*H197,3)</f>
        <v>0</v>
      </c>
      <c r="K197" s="167"/>
      <c r="L197" s="34"/>
      <c r="M197" s="168" t="s">
        <v>1</v>
      </c>
      <c r="N197" s="169" t="s">
        <v>43</v>
      </c>
      <c r="O197" s="59"/>
      <c r="P197" s="170">
        <f>O197*H197</f>
        <v>0</v>
      </c>
      <c r="Q197" s="170">
        <v>0</v>
      </c>
      <c r="R197" s="170">
        <f>Q197*H197</f>
        <v>0</v>
      </c>
      <c r="S197" s="170">
        <v>0</v>
      </c>
      <c r="T197" s="17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2" t="s">
        <v>178</v>
      </c>
      <c r="AT197" s="172" t="s">
        <v>175</v>
      </c>
      <c r="AU197" s="172" t="s">
        <v>179</v>
      </c>
      <c r="AY197" s="18" t="s">
        <v>173</v>
      </c>
      <c r="BE197" s="173">
        <f>IF(N197="základná",J197,0)</f>
        <v>0</v>
      </c>
      <c r="BF197" s="173">
        <f>IF(N197="znížená",J197,0)</f>
        <v>0</v>
      </c>
      <c r="BG197" s="173">
        <f>IF(N197="zákl. prenesená",J197,0)</f>
        <v>0</v>
      </c>
      <c r="BH197" s="173">
        <f>IF(N197="zníž. prenesená",J197,0)</f>
        <v>0</v>
      </c>
      <c r="BI197" s="173">
        <f>IF(N197="nulová",J197,0)</f>
        <v>0</v>
      </c>
      <c r="BJ197" s="18" t="s">
        <v>179</v>
      </c>
      <c r="BK197" s="174">
        <f>ROUND(I197*H197,3)</f>
        <v>0</v>
      </c>
      <c r="BL197" s="18" t="s">
        <v>178</v>
      </c>
      <c r="BM197" s="172" t="s">
        <v>2574</v>
      </c>
    </row>
    <row r="198" spans="1:65" s="2" customFormat="1" ht="39" x14ac:dyDescent="0.2">
      <c r="A198" s="33"/>
      <c r="B198" s="34"/>
      <c r="C198" s="33"/>
      <c r="D198" s="175" t="s">
        <v>181</v>
      </c>
      <c r="E198" s="33"/>
      <c r="F198" s="176" t="s">
        <v>769</v>
      </c>
      <c r="G198" s="33"/>
      <c r="H198" s="33"/>
      <c r="I198" s="97"/>
      <c r="J198" s="33"/>
      <c r="K198" s="33"/>
      <c r="L198" s="34"/>
      <c r="M198" s="177"/>
      <c r="N198" s="178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181</v>
      </c>
      <c r="AU198" s="18" t="s">
        <v>179</v>
      </c>
    </row>
    <row r="199" spans="1:65" s="12" customFormat="1" ht="25.9" customHeight="1" x14ac:dyDescent="0.2">
      <c r="B199" s="149"/>
      <c r="D199" s="150" t="s">
        <v>76</v>
      </c>
      <c r="E199" s="151" t="s">
        <v>770</v>
      </c>
      <c r="F199" s="151" t="s">
        <v>771</v>
      </c>
      <c r="I199" s="152"/>
      <c r="J199" s="153">
        <f>BK199</f>
        <v>0</v>
      </c>
      <c r="L199" s="149"/>
      <c r="M199" s="154"/>
      <c r="N199" s="155"/>
      <c r="O199" s="155"/>
      <c r="P199" s="156">
        <f>P200+P208+P216</f>
        <v>0</v>
      </c>
      <c r="Q199" s="155"/>
      <c r="R199" s="156">
        <f>R200+R208+R216</f>
        <v>0</v>
      </c>
      <c r="S199" s="155"/>
      <c r="T199" s="157">
        <f>T200+T208+T216</f>
        <v>0</v>
      </c>
      <c r="AR199" s="150" t="s">
        <v>179</v>
      </c>
      <c r="AT199" s="158" t="s">
        <v>76</v>
      </c>
      <c r="AU199" s="158" t="s">
        <v>77</v>
      </c>
      <c r="AY199" s="150" t="s">
        <v>173</v>
      </c>
      <c r="BK199" s="159">
        <f>BK200+BK208+BK216</f>
        <v>0</v>
      </c>
    </row>
    <row r="200" spans="1:65" s="12" customFormat="1" ht="22.9" customHeight="1" x14ac:dyDescent="0.2">
      <c r="B200" s="149"/>
      <c r="D200" s="150" t="s">
        <v>76</v>
      </c>
      <c r="E200" s="160" t="s">
        <v>1887</v>
      </c>
      <c r="F200" s="160" t="s">
        <v>1888</v>
      </c>
      <c r="I200" s="152"/>
      <c r="J200" s="161">
        <f>BK200</f>
        <v>0</v>
      </c>
      <c r="L200" s="149"/>
      <c r="M200" s="154"/>
      <c r="N200" s="155"/>
      <c r="O200" s="155"/>
      <c r="P200" s="156">
        <f>SUM(P201:P207)</f>
        <v>0</v>
      </c>
      <c r="Q200" s="155"/>
      <c r="R200" s="156">
        <f>SUM(R201:R207)</f>
        <v>0</v>
      </c>
      <c r="S200" s="155"/>
      <c r="T200" s="157">
        <f>SUM(T201:T207)</f>
        <v>0</v>
      </c>
      <c r="AR200" s="150" t="s">
        <v>179</v>
      </c>
      <c r="AT200" s="158" t="s">
        <v>76</v>
      </c>
      <c r="AU200" s="158" t="s">
        <v>85</v>
      </c>
      <c r="AY200" s="150" t="s">
        <v>173</v>
      </c>
      <c r="BK200" s="159">
        <f>SUM(BK201:BK207)</f>
        <v>0</v>
      </c>
    </row>
    <row r="201" spans="1:65" s="2" customFormat="1" ht="24" customHeight="1" x14ac:dyDescent="0.2">
      <c r="A201" s="33"/>
      <c r="B201" s="162"/>
      <c r="C201" s="163" t="s">
        <v>290</v>
      </c>
      <c r="D201" s="264" t="s">
        <v>1889</v>
      </c>
      <c r="E201" s="265"/>
      <c r="F201" s="266"/>
      <c r="G201" s="164" t="s">
        <v>271</v>
      </c>
      <c r="H201" s="165">
        <v>28.93</v>
      </c>
      <c r="I201" s="166"/>
      <c r="J201" s="165">
        <f>ROUND(I201*H201,3)</f>
        <v>0</v>
      </c>
      <c r="K201" s="167"/>
      <c r="L201" s="34"/>
      <c r="M201" s="168" t="s">
        <v>1</v>
      </c>
      <c r="N201" s="169" t="s">
        <v>43</v>
      </c>
      <c r="O201" s="59"/>
      <c r="P201" s="170">
        <f>O201*H201</f>
        <v>0</v>
      </c>
      <c r="Q201" s="170">
        <v>0</v>
      </c>
      <c r="R201" s="170">
        <f>Q201*H201</f>
        <v>0</v>
      </c>
      <c r="S201" s="170">
        <v>0</v>
      </c>
      <c r="T201" s="171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2" t="s">
        <v>283</v>
      </c>
      <c r="AT201" s="172" t="s">
        <v>175</v>
      </c>
      <c r="AU201" s="172" t="s">
        <v>179</v>
      </c>
      <c r="AY201" s="18" t="s">
        <v>173</v>
      </c>
      <c r="BE201" s="173">
        <f>IF(N201="základná",J201,0)</f>
        <v>0</v>
      </c>
      <c r="BF201" s="173">
        <f>IF(N201="znížená",J201,0)</f>
        <v>0</v>
      </c>
      <c r="BG201" s="173">
        <f>IF(N201="zákl. prenesená",J201,0)</f>
        <v>0</v>
      </c>
      <c r="BH201" s="173">
        <f>IF(N201="zníž. prenesená",J201,0)</f>
        <v>0</v>
      </c>
      <c r="BI201" s="173">
        <f>IF(N201="nulová",J201,0)</f>
        <v>0</v>
      </c>
      <c r="BJ201" s="18" t="s">
        <v>179</v>
      </c>
      <c r="BK201" s="174">
        <f>ROUND(I201*H201,3)</f>
        <v>0</v>
      </c>
      <c r="BL201" s="18" t="s">
        <v>283</v>
      </c>
      <c r="BM201" s="172" t="s">
        <v>2575</v>
      </c>
    </row>
    <row r="202" spans="1:65" s="2" customFormat="1" ht="19.5" x14ac:dyDescent="0.2">
      <c r="A202" s="33"/>
      <c r="B202" s="34"/>
      <c r="C202" s="33"/>
      <c r="D202" s="175" t="s">
        <v>181</v>
      </c>
      <c r="E202" s="33"/>
      <c r="F202" s="176" t="s">
        <v>3240</v>
      </c>
      <c r="G202" s="33"/>
      <c r="H202" s="33"/>
      <c r="I202" s="97"/>
      <c r="J202" s="33"/>
      <c r="K202" s="33"/>
      <c r="L202" s="34"/>
      <c r="M202" s="177"/>
      <c r="N202" s="178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181</v>
      </c>
      <c r="AU202" s="18" t="s">
        <v>179</v>
      </c>
    </row>
    <row r="203" spans="1:65" s="13" customFormat="1" x14ac:dyDescent="0.2">
      <c r="B203" s="179"/>
      <c r="D203" s="175" t="s">
        <v>183</v>
      </c>
      <c r="E203" s="180" t="s">
        <v>1</v>
      </c>
      <c r="F203" s="181" t="s">
        <v>1891</v>
      </c>
      <c r="H203" s="182">
        <v>28.93</v>
      </c>
      <c r="I203" s="183"/>
      <c r="L203" s="179"/>
      <c r="M203" s="184"/>
      <c r="N203" s="185"/>
      <c r="O203" s="185"/>
      <c r="P203" s="185"/>
      <c r="Q203" s="185"/>
      <c r="R203" s="185"/>
      <c r="S203" s="185"/>
      <c r="T203" s="186"/>
      <c r="AT203" s="180" t="s">
        <v>183</v>
      </c>
      <c r="AU203" s="180" t="s">
        <v>179</v>
      </c>
      <c r="AV203" s="13" t="s">
        <v>179</v>
      </c>
      <c r="AW203" s="13" t="s">
        <v>32</v>
      </c>
      <c r="AX203" s="13" t="s">
        <v>85</v>
      </c>
      <c r="AY203" s="180" t="s">
        <v>173</v>
      </c>
    </row>
    <row r="204" spans="1:65" s="2" customFormat="1" ht="24" customHeight="1" x14ac:dyDescent="0.2">
      <c r="A204" s="33"/>
      <c r="B204" s="162"/>
      <c r="C204" s="163" t="s">
        <v>295</v>
      </c>
      <c r="D204" s="264" t="s">
        <v>1892</v>
      </c>
      <c r="E204" s="265"/>
      <c r="F204" s="266"/>
      <c r="G204" s="164" t="s">
        <v>271</v>
      </c>
      <c r="H204" s="165">
        <v>28.93</v>
      </c>
      <c r="I204" s="166"/>
      <c r="J204" s="165">
        <f>ROUND(I204*H204,3)</f>
        <v>0</v>
      </c>
      <c r="K204" s="167"/>
      <c r="L204" s="34"/>
      <c r="M204" s="168" t="s">
        <v>1</v>
      </c>
      <c r="N204" s="169" t="s">
        <v>43</v>
      </c>
      <c r="O204" s="59"/>
      <c r="P204" s="170">
        <f>O204*H204</f>
        <v>0</v>
      </c>
      <c r="Q204" s="170">
        <v>0</v>
      </c>
      <c r="R204" s="170">
        <f>Q204*H204</f>
        <v>0</v>
      </c>
      <c r="S204" s="170">
        <v>0</v>
      </c>
      <c r="T204" s="171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2" t="s">
        <v>283</v>
      </c>
      <c r="AT204" s="172" t="s">
        <v>175</v>
      </c>
      <c r="AU204" s="172" t="s">
        <v>179</v>
      </c>
      <c r="AY204" s="18" t="s">
        <v>173</v>
      </c>
      <c r="BE204" s="173">
        <f>IF(N204="základná",J204,0)</f>
        <v>0</v>
      </c>
      <c r="BF204" s="173">
        <f>IF(N204="znížená",J204,0)</f>
        <v>0</v>
      </c>
      <c r="BG204" s="173">
        <f>IF(N204="zákl. prenesená",J204,0)</f>
        <v>0</v>
      </c>
      <c r="BH204" s="173">
        <f>IF(N204="zníž. prenesená",J204,0)</f>
        <v>0</v>
      </c>
      <c r="BI204" s="173">
        <f>IF(N204="nulová",J204,0)</f>
        <v>0</v>
      </c>
      <c r="BJ204" s="18" t="s">
        <v>179</v>
      </c>
      <c r="BK204" s="174">
        <f>ROUND(I204*H204,3)</f>
        <v>0</v>
      </c>
      <c r="BL204" s="18" t="s">
        <v>283</v>
      </c>
      <c r="BM204" s="172" t="s">
        <v>2576</v>
      </c>
    </row>
    <row r="205" spans="1:65" s="2" customFormat="1" x14ac:dyDescent="0.2">
      <c r="A205" s="33"/>
      <c r="B205" s="34"/>
      <c r="C205" s="33"/>
      <c r="D205" s="175" t="s">
        <v>181</v>
      </c>
      <c r="E205" s="33"/>
      <c r="F205" s="176" t="s">
        <v>3241</v>
      </c>
      <c r="G205" s="33"/>
      <c r="H205" s="33"/>
      <c r="I205" s="97"/>
      <c r="J205" s="33"/>
      <c r="K205" s="33"/>
      <c r="L205" s="34"/>
      <c r="M205" s="177"/>
      <c r="N205" s="178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181</v>
      </c>
      <c r="AU205" s="18" t="s">
        <v>179</v>
      </c>
    </row>
    <row r="206" spans="1:65" s="2" customFormat="1" ht="24" customHeight="1" x14ac:dyDescent="0.2">
      <c r="A206" s="33"/>
      <c r="B206" s="162"/>
      <c r="C206" s="163" t="s">
        <v>300</v>
      </c>
      <c r="D206" s="264" t="s">
        <v>1894</v>
      </c>
      <c r="E206" s="265"/>
      <c r="F206" s="266"/>
      <c r="G206" s="164" t="s">
        <v>780</v>
      </c>
      <c r="H206" s="166"/>
      <c r="I206" s="166"/>
      <c r="J206" s="165">
        <f>ROUND(I206*H206,3)</f>
        <v>0</v>
      </c>
      <c r="K206" s="167"/>
      <c r="L206" s="34"/>
      <c r="M206" s="168" t="s">
        <v>1</v>
      </c>
      <c r="N206" s="169" t="s">
        <v>43</v>
      </c>
      <c r="O206" s="59"/>
      <c r="P206" s="170">
        <f>O206*H206</f>
        <v>0</v>
      </c>
      <c r="Q206" s="170">
        <v>0</v>
      </c>
      <c r="R206" s="170">
        <f>Q206*H206</f>
        <v>0</v>
      </c>
      <c r="S206" s="170">
        <v>0</v>
      </c>
      <c r="T206" s="17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2" t="s">
        <v>283</v>
      </c>
      <c r="AT206" s="172" t="s">
        <v>175</v>
      </c>
      <c r="AU206" s="172" t="s">
        <v>179</v>
      </c>
      <c r="AY206" s="18" t="s">
        <v>173</v>
      </c>
      <c r="BE206" s="173">
        <f>IF(N206="základná",J206,0)</f>
        <v>0</v>
      </c>
      <c r="BF206" s="173">
        <f>IF(N206="znížená",J206,0)</f>
        <v>0</v>
      </c>
      <c r="BG206" s="173">
        <f>IF(N206="zákl. prenesená",J206,0)</f>
        <v>0</v>
      </c>
      <c r="BH206" s="173">
        <f>IF(N206="zníž. prenesená",J206,0)</f>
        <v>0</v>
      </c>
      <c r="BI206" s="173">
        <f>IF(N206="nulová",J206,0)</f>
        <v>0</v>
      </c>
      <c r="BJ206" s="18" t="s">
        <v>179</v>
      </c>
      <c r="BK206" s="174">
        <f>ROUND(I206*H206,3)</f>
        <v>0</v>
      </c>
      <c r="BL206" s="18" t="s">
        <v>283</v>
      </c>
      <c r="BM206" s="172" t="s">
        <v>2577</v>
      </c>
    </row>
    <row r="207" spans="1:65" s="2" customFormat="1" x14ac:dyDescent="0.2">
      <c r="A207" s="33"/>
      <c r="B207" s="34"/>
      <c r="C207" s="33"/>
      <c r="D207" s="175" t="s">
        <v>181</v>
      </c>
      <c r="E207" s="33"/>
      <c r="F207" s="176" t="s">
        <v>1894</v>
      </c>
      <c r="G207" s="33"/>
      <c r="H207" s="33"/>
      <c r="I207" s="97"/>
      <c r="J207" s="33"/>
      <c r="K207" s="33"/>
      <c r="L207" s="34"/>
      <c r="M207" s="177"/>
      <c r="N207" s="178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181</v>
      </c>
      <c r="AU207" s="18" t="s">
        <v>179</v>
      </c>
    </row>
    <row r="208" spans="1:65" s="12" customFormat="1" ht="22.9" customHeight="1" x14ac:dyDescent="0.2">
      <c r="B208" s="149"/>
      <c r="D208" s="150" t="s">
        <v>76</v>
      </c>
      <c r="E208" s="160" t="s">
        <v>1077</v>
      </c>
      <c r="F208" s="160" t="s">
        <v>1078</v>
      </c>
      <c r="I208" s="152"/>
      <c r="J208" s="161">
        <f>BK208</f>
        <v>0</v>
      </c>
      <c r="L208" s="149"/>
      <c r="M208" s="154"/>
      <c r="N208" s="155"/>
      <c r="O208" s="155"/>
      <c r="P208" s="156">
        <f>SUM(P209:P215)</f>
        <v>0</v>
      </c>
      <c r="Q208" s="155"/>
      <c r="R208" s="156">
        <f>SUM(R209:R215)</f>
        <v>0</v>
      </c>
      <c r="S208" s="155"/>
      <c r="T208" s="157">
        <f>SUM(T209:T215)</f>
        <v>0</v>
      </c>
      <c r="AR208" s="150" t="s">
        <v>179</v>
      </c>
      <c r="AT208" s="158" t="s">
        <v>76</v>
      </c>
      <c r="AU208" s="158" t="s">
        <v>85</v>
      </c>
      <c r="AY208" s="150" t="s">
        <v>173</v>
      </c>
      <c r="BK208" s="159">
        <f>SUM(BK209:BK215)</f>
        <v>0</v>
      </c>
    </row>
    <row r="209" spans="1:65" s="2" customFormat="1" ht="48" customHeight="1" x14ac:dyDescent="0.2">
      <c r="A209" s="33"/>
      <c r="B209" s="162"/>
      <c r="C209" s="163" t="s">
        <v>7</v>
      </c>
      <c r="D209" s="264" t="s">
        <v>1896</v>
      </c>
      <c r="E209" s="265"/>
      <c r="F209" s="266"/>
      <c r="G209" s="164" t="s">
        <v>271</v>
      </c>
      <c r="H209" s="165">
        <v>88.02</v>
      </c>
      <c r="I209" s="166"/>
      <c r="J209" s="165">
        <f>ROUND(I209*H209,3)</f>
        <v>0</v>
      </c>
      <c r="K209" s="167"/>
      <c r="L209" s="34"/>
      <c r="M209" s="168" t="s">
        <v>1</v>
      </c>
      <c r="N209" s="169" t="s">
        <v>43</v>
      </c>
      <c r="O209" s="59"/>
      <c r="P209" s="170">
        <f>O209*H209</f>
        <v>0</v>
      </c>
      <c r="Q209" s="170">
        <v>0</v>
      </c>
      <c r="R209" s="170">
        <f>Q209*H209</f>
        <v>0</v>
      </c>
      <c r="S209" s="170">
        <v>0</v>
      </c>
      <c r="T209" s="171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2" t="s">
        <v>283</v>
      </c>
      <c r="AT209" s="172" t="s">
        <v>175</v>
      </c>
      <c r="AU209" s="172" t="s">
        <v>179</v>
      </c>
      <c r="AY209" s="18" t="s">
        <v>173</v>
      </c>
      <c r="BE209" s="173">
        <f>IF(N209="základná",J209,0)</f>
        <v>0</v>
      </c>
      <c r="BF209" s="173">
        <f>IF(N209="znížená",J209,0)</f>
        <v>0</v>
      </c>
      <c r="BG209" s="173">
        <f>IF(N209="zákl. prenesená",J209,0)</f>
        <v>0</v>
      </c>
      <c r="BH209" s="173">
        <f>IF(N209="zníž. prenesená",J209,0)</f>
        <v>0</v>
      </c>
      <c r="BI209" s="173">
        <f>IF(N209="nulová",J209,0)</f>
        <v>0</v>
      </c>
      <c r="BJ209" s="18" t="s">
        <v>179</v>
      </c>
      <c r="BK209" s="174">
        <f>ROUND(I209*H209,3)</f>
        <v>0</v>
      </c>
      <c r="BL209" s="18" t="s">
        <v>283</v>
      </c>
      <c r="BM209" s="172" t="s">
        <v>2578</v>
      </c>
    </row>
    <row r="210" spans="1:65" s="2" customFormat="1" ht="39" x14ac:dyDescent="0.2">
      <c r="A210" s="33"/>
      <c r="B210" s="34"/>
      <c r="C210" s="33"/>
      <c r="D210" s="175" t="s">
        <v>181</v>
      </c>
      <c r="E210" s="33"/>
      <c r="F210" s="176" t="s">
        <v>1898</v>
      </c>
      <c r="G210" s="33"/>
      <c r="H210" s="33"/>
      <c r="I210" s="97"/>
      <c r="J210" s="33"/>
      <c r="K210" s="33"/>
      <c r="L210" s="34"/>
      <c r="M210" s="177"/>
      <c r="N210" s="178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181</v>
      </c>
      <c r="AU210" s="18" t="s">
        <v>179</v>
      </c>
    </row>
    <row r="211" spans="1:65" s="13" customFormat="1" x14ac:dyDescent="0.2">
      <c r="B211" s="179"/>
      <c r="D211" s="175" t="s">
        <v>183</v>
      </c>
      <c r="E211" s="180" t="s">
        <v>1</v>
      </c>
      <c r="F211" s="181" t="s">
        <v>2579</v>
      </c>
      <c r="H211" s="182">
        <v>27.3</v>
      </c>
      <c r="I211" s="183"/>
      <c r="L211" s="179"/>
      <c r="M211" s="184"/>
      <c r="N211" s="185"/>
      <c r="O211" s="185"/>
      <c r="P211" s="185"/>
      <c r="Q211" s="185"/>
      <c r="R211" s="185"/>
      <c r="S211" s="185"/>
      <c r="T211" s="186"/>
      <c r="AT211" s="180" t="s">
        <v>183</v>
      </c>
      <c r="AU211" s="180" t="s">
        <v>179</v>
      </c>
      <c r="AV211" s="13" t="s">
        <v>179</v>
      </c>
      <c r="AW211" s="13" t="s">
        <v>32</v>
      </c>
      <c r="AX211" s="13" t="s">
        <v>77</v>
      </c>
      <c r="AY211" s="180" t="s">
        <v>173</v>
      </c>
    </row>
    <row r="212" spans="1:65" s="13" customFormat="1" x14ac:dyDescent="0.2">
      <c r="B212" s="179"/>
      <c r="D212" s="175" t="s">
        <v>183</v>
      </c>
      <c r="E212" s="180" t="s">
        <v>1</v>
      </c>
      <c r="F212" s="181" t="s">
        <v>2580</v>
      </c>
      <c r="H212" s="182">
        <v>60.72</v>
      </c>
      <c r="I212" s="183"/>
      <c r="L212" s="179"/>
      <c r="M212" s="184"/>
      <c r="N212" s="185"/>
      <c r="O212" s="185"/>
      <c r="P212" s="185"/>
      <c r="Q212" s="185"/>
      <c r="R212" s="185"/>
      <c r="S212" s="185"/>
      <c r="T212" s="186"/>
      <c r="AT212" s="180" t="s">
        <v>183</v>
      </c>
      <c r="AU212" s="180" t="s">
        <v>179</v>
      </c>
      <c r="AV212" s="13" t="s">
        <v>179</v>
      </c>
      <c r="AW212" s="13" t="s">
        <v>32</v>
      </c>
      <c r="AX212" s="13" t="s">
        <v>77</v>
      </c>
      <c r="AY212" s="180" t="s">
        <v>173</v>
      </c>
    </row>
    <row r="213" spans="1:65" s="16" customFormat="1" x14ac:dyDescent="0.2">
      <c r="B213" s="202"/>
      <c r="D213" s="175" t="s">
        <v>183</v>
      </c>
      <c r="E213" s="203" t="s">
        <v>1</v>
      </c>
      <c r="F213" s="204" t="s">
        <v>197</v>
      </c>
      <c r="H213" s="205">
        <v>88.02</v>
      </c>
      <c r="I213" s="206"/>
      <c r="L213" s="202"/>
      <c r="M213" s="207"/>
      <c r="N213" s="208"/>
      <c r="O213" s="208"/>
      <c r="P213" s="208"/>
      <c r="Q213" s="208"/>
      <c r="R213" s="208"/>
      <c r="S213" s="208"/>
      <c r="T213" s="209"/>
      <c r="AT213" s="203" t="s">
        <v>183</v>
      </c>
      <c r="AU213" s="203" t="s">
        <v>179</v>
      </c>
      <c r="AV213" s="16" t="s">
        <v>178</v>
      </c>
      <c r="AW213" s="16" t="s">
        <v>32</v>
      </c>
      <c r="AX213" s="16" t="s">
        <v>85</v>
      </c>
      <c r="AY213" s="203" t="s">
        <v>173</v>
      </c>
    </row>
    <row r="214" spans="1:65" s="2" customFormat="1" ht="24" customHeight="1" x14ac:dyDescent="0.2">
      <c r="A214" s="33"/>
      <c r="B214" s="162"/>
      <c r="C214" s="163" t="s">
        <v>308</v>
      </c>
      <c r="D214" s="264" t="s">
        <v>1144</v>
      </c>
      <c r="E214" s="265"/>
      <c r="F214" s="266"/>
      <c r="G214" s="164" t="s">
        <v>780</v>
      </c>
      <c r="H214" s="166"/>
      <c r="I214" s="166"/>
      <c r="J214" s="165">
        <f>ROUND(I214*H214,3)</f>
        <v>0</v>
      </c>
      <c r="K214" s="167"/>
      <c r="L214" s="34"/>
      <c r="M214" s="168" t="s">
        <v>1</v>
      </c>
      <c r="N214" s="169" t="s">
        <v>43</v>
      </c>
      <c r="O214" s="59"/>
      <c r="P214" s="170">
        <f>O214*H214</f>
        <v>0</v>
      </c>
      <c r="Q214" s="170">
        <v>0</v>
      </c>
      <c r="R214" s="170">
        <f>Q214*H214</f>
        <v>0</v>
      </c>
      <c r="S214" s="170">
        <v>0</v>
      </c>
      <c r="T214" s="171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2" t="s">
        <v>283</v>
      </c>
      <c r="AT214" s="172" t="s">
        <v>175</v>
      </c>
      <c r="AU214" s="172" t="s">
        <v>179</v>
      </c>
      <c r="AY214" s="18" t="s">
        <v>173</v>
      </c>
      <c r="BE214" s="173">
        <f>IF(N214="základná",J214,0)</f>
        <v>0</v>
      </c>
      <c r="BF214" s="173">
        <f>IF(N214="znížená",J214,0)</f>
        <v>0</v>
      </c>
      <c r="BG214" s="173">
        <f>IF(N214="zákl. prenesená",J214,0)</f>
        <v>0</v>
      </c>
      <c r="BH214" s="173">
        <f>IF(N214="zníž. prenesená",J214,0)</f>
        <v>0</v>
      </c>
      <c r="BI214" s="173">
        <f>IF(N214="nulová",J214,0)</f>
        <v>0</v>
      </c>
      <c r="BJ214" s="18" t="s">
        <v>179</v>
      </c>
      <c r="BK214" s="174">
        <f>ROUND(I214*H214,3)</f>
        <v>0</v>
      </c>
      <c r="BL214" s="18" t="s">
        <v>283</v>
      </c>
      <c r="BM214" s="172" t="s">
        <v>2581</v>
      </c>
    </row>
    <row r="215" spans="1:65" s="2" customFormat="1" x14ac:dyDescent="0.2">
      <c r="A215" s="33"/>
      <c r="B215" s="34"/>
      <c r="C215" s="33"/>
      <c r="D215" s="175" t="s">
        <v>181</v>
      </c>
      <c r="E215" s="33"/>
      <c r="F215" s="176" t="s">
        <v>1902</v>
      </c>
      <c r="G215" s="33"/>
      <c r="H215" s="33"/>
      <c r="I215" s="97"/>
      <c r="J215" s="33"/>
      <c r="K215" s="33"/>
      <c r="L215" s="34"/>
      <c r="M215" s="177"/>
      <c r="N215" s="178"/>
      <c r="O215" s="59"/>
      <c r="P215" s="59"/>
      <c r="Q215" s="59"/>
      <c r="R215" s="59"/>
      <c r="S215" s="59"/>
      <c r="T215" s="60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181</v>
      </c>
      <c r="AU215" s="18" t="s">
        <v>179</v>
      </c>
    </row>
    <row r="216" spans="1:65" s="12" customFormat="1" ht="22.9" customHeight="1" x14ac:dyDescent="0.2">
      <c r="B216" s="149"/>
      <c r="D216" s="150" t="s">
        <v>76</v>
      </c>
      <c r="E216" s="160" t="s">
        <v>1146</v>
      </c>
      <c r="F216" s="160" t="s">
        <v>1147</v>
      </c>
      <c r="I216" s="152"/>
      <c r="J216" s="161">
        <f>BK216</f>
        <v>0</v>
      </c>
      <c r="L216" s="149"/>
      <c r="M216" s="154"/>
      <c r="N216" s="155"/>
      <c r="O216" s="155"/>
      <c r="P216" s="156">
        <f>SUM(P217:P230)</f>
        <v>0</v>
      </c>
      <c r="Q216" s="155"/>
      <c r="R216" s="156">
        <f>SUM(R217:R230)</f>
        <v>0</v>
      </c>
      <c r="S216" s="155"/>
      <c r="T216" s="157">
        <f>SUM(T217:T230)</f>
        <v>0</v>
      </c>
      <c r="AR216" s="150" t="s">
        <v>179</v>
      </c>
      <c r="AT216" s="158" t="s">
        <v>76</v>
      </c>
      <c r="AU216" s="158" t="s">
        <v>85</v>
      </c>
      <c r="AY216" s="150" t="s">
        <v>173</v>
      </c>
      <c r="BK216" s="159">
        <f>SUM(BK217:BK230)</f>
        <v>0</v>
      </c>
    </row>
    <row r="217" spans="1:65" s="2" customFormat="1" ht="36" customHeight="1" x14ac:dyDescent="0.2">
      <c r="A217" s="33"/>
      <c r="B217" s="162"/>
      <c r="C217" s="163" t="s">
        <v>311</v>
      </c>
      <c r="D217" s="264" t="s">
        <v>1903</v>
      </c>
      <c r="E217" s="265"/>
      <c r="F217" s="266"/>
      <c r="G217" s="164" t="s">
        <v>271</v>
      </c>
      <c r="H217" s="165">
        <v>98.176000000000002</v>
      </c>
      <c r="I217" s="166"/>
      <c r="J217" s="165">
        <f>ROUND(I217*H217,3)</f>
        <v>0</v>
      </c>
      <c r="K217" s="167"/>
      <c r="L217" s="34"/>
      <c r="M217" s="168" t="s">
        <v>1</v>
      </c>
      <c r="N217" s="169" t="s">
        <v>43</v>
      </c>
      <c r="O217" s="59"/>
      <c r="P217" s="170">
        <f>O217*H217</f>
        <v>0</v>
      </c>
      <c r="Q217" s="170">
        <v>0</v>
      </c>
      <c r="R217" s="170">
        <f>Q217*H217</f>
        <v>0</v>
      </c>
      <c r="S217" s="170">
        <v>0</v>
      </c>
      <c r="T217" s="171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2" t="s">
        <v>283</v>
      </c>
      <c r="AT217" s="172" t="s">
        <v>175</v>
      </c>
      <c r="AU217" s="172" t="s">
        <v>179</v>
      </c>
      <c r="AY217" s="18" t="s">
        <v>173</v>
      </c>
      <c r="BE217" s="173">
        <f>IF(N217="základná",J217,0)</f>
        <v>0</v>
      </c>
      <c r="BF217" s="173">
        <f>IF(N217="znížená",J217,0)</f>
        <v>0</v>
      </c>
      <c r="BG217" s="173">
        <f>IF(N217="zákl. prenesená",J217,0)</f>
        <v>0</v>
      </c>
      <c r="BH217" s="173">
        <f>IF(N217="zníž. prenesená",J217,0)</f>
        <v>0</v>
      </c>
      <c r="BI217" s="173">
        <f>IF(N217="nulová",J217,0)</f>
        <v>0</v>
      </c>
      <c r="BJ217" s="18" t="s">
        <v>179</v>
      </c>
      <c r="BK217" s="174">
        <f>ROUND(I217*H217,3)</f>
        <v>0</v>
      </c>
      <c r="BL217" s="18" t="s">
        <v>283</v>
      </c>
      <c r="BM217" s="172" t="s">
        <v>2582</v>
      </c>
    </row>
    <row r="218" spans="1:65" s="2" customFormat="1" ht="29.25" x14ac:dyDescent="0.2">
      <c r="A218" s="33"/>
      <c r="B218" s="34"/>
      <c r="C218" s="33"/>
      <c r="D218" s="175" t="s">
        <v>181</v>
      </c>
      <c r="E218" s="33"/>
      <c r="F218" s="176" t="s">
        <v>1905</v>
      </c>
      <c r="G218" s="33"/>
      <c r="H218" s="33"/>
      <c r="I218" s="97"/>
      <c r="J218" s="33"/>
      <c r="K218" s="33"/>
      <c r="L218" s="34"/>
      <c r="M218" s="177"/>
      <c r="N218" s="178"/>
      <c r="O218" s="59"/>
      <c r="P218" s="59"/>
      <c r="Q218" s="59"/>
      <c r="R218" s="59"/>
      <c r="S218" s="59"/>
      <c r="T218" s="6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181</v>
      </c>
      <c r="AU218" s="18" t="s">
        <v>179</v>
      </c>
    </row>
    <row r="219" spans="1:65" s="14" customFormat="1" x14ac:dyDescent="0.2">
      <c r="B219" s="187"/>
      <c r="D219" s="175" t="s">
        <v>183</v>
      </c>
      <c r="E219" s="188" t="s">
        <v>1</v>
      </c>
      <c r="F219" s="189" t="s">
        <v>1906</v>
      </c>
      <c r="H219" s="188" t="s">
        <v>1</v>
      </c>
      <c r="I219" s="190"/>
      <c r="L219" s="187"/>
      <c r="M219" s="191"/>
      <c r="N219" s="192"/>
      <c r="O219" s="192"/>
      <c r="P219" s="192"/>
      <c r="Q219" s="192"/>
      <c r="R219" s="192"/>
      <c r="S219" s="192"/>
      <c r="T219" s="193"/>
      <c r="AT219" s="188" t="s">
        <v>183</v>
      </c>
      <c r="AU219" s="188" t="s">
        <v>179</v>
      </c>
      <c r="AV219" s="14" t="s">
        <v>85</v>
      </c>
      <c r="AW219" s="14" t="s">
        <v>32</v>
      </c>
      <c r="AX219" s="14" t="s">
        <v>77</v>
      </c>
      <c r="AY219" s="188" t="s">
        <v>173</v>
      </c>
    </row>
    <row r="220" spans="1:65" s="13" customFormat="1" x14ac:dyDescent="0.2">
      <c r="B220" s="179"/>
      <c r="D220" s="175" t="s">
        <v>183</v>
      </c>
      <c r="E220" s="180" t="s">
        <v>1</v>
      </c>
      <c r="F220" s="181" t="s">
        <v>1907</v>
      </c>
      <c r="H220" s="182">
        <v>32.917999999999999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183</v>
      </c>
      <c r="AU220" s="180" t="s">
        <v>179</v>
      </c>
      <c r="AV220" s="13" t="s">
        <v>179</v>
      </c>
      <c r="AW220" s="13" t="s">
        <v>32</v>
      </c>
      <c r="AX220" s="13" t="s">
        <v>77</v>
      </c>
      <c r="AY220" s="180" t="s">
        <v>173</v>
      </c>
    </row>
    <row r="221" spans="1:65" s="13" customFormat="1" x14ac:dyDescent="0.2">
      <c r="B221" s="179"/>
      <c r="D221" s="175" t="s">
        <v>183</v>
      </c>
      <c r="E221" s="180" t="s">
        <v>1</v>
      </c>
      <c r="F221" s="181" t="s">
        <v>2583</v>
      </c>
      <c r="H221" s="182">
        <v>65.257999999999996</v>
      </c>
      <c r="I221" s="183"/>
      <c r="L221" s="179"/>
      <c r="M221" s="184"/>
      <c r="N221" s="185"/>
      <c r="O221" s="185"/>
      <c r="P221" s="185"/>
      <c r="Q221" s="185"/>
      <c r="R221" s="185"/>
      <c r="S221" s="185"/>
      <c r="T221" s="186"/>
      <c r="AT221" s="180" t="s">
        <v>183</v>
      </c>
      <c r="AU221" s="180" t="s">
        <v>179</v>
      </c>
      <c r="AV221" s="13" t="s">
        <v>179</v>
      </c>
      <c r="AW221" s="13" t="s">
        <v>32</v>
      </c>
      <c r="AX221" s="13" t="s">
        <v>77</v>
      </c>
      <c r="AY221" s="180" t="s">
        <v>173</v>
      </c>
    </row>
    <row r="222" spans="1:65" s="16" customFormat="1" x14ac:dyDescent="0.2">
      <c r="B222" s="202"/>
      <c r="D222" s="175" t="s">
        <v>183</v>
      </c>
      <c r="E222" s="203" t="s">
        <v>1</v>
      </c>
      <c r="F222" s="204" t="s">
        <v>197</v>
      </c>
      <c r="H222" s="205">
        <v>98.175999999999988</v>
      </c>
      <c r="I222" s="206"/>
      <c r="L222" s="202"/>
      <c r="M222" s="207"/>
      <c r="N222" s="208"/>
      <c r="O222" s="208"/>
      <c r="P222" s="208"/>
      <c r="Q222" s="208"/>
      <c r="R222" s="208"/>
      <c r="S222" s="208"/>
      <c r="T222" s="209"/>
      <c r="AT222" s="203" t="s">
        <v>183</v>
      </c>
      <c r="AU222" s="203" t="s">
        <v>179</v>
      </c>
      <c r="AV222" s="16" t="s">
        <v>178</v>
      </c>
      <c r="AW222" s="16" t="s">
        <v>32</v>
      </c>
      <c r="AX222" s="16" t="s">
        <v>85</v>
      </c>
      <c r="AY222" s="203" t="s">
        <v>173</v>
      </c>
    </row>
    <row r="223" spans="1:65" s="2" customFormat="1" ht="48" customHeight="1" x14ac:dyDescent="0.2">
      <c r="A223" s="33"/>
      <c r="B223" s="162"/>
      <c r="C223" s="163" t="s">
        <v>316</v>
      </c>
      <c r="D223" s="264" t="s">
        <v>3242</v>
      </c>
      <c r="E223" s="265"/>
      <c r="F223" s="266"/>
      <c r="G223" s="164" t="s">
        <v>370</v>
      </c>
      <c r="H223" s="165">
        <v>4</v>
      </c>
      <c r="I223" s="166"/>
      <c r="J223" s="165">
        <f>ROUND(I223*H223,3)</f>
        <v>0</v>
      </c>
      <c r="K223" s="167"/>
      <c r="L223" s="34"/>
      <c r="M223" s="168" t="s">
        <v>1</v>
      </c>
      <c r="N223" s="169" t="s">
        <v>43</v>
      </c>
      <c r="O223" s="59"/>
      <c r="P223" s="170">
        <f>O223*H223</f>
        <v>0</v>
      </c>
      <c r="Q223" s="170">
        <v>0</v>
      </c>
      <c r="R223" s="170">
        <f>Q223*H223</f>
        <v>0</v>
      </c>
      <c r="S223" s="170">
        <v>0</v>
      </c>
      <c r="T223" s="171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2" t="s">
        <v>283</v>
      </c>
      <c r="AT223" s="172" t="s">
        <v>175</v>
      </c>
      <c r="AU223" s="172" t="s">
        <v>179</v>
      </c>
      <c r="AY223" s="18" t="s">
        <v>173</v>
      </c>
      <c r="BE223" s="173">
        <f>IF(N223="základná",J223,0)</f>
        <v>0</v>
      </c>
      <c r="BF223" s="173">
        <f>IF(N223="znížená",J223,0)</f>
        <v>0</v>
      </c>
      <c r="BG223" s="173">
        <f>IF(N223="zákl. prenesená",J223,0)</f>
        <v>0</v>
      </c>
      <c r="BH223" s="173">
        <f>IF(N223="zníž. prenesená",J223,0)</f>
        <v>0</v>
      </c>
      <c r="BI223" s="173">
        <f>IF(N223="nulová",J223,0)</f>
        <v>0</v>
      </c>
      <c r="BJ223" s="18" t="s">
        <v>179</v>
      </c>
      <c r="BK223" s="174">
        <f>ROUND(I223*H223,3)</f>
        <v>0</v>
      </c>
      <c r="BL223" s="18" t="s">
        <v>283</v>
      </c>
      <c r="BM223" s="172" t="s">
        <v>2584</v>
      </c>
    </row>
    <row r="224" spans="1:65" s="2" customFormat="1" ht="29.25" x14ac:dyDescent="0.2">
      <c r="A224" s="33"/>
      <c r="B224" s="34"/>
      <c r="C224" s="33"/>
      <c r="D224" s="175" t="s">
        <v>181</v>
      </c>
      <c r="E224" s="33"/>
      <c r="F224" s="176" t="s">
        <v>3243</v>
      </c>
      <c r="G224" s="33"/>
      <c r="H224" s="33"/>
      <c r="I224" s="97"/>
      <c r="J224" s="33"/>
      <c r="K224" s="33"/>
      <c r="L224" s="34"/>
      <c r="M224" s="177"/>
      <c r="N224" s="178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181</v>
      </c>
      <c r="AU224" s="18" t="s">
        <v>179</v>
      </c>
    </row>
    <row r="225" spans="1:65" s="2" customFormat="1" ht="48" customHeight="1" x14ac:dyDescent="0.2">
      <c r="A225" s="33"/>
      <c r="B225" s="162"/>
      <c r="C225" s="163" t="s">
        <v>320</v>
      </c>
      <c r="D225" s="264" t="s">
        <v>3295</v>
      </c>
      <c r="E225" s="265"/>
      <c r="F225" s="266"/>
      <c r="G225" s="164" t="s">
        <v>370</v>
      </c>
      <c r="H225" s="165">
        <v>1</v>
      </c>
      <c r="I225" s="166"/>
      <c r="J225" s="165">
        <f>ROUND(I225*H225,3)</f>
        <v>0</v>
      </c>
      <c r="K225" s="167"/>
      <c r="L225" s="34"/>
      <c r="M225" s="168" t="s">
        <v>1</v>
      </c>
      <c r="N225" s="169" t="s">
        <v>43</v>
      </c>
      <c r="O225" s="59"/>
      <c r="P225" s="170">
        <f>O225*H225</f>
        <v>0</v>
      </c>
      <c r="Q225" s="170">
        <v>0</v>
      </c>
      <c r="R225" s="170">
        <f>Q225*H225</f>
        <v>0</v>
      </c>
      <c r="S225" s="170">
        <v>0</v>
      </c>
      <c r="T225" s="171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2" t="s">
        <v>283</v>
      </c>
      <c r="AT225" s="172" t="s">
        <v>175</v>
      </c>
      <c r="AU225" s="172" t="s">
        <v>179</v>
      </c>
      <c r="AY225" s="18" t="s">
        <v>173</v>
      </c>
      <c r="BE225" s="173">
        <f>IF(N225="základná",J225,0)</f>
        <v>0</v>
      </c>
      <c r="BF225" s="173">
        <f>IF(N225="znížená",J225,0)</f>
        <v>0</v>
      </c>
      <c r="BG225" s="173">
        <f>IF(N225="zákl. prenesená",J225,0)</f>
        <v>0</v>
      </c>
      <c r="BH225" s="173">
        <f>IF(N225="zníž. prenesená",J225,0)</f>
        <v>0</v>
      </c>
      <c r="BI225" s="173">
        <f>IF(N225="nulová",J225,0)</f>
        <v>0</v>
      </c>
      <c r="BJ225" s="18" t="s">
        <v>179</v>
      </c>
      <c r="BK225" s="174">
        <f>ROUND(I225*H225,3)</f>
        <v>0</v>
      </c>
      <c r="BL225" s="18" t="s">
        <v>283</v>
      </c>
      <c r="BM225" s="172" t="s">
        <v>2585</v>
      </c>
    </row>
    <row r="226" spans="1:65" s="2" customFormat="1" ht="29.25" x14ac:dyDescent="0.2">
      <c r="A226" s="33"/>
      <c r="B226" s="34"/>
      <c r="C226" s="33"/>
      <c r="D226" s="175" t="s">
        <v>181</v>
      </c>
      <c r="E226" s="33"/>
      <c r="F226" s="176" t="s">
        <v>3243</v>
      </c>
      <c r="G226" s="33"/>
      <c r="H226" s="33"/>
      <c r="I226" s="97"/>
      <c r="J226" s="33"/>
      <c r="K226" s="33"/>
      <c r="L226" s="34"/>
      <c r="M226" s="177"/>
      <c r="N226" s="178"/>
      <c r="O226" s="59"/>
      <c r="P226" s="59"/>
      <c r="Q226" s="59"/>
      <c r="R226" s="59"/>
      <c r="S226" s="59"/>
      <c r="T226" s="6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181</v>
      </c>
      <c r="AU226" s="18" t="s">
        <v>179</v>
      </c>
    </row>
    <row r="227" spans="1:65" s="2" customFormat="1" ht="48" customHeight="1" x14ac:dyDescent="0.2">
      <c r="A227" s="33"/>
      <c r="B227" s="162"/>
      <c r="C227" s="163" t="s">
        <v>326</v>
      </c>
      <c r="D227" s="264" t="s">
        <v>3296</v>
      </c>
      <c r="E227" s="265"/>
      <c r="F227" s="266"/>
      <c r="G227" s="164" t="s">
        <v>370</v>
      </c>
      <c r="H227" s="165">
        <v>1</v>
      </c>
      <c r="I227" s="166"/>
      <c r="J227" s="165">
        <f>ROUND(I227*H227,3)</f>
        <v>0</v>
      </c>
      <c r="K227" s="167"/>
      <c r="L227" s="34"/>
      <c r="M227" s="168" t="s">
        <v>1</v>
      </c>
      <c r="N227" s="169" t="s">
        <v>43</v>
      </c>
      <c r="O227" s="59"/>
      <c r="P227" s="170">
        <f>O227*H227</f>
        <v>0</v>
      </c>
      <c r="Q227" s="170">
        <v>0</v>
      </c>
      <c r="R227" s="170">
        <f>Q227*H227</f>
        <v>0</v>
      </c>
      <c r="S227" s="170">
        <v>0</v>
      </c>
      <c r="T227" s="171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2" t="s">
        <v>283</v>
      </c>
      <c r="AT227" s="172" t="s">
        <v>175</v>
      </c>
      <c r="AU227" s="172" t="s">
        <v>179</v>
      </c>
      <c r="AY227" s="18" t="s">
        <v>173</v>
      </c>
      <c r="BE227" s="173">
        <f>IF(N227="základná",J227,0)</f>
        <v>0</v>
      </c>
      <c r="BF227" s="173">
        <f>IF(N227="znížená",J227,0)</f>
        <v>0</v>
      </c>
      <c r="BG227" s="173">
        <f>IF(N227="zákl. prenesená",J227,0)</f>
        <v>0</v>
      </c>
      <c r="BH227" s="173">
        <f>IF(N227="zníž. prenesená",J227,0)</f>
        <v>0</v>
      </c>
      <c r="BI227" s="173">
        <f>IF(N227="nulová",J227,0)</f>
        <v>0</v>
      </c>
      <c r="BJ227" s="18" t="s">
        <v>179</v>
      </c>
      <c r="BK227" s="174">
        <f>ROUND(I227*H227,3)</f>
        <v>0</v>
      </c>
      <c r="BL227" s="18" t="s">
        <v>283</v>
      </c>
      <c r="BM227" s="172" t="s">
        <v>2586</v>
      </c>
    </row>
    <row r="228" spans="1:65" s="2" customFormat="1" ht="29.25" x14ac:dyDescent="0.2">
      <c r="A228" s="33"/>
      <c r="B228" s="34"/>
      <c r="C228" s="33"/>
      <c r="D228" s="175" t="s">
        <v>181</v>
      </c>
      <c r="E228" s="33"/>
      <c r="F228" s="176" t="s">
        <v>3243</v>
      </c>
      <c r="G228" s="33"/>
      <c r="H228" s="33"/>
      <c r="I228" s="97"/>
      <c r="J228" s="33"/>
      <c r="K228" s="33"/>
      <c r="L228" s="34"/>
      <c r="M228" s="177"/>
      <c r="N228" s="178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181</v>
      </c>
      <c r="AU228" s="18" t="s">
        <v>179</v>
      </c>
    </row>
    <row r="229" spans="1:65" s="2" customFormat="1" ht="24" customHeight="1" x14ac:dyDescent="0.2">
      <c r="A229" s="33"/>
      <c r="B229" s="162"/>
      <c r="C229" s="163" t="s">
        <v>330</v>
      </c>
      <c r="D229" s="264" t="s">
        <v>1236</v>
      </c>
      <c r="E229" s="265"/>
      <c r="F229" s="266"/>
      <c r="G229" s="164" t="s">
        <v>780</v>
      </c>
      <c r="H229" s="166"/>
      <c r="I229" s="166"/>
      <c r="J229" s="165">
        <f>ROUND(I229*H229,3)</f>
        <v>0</v>
      </c>
      <c r="K229" s="167"/>
      <c r="L229" s="34"/>
      <c r="M229" s="168" t="s">
        <v>1</v>
      </c>
      <c r="N229" s="169" t="s">
        <v>43</v>
      </c>
      <c r="O229" s="59"/>
      <c r="P229" s="170">
        <f>O229*H229</f>
        <v>0</v>
      </c>
      <c r="Q229" s="170">
        <v>0</v>
      </c>
      <c r="R229" s="170">
        <f>Q229*H229</f>
        <v>0</v>
      </c>
      <c r="S229" s="170">
        <v>0</v>
      </c>
      <c r="T229" s="17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2" t="s">
        <v>283</v>
      </c>
      <c r="AT229" s="172" t="s">
        <v>175</v>
      </c>
      <c r="AU229" s="172" t="s">
        <v>179</v>
      </c>
      <c r="AY229" s="18" t="s">
        <v>173</v>
      </c>
      <c r="BE229" s="173">
        <f>IF(N229="základná",J229,0)</f>
        <v>0</v>
      </c>
      <c r="BF229" s="173">
        <f>IF(N229="znížená",J229,0)</f>
        <v>0</v>
      </c>
      <c r="BG229" s="173">
        <f>IF(N229="zákl. prenesená",J229,0)</f>
        <v>0</v>
      </c>
      <c r="BH229" s="173">
        <f>IF(N229="zníž. prenesená",J229,0)</f>
        <v>0</v>
      </c>
      <c r="BI229" s="173">
        <f>IF(N229="nulová",J229,0)</f>
        <v>0</v>
      </c>
      <c r="BJ229" s="18" t="s">
        <v>179</v>
      </c>
      <c r="BK229" s="174">
        <f>ROUND(I229*H229,3)</f>
        <v>0</v>
      </c>
      <c r="BL229" s="18" t="s">
        <v>283</v>
      </c>
      <c r="BM229" s="172" t="s">
        <v>2587</v>
      </c>
    </row>
    <row r="230" spans="1:65" s="2" customFormat="1" x14ac:dyDescent="0.2">
      <c r="A230" s="33"/>
      <c r="B230" s="34"/>
      <c r="C230" s="33"/>
      <c r="D230" s="175" t="s">
        <v>181</v>
      </c>
      <c r="E230" s="33"/>
      <c r="F230" s="176" t="s">
        <v>1238</v>
      </c>
      <c r="G230" s="33"/>
      <c r="H230" s="33"/>
      <c r="I230" s="97"/>
      <c r="J230" s="33"/>
      <c r="K230" s="33"/>
      <c r="L230" s="34"/>
      <c r="M230" s="177"/>
      <c r="N230" s="178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181</v>
      </c>
      <c r="AU230" s="18" t="s">
        <v>179</v>
      </c>
    </row>
    <row r="231" spans="1:65" s="12" customFormat="1" ht="25.9" customHeight="1" x14ac:dyDescent="0.2">
      <c r="B231" s="149"/>
      <c r="D231" s="150" t="s">
        <v>76</v>
      </c>
      <c r="E231" s="151" t="s">
        <v>335</v>
      </c>
      <c r="F231" s="151" t="s">
        <v>1394</v>
      </c>
      <c r="I231" s="152"/>
      <c r="J231" s="153">
        <f>BK231</f>
        <v>0</v>
      </c>
      <c r="L231" s="149"/>
      <c r="M231" s="154"/>
      <c r="N231" s="155"/>
      <c r="O231" s="155"/>
      <c r="P231" s="156">
        <f>P232</f>
        <v>0</v>
      </c>
      <c r="Q231" s="155"/>
      <c r="R231" s="156">
        <f>R232</f>
        <v>0</v>
      </c>
      <c r="S231" s="155"/>
      <c r="T231" s="157">
        <f>T232</f>
        <v>0</v>
      </c>
      <c r="AR231" s="150" t="s">
        <v>191</v>
      </c>
      <c r="AT231" s="158" t="s">
        <v>76</v>
      </c>
      <c r="AU231" s="158" t="s">
        <v>77</v>
      </c>
      <c r="AY231" s="150" t="s">
        <v>173</v>
      </c>
      <c r="BK231" s="159">
        <f>BK232</f>
        <v>0</v>
      </c>
    </row>
    <row r="232" spans="1:65" s="12" customFormat="1" ht="22.9" customHeight="1" x14ac:dyDescent="0.2">
      <c r="B232" s="149"/>
      <c r="D232" s="150" t="s">
        <v>76</v>
      </c>
      <c r="E232" s="160" t="s">
        <v>1919</v>
      </c>
      <c r="F232" s="160" t="s">
        <v>1920</v>
      </c>
      <c r="I232" s="152"/>
      <c r="J232" s="161">
        <f>BK232</f>
        <v>0</v>
      </c>
      <c r="L232" s="149"/>
      <c r="M232" s="154"/>
      <c r="N232" s="155"/>
      <c r="O232" s="155"/>
      <c r="P232" s="156">
        <f>SUM(P233:P238)</f>
        <v>0</v>
      </c>
      <c r="Q232" s="155"/>
      <c r="R232" s="156">
        <f>SUM(R233:R238)</f>
        <v>0</v>
      </c>
      <c r="S232" s="155"/>
      <c r="T232" s="157">
        <f>SUM(T233:T238)</f>
        <v>0</v>
      </c>
      <c r="AR232" s="150" t="s">
        <v>191</v>
      </c>
      <c r="AT232" s="158" t="s">
        <v>76</v>
      </c>
      <c r="AU232" s="158" t="s">
        <v>85</v>
      </c>
      <c r="AY232" s="150" t="s">
        <v>173</v>
      </c>
      <c r="BK232" s="159">
        <f>SUM(BK233:BK238)</f>
        <v>0</v>
      </c>
    </row>
    <row r="233" spans="1:65" s="2" customFormat="1" ht="24" customHeight="1" x14ac:dyDescent="0.2">
      <c r="A233" s="33"/>
      <c r="B233" s="162"/>
      <c r="C233" s="163" t="s">
        <v>334</v>
      </c>
      <c r="D233" s="264" t="s">
        <v>3248</v>
      </c>
      <c r="E233" s="265"/>
      <c r="F233" s="266"/>
      <c r="G233" s="164" t="s">
        <v>1648</v>
      </c>
      <c r="H233" s="165">
        <v>2935.37</v>
      </c>
      <c r="I233" s="166"/>
      <c r="J233" s="165">
        <f>ROUND(I233*H233,3)</f>
        <v>0</v>
      </c>
      <c r="K233" s="167"/>
      <c r="L233" s="34"/>
      <c r="M233" s="168" t="s">
        <v>1</v>
      </c>
      <c r="N233" s="169" t="s">
        <v>43</v>
      </c>
      <c r="O233" s="59"/>
      <c r="P233" s="170">
        <f>O233*H233</f>
        <v>0</v>
      </c>
      <c r="Q233" s="170">
        <v>0</v>
      </c>
      <c r="R233" s="170">
        <f>Q233*H233</f>
        <v>0</v>
      </c>
      <c r="S233" s="170">
        <v>0</v>
      </c>
      <c r="T233" s="171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2" t="s">
        <v>572</v>
      </c>
      <c r="AT233" s="172" t="s">
        <v>175</v>
      </c>
      <c r="AU233" s="172" t="s">
        <v>179</v>
      </c>
      <c r="AY233" s="18" t="s">
        <v>173</v>
      </c>
      <c r="BE233" s="173">
        <f>IF(N233="základná",J233,0)</f>
        <v>0</v>
      </c>
      <c r="BF233" s="173">
        <f>IF(N233="znížená",J233,0)</f>
        <v>0</v>
      </c>
      <c r="BG233" s="173">
        <f>IF(N233="zákl. prenesená",J233,0)</f>
        <v>0</v>
      </c>
      <c r="BH233" s="173">
        <f>IF(N233="zníž. prenesená",J233,0)</f>
        <v>0</v>
      </c>
      <c r="BI233" s="173">
        <f>IF(N233="nulová",J233,0)</f>
        <v>0</v>
      </c>
      <c r="BJ233" s="18" t="s">
        <v>179</v>
      </c>
      <c r="BK233" s="174">
        <f>ROUND(I233*H233,3)</f>
        <v>0</v>
      </c>
      <c r="BL233" s="18" t="s">
        <v>572</v>
      </c>
      <c r="BM233" s="172" t="s">
        <v>2588</v>
      </c>
    </row>
    <row r="234" spans="1:65" s="2" customFormat="1" ht="48.75" x14ac:dyDescent="0.2">
      <c r="A234" s="33"/>
      <c r="B234" s="34"/>
      <c r="C234" s="33"/>
      <c r="D234" s="175" t="s">
        <v>181</v>
      </c>
      <c r="E234" s="33"/>
      <c r="F234" s="176" t="s">
        <v>1922</v>
      </c>
      <c r="G234" s="33"/>
      <c r="H234" s="33"/>
      <c r="I234" s="97"/>
      <c r="J234" s="33"/>
      <c r="K234" s="33"/>
      <c r="L234" s="34"/>
      <c r="M234" s="177"/>
      <c r="N234" s="178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181</v>
      </c>
      <c r="AU234" s="18" t="s">
        <v>179</v>
      </c>
    </row>
    <row r="235" spans="1:65" s="14" customFormat="1" x14ac:dyDescent="0.2">
      <c r="B235" s="187"/>
      <c r="D235" s="175" t="s">
        <v>183</v>
      </c>
      <c r="E235" s="188" t="s">
        <v>1</v>
      </c>
      <c r="F235" s="189" t="s">
        <v>1923</v>
      </c>
      <c r="H235" s="188" t="s">
        <v>1</v>
      </c>
      <c r="I235" s="190"/>
      <c r="L235" s="187"/>
      <c r="M235" s="191"/>
      <c r="N235" s="192"/>
      <c r="O235" s="192"/>
      <c r="P235" s="192"/>
      <c r="Q235" s="192"/>
      <c r="R235" s="192"/>
      <c r="S235" s="192"/>
      <c r="T235" s="193"/>
      <c r="AT235" s="188" t="s">
        <v>183</v>
      </c>
      <c r="AU235" s="188" t="s">
        <v>179</v>
      </c>
      <c r="AV235" s="14" t="s">
        <v>85</v>
      </c>
      <c r="AW235" s="14" t="s">
        <v>32</v>
      </c>
      <c r="AX235" s="14" t="s">
        <v>77</v>
      </c>
      <c r="AY235" s="188" t="s">
        <v>173</v>
      </c>
    </row>
    <row r="236" spans="1:65" s="14" customFormat="1" x14ac:dyDescent="0.2">
      <c r="B236" s="187"/>
      <c r="D236" s="175" t="s">
        <v>183</v>
      </c>
      <c r="E236" s="188" t="s">
        <v>1</v>
      </c>
      <c r="F236" s="189" t="s">
        <v>2589</v>
      </c>
      <c r="H236" s="188" t="s">
        <v>1</v>
      </c>
      <c r="I236" s="190"/>
      <c r="L236" s="187"/>
      <c r="M236" s="191"/>
      <c r="N236" s="192"/>
      <c r="O236" s="192"/>
      <c r="P236" s="192"/>
      <c r="Q236" s="192"/>
      <c r="R236" s="192"/>
      <c r="S236" s="192"/>
      <c r="T236" s="193"/>
      <c r="AT236" s="188" t="s">
        <v>183</v>
      </c>
      <c r="AU236" s="188" t="s">
        <v>179</v>
      </c>
      <c r="AV236" s="14" t="s">
        <v>85</v>
      </c>
      <c r="AW236" s="14" t="s">
        <v>32</v>
      </c>
      <c r="AX236" s="14" t="s">
        <v>77</v>
      </c>
      <c r="AY236" s="188" t="s">
        <v>173</v>
      </c>
    </row>
    <row r="237" spans="1:65" s="13" customFormat="1" x14ac:dyDescent="0.2">
      <c r="B237" s="179"/>
      <c r="D237" s="175" t="s">
        <v>183</v>
      </c>
      <c r="E237" s="180" t="s">
        <v>1</v>
      </c>
      <c r="F237" s="181" t="s">
        <v>2590</v>
      </c>
      <c r="H237" s="182">
        <v>2935.37</v>
      </c>
      <c r="I237" s="18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0" t="s">
        <v>183</v>
      </c>
      <c r="AU237" s="180" t="s">
        <v>179</v>
      </c>
      <c r="AV237" s="13" t="s">
        <v>179</v>
      </c>
      <c r="AW237" s="13" t="s">
        <v>32</v>
      </c>
      <c r="AX237" s="13" t="s">
        <v>77</v>
      </c>
      <c r="AY237" s="180" t="s">
        <v>173</v>
      </c>
    </row>
    <row r="238" spans="1:65" s="16" customFormat="1" x14ac:dyDescent="0.2">
      <c r="B238" s="202"/>
      <c r="D238" s="175" t="s">
        <v>183</v>
      </c>
      <c r="E238" s="203" t="s">
        <v>1</v>
      </c>
      <c r="F238" s="204" t="s">
        <v>197</v>
      </c>
      <c r="H238" s="205">
        <v>2935.37</v>
      </c>
      <c r="I238" s="206"/>
      <c r="L238" s="202"/>
      <c r="M238" s="222"/>
      <c r="N238" s="223"/>
      <c r="O238" s="223"/>
      <c r="P238" s="223"/>
      <c r="Q238" s="223"/>
      <c r="R238" s="223"/>
      <c r="S238" s="223"/>
      <c r="T238" s="224"/>
      <c r="AT238" s="203" t="s">
        <v>183</v>
      </c>
      <c r="AU238" s="203" t="s">
        <v>179</v>
      </c>
      <c r="AV238" s="16" t="s">
        <v>178</v>
      </c>
      <c r="AW238" s="16" t="s">
        <v>32</v>
      </c>
      <c r="AX238" s="16" t="s">
        <v>85</v>
      </c>
      <c r="AY238" s="203" t="s">
        <v>173</v>
      </c>
    </row>
    <row r="239" spans="1:65" s="2" customFormat="1" ht="6.95" customHeight="1" x14ac:dyDescent="0.2">
      <c r="A239" s="33"/>
      <c r="B239" s="48"/>
      <c r="C239" s="49"/>
      <c r="D239" s="49"/>
      <c r="E239" s="49"/>
      <c r="F239" s="49"/>
      <c r="G239" s="49"/>
      <c r="H239" s="49"/>
      <c r="I239" s="121"/>
      <c r="J239" s="49"/>
      <c r="K239" s="49"/>
      <c r="L239" s="34"/>
      <c r="M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</row>
  </sheetData>
  <mergeCells count="37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  <mergeCell ref="D129:F129"/>
    <mergeCell ref="D142:F142"/>
    <mergeCell ref="D140:F140"/>
    <mergeCell ref="D136:F136"/>
    <mergeCell ref="D133:F133"/>
    <mergeCell ref="D158:F158"/>
    <mergeCell ref="D154:F154"/>
    <mergeCell ref="D151:F151"/>
    <mergeCell ref="D147:F147"/>
    <mergeCell ref="D175:F175"/>
    <mergeCell ref="D171:F171"/>
    <mergeCell ref="D168:F168"/>
    <mergeCell ref="D188:F188"/>
    <mergeCell ref="D183:F183"/>
    <mergeCell ref="D179:F179"/>
    <mergeCell ref="D193:F193"/>
    <mergeCell ref="D197:F197"/>
    <mergeCell ref="D201:F201"/>
    <mergeCell ref="D204:F204"/>
    <mergeCell ref="D214:F214"/>
    <mergeCell ref="D209:F209"/>
    <mergeCell ref="D206:F206"/>
    <mergeCell ref="D233:F233"/>
    <mergeCell ref="D217:F217"/>
    <mergeCell ref="D229:F229"/>
    <mergeCell ref="D227:F227"/>
    <mergeCell ref="D225:F225"/>
    <mergeCell ref="D223:F2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5"/>
  <sheetViews>
    <sheetView showGridLines="0" workbookViewId="0">
      <selection activeCell="F216" sqref="F216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4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8" t="s">
        <v>98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77</v>
      </c>
    </row>
    <row r="4" spans="1:46" s="1" customFormat="1" ht="24.95" customHeight="1" x14ac:dyDescent="0.2">
      <c r="B4" s="21"/>
      <c r="D4" s="22" t="s">
        <v>114</v>
      </c>
      <c r="I4" s="94"/>
      <c r="L4" s="21"/>
      <c r="M4" s="96" t="s">
        <v>9</v>
      </c>
      <c r="AT4" s="18" t="s">
        <v>3</v>
      </c>
    </row>
    <row r="5" spans="1:46" s="1" customFormat="1" ht="6.95" customHeight="1" x14ac:dyDescent="0.2">
      <c r="B5" s="21"/>
      <c r="I5" s="94"/>
      <c r="L5" s="21"/>
    </row>
    <row r="6" spans="1:46" s="1" customFormat="1" ht="12" customHeight="1" x14ac:dyDescent="0.2">
      <c r="B6" s="21"/>
      <c r="D6" s="28" t="s">
        <v>14</v>
      </c>
      <c r="I6" s="94"/>
      <c r="L6" s="21"/>
    </row>
    <row r="7" spans="1:46" s="1" customFormat="1" ht="16.5" customHeight="1" x14ac:dyDescent="0.2">
      <c r="B7" s="21"/>
      <c r="E7" s="271" t="str">
        <f>'Rekapitulácia stavby'!K6</f>
        <v>Rodinný dom s 2 b.j. Adamovské Kochanovce</v>
      </c>
      <c r="F7" s="272"/>
      <c r="G7" s="272"/>
      <c r="H7" s="272"/>
      <c r="I7" s="94"/>
      <c r="L7" s="21"/>
    </row>
    <row r="8" spans="1:46" s="2" customFormat="1" ht="12" customHeight="1" x14ac:dyDescent="0.2">
      <c r="A8" s="33"/>
      <c r="B8" s="34"/>
      <c r="C8" s="33"/>
      <c r="D8" s="28" t="s">
        <v>115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37" t="s">
        <v>2591</v>
      </c>
      <c r="F9" s="270"/>
      <c r="G9" s="270"/>
      <c r="H9" s="270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x14ac:dyDescent="0.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>
        <f>'Rekapitulácia stavby'!AN8</f>
        <v>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21</v>
      </c>
      <c r="E14" s="33"/>
      <c r="F14" s="33"/>
      <c r="G14" s="33"/>
      <c r="H14" s="33"/>
      <c r="I14" s="98" t="s">
        <v>22</v>
      </c>
      <c r="J14" s="26" t="s">
        <v>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24</v>
      </c>
      <c r="F15" s="33"/>
      <c r="G15" s="33"/>
      <c r="H15" s="33"/>
      <c r="I15" s="9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22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4" t="str">
        <f>'Rekapitulácia stavby'!E14</f>
        <v>Vyplň údaj</v>
      </c>
      <c r="F18" s="240"/>
      <c r="G18" s="240"/>
      <c r="H18" s="240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22</v>
      </c>
      <c r="J20" s="26" t="s">
        <v>29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98" t="s">
        <v>25</v>
      </c>
      <c r="J21" s="26" t="s">
        <v>31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22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2592</v>
      </c>
      <c r="F24" s="33"/>
      <c r="G24" s="33"/>
      <c r="H24" s="33"/>
      <c r="I24" s="9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44" t="s">
        <v>1</v>
      </c>
      <c r="F27" s="244"/>
      <c r="G27" s="244"/>
      <c r="H27" s="24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ROUND(J127,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106" t="s">
        <v>41</v>
      </c>
      <c r="E33" s="28" t="s">
        <v>42</v>
      </c>
      <c r="F33" s="107">
        <f>ROUND((SUM(BE127:BE274)),  2)</f>
        <v>0</v>
      </c>
      <c r="G33" s="33"/>
      <c r="H33" s="33"/>
      <c r="I33" s="108">
        <v>0.2</v>
      </c>
      <c r="J33" s="107">
        <f>ROUND(((SUM(BE127:BE274))*I33),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43</v>
      </c>
      <c r="F34" s="107">
        <f>ROUND((SUM(BF127:BF274)),  2)</f>
        <v>0</v>
      </c>
      <c r="G34" s="33"/>
      <c r="H34" s="33"/>
      <c r="I34" s="108">
        <v>0.2</v>
      </c>
      <c r="J34" s="107">
        <f>ROUND(((SUM(BF127:BF274))*I34),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44</v>
      </c>
      <c r="F35" s="107">
        <f>ROUND((SUM(BG127:BG274)),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45</v>
      </c>
      <c r="F36" s="107">
        <f>ROUND((SUM(BH127:BH274)),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46</v>
      </c>
      <c r="F37" s="107">
        <f>ROUND((SUM(BI127:BI274)),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I41" s="94"/>
      <c r="L41" s="21"/>
    </row>
    <row r="42" spans="1:31" s="1" customFormat="1" ht="14.45" customHeight="1" x14ac:dyDescent="0.2">
      <c r="B42" s="21"/>
      <c r="I42" s="94"/>
      <c r="L42" s="21"/>
    </row>
    <row r="43" spans="1:31" s="1" customFormat="1" ht="14.45" customHeight="1" x14ac:dyDescent="0.2">
      <c r="B43" s="21"/>
      <c r="I43" s="94"/>
      <c r="L43" s="21"/>
    </row>
    <row r="44" spans="1:31" s="1" customFormat="1" ht="14.45" customHeight="1" x14ac:dyDescent="0.2">
      <c r="B44" s="21"/>
      <c r="I44" s="94"/>
      <c r="L44" s="21"/>
    </row>
    <row r="45" spans="1:31" s="1" customFormat="1" ht="14.45" customHeight="1" x14ac:dyDescent="0.2">
      <c r="B45" s="21"/>
      <c r="I45" s="94"/>
      <c r="L45" s="21"/>
    </row>
    <row r="46" spans="1:31" s="1" customFormat="1" ht="14.45" customHeight="1" x14ac:dyDescent="0.2">
      <c r="B46" s="21"/>
      <c r="I46" s="94"/>
      <c r="L46" s="21"/>
    </row>
    <row r="47" spans="1:31" s="1" customFormat="1" ht="14.45" customHeight="1" x14ac:dyDescent="0.2">
      <c r="B47" s="21"/>
      <c r="I47" s="94"/>
      <c r="L47" s="21"/>
    </row>
    <row r="48" spans="1:31" s="1" customFormat="1" ht="14.45" customHeight="1" x14ac:dyDescent="0.2">
      <c r="B48" s="21"/>
      <c r="I48" s="94"/>
      <c r="L48" s="21"/>
    </row>
    <row r="49" spans="1:31" s="1" customFormat="1" ht="14.45" customHeight="1" x14ac:dyDescent="0.2">
      <c r="B49" s="21"/>
      <c r="I49" s="94"/>
      <c r="L49" s="21"/>
    </row>
    <row r="50" spans="1:31" s="2" customFormat="1" ht="14.45" customHeight="1" x14ac:dyDescent="0.2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117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Rodinný dom s 2 b.j. Adamovské Kochanovce</v>
      </c>
      <c r="F85" s="272"/>
      <c r="G85" s="272"/>
      <c r="H85" s="272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115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37" t="str">
        <f>E9</f>
        <v>SO 03 - SO 03 Prípojka vody a kanalizácie</v>
      </c>
      <c r="F87" s="270"/>
      <c r="G87" s="270"/>
      <c r="H87" s="270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18</v>
      </c>
      <c r="D89" s="33"/>
      <c r="E89" s="33"/>
      <c r="F89" s="26" t="str">
        <f>F12</f>
        <v>parc.č. 342/5, Adamovské Kochanovce</v>
      </c>
      <c r="G89" s="33"/>
      <c r="H89" s="33"/>
      <c r="I89" s="98" t="s">
        <v>20</v>
      </c>
      <c r="J89" s="56">
        <f>IF(J12="","",J12)</f>
        <v>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 x14ac:dyDescent="0.2">
      <c r="A91" s="33"/>
      <c r="B91" s="34"/>
      <c r="C91" s="28" t="s">
        <v>21</v>
      </c>
      <c r="D91" s="33"/>
      <c r="E91" s="33"/>
      <c r="F91" s="26" t="str">
        <f>E15</f>
        <v>Trenčiansky samosprávny kraj</v>
      </c>
      <c r="G91" s="33"/>
      <c r="H91" s="33"/>
      <c r="I91" s="98" t="s">
        <v>28</v>
      </c>
      <c r="J91" s="31" t="str">
        <f>E21</f>
        <v>A.DOM, spol. s 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>Ing. Stanislav Švec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23" t="s">
        <v>118</v>
      </c>
      <c r="D94" s="109"/>
      <c r="E94" s="109"/>
      <c r="F94" s="109"/>
      <c r="G94" s="109"/>
      <c r="H94" s="109"/>
      <c r="I94" s="124"/>
      <c r="J94" s="125" t="s">
        <v>119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26" t="s">
        <v>120</v>
      </c>
      <c r="D96" s="33"/>
      <c r="E96" s="33"/>
      <c r="F96" s="33"/>
      <c r="G96" s="33"/>
      <c r="H96" s="33"/>
      <c r="I96" s="97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121</v>
      </c>
    </row>
    <row r="97" spans="1:31" s="9" customFormat="1" ht="24.95" customHeight="1" x14ac:dyDescent="0.2">
      <c r="B97" s="127"/>
      <c r="D97" s="128" t="s">
        <v>122</v>
      </c>
      <c r="E97" s="129"/>
      <c r="F97" s="129"/>
      <c r="G97" s="129"/>
      <c r="H97" s="129"/>
      <c r="I97" s="130"/>
      <c r="J97" s="131">
        <f>J128</f>
        <v>0</v>
      </c>
      <c r="L97" s="127"/>
    </row>
    <row r="98" spans="1:31" s="10" customFormat="1" ht="19.899999999999999" customHeight="1" x14ac:dyDescent="0.2">
      <c r="B98" s="132"/>
      <c r="D98" s="133" t="s">
        <v>123</v>
      </c>
      <c r="E98" s="134"/>
      <c r="F98" s="134"/>
      <c r="G98" s="134"/>
      <c r="H98" s="134"/>
      <c r="I98" s="135"/>
      <c r="J98" s="136">
        <f>J129</f>
        <v>0</v>
      </c>
      <c r="L98" s="132"/>
    </row>
    <row r="99" spans="1:31" s="10" customFormat="1" ht="19.899999999999999" customHeight="1" x14ac:dyDescent="0.2">
      <c r="B99" s="132"/>
      <c r="D99" s="133" t="s">
        <v>126</v>
      </c>
      <c r="E99" s="134"/>
      <c r="F99" s="134"/>
      <c r="G99" s="134"/>
      <c r="H99" s="134"/>
      <c r="I99" s="135"/>
      <c r="J99" s="136">
        <f>J146</f>
        <v>0</v>
      </c>
      <c r="L99" s="132"/>
    </row>
    <row r="100" spans="1:31" s="10" customFormat="1" ht="19.899999999999999" customHeight="1" x14ac:dyDescent="0.2">
      <c r="B100" s="132"/>
      <c r="D100" s="133" t="s">
        <v>127</v>
      </c>
      <c r="E100" s="134"/>
      <c r="F100" s="134"/>
      <c r="G100" s="134"/>
      <c r="H100" s="134"/>
      <c r="I100" s="135"/>
      <c r="J100" s="136">
        <f>J151</f>
        <v>0</v>
      </c>
      <c r="L100" s="132"/>
    </row>
    <row r="101" spans="1:31" s="10" customFormat="1" ht="19.899999999999999" customHeight="1" x14ac:dyDescent="0.2">
      <c r="B101" s="132"/>
      <c r="D101" s="133" t="s">
        <v>2593</v>
      </c>
      <c r="E101" s="134"/>
      <c r="F101" s="134"/>
      <c r="G101" s="134"/>
      <c r="H101" s="134"/>
      <c r="I101" s="135"/>
      <c r="J101" s="136">
        <f>J158</f>
        <v>0</v>
      </c>
      <c r="L101" s="132"/>
    </row>
    <row r="102" spans="1:31" s="10" customFormat="1" ht="19.899999999999999" customHeight="1" x14ac:dyDescent="0.2">
      <c r="B102" s="132"/>
      <c r="D102" s="133" t="s">
        <v>129</v>
      </c>
      <c r="E102" s="134"/>
      <c r="F102" s="134"/>
      <c r="G102" s="134"/>
      <c r="H102" s="134"/>
      <c r="I102" s="135"/>
      <c r="J102" s="136">
        <f>J233</f>
        <v>0</v>
      </c>
      <c r="L102" s="132"/>
    </row>
    <row r="103" spans="1:31" s="10" customFormat="1" ht="19.899999999999999" customHeight="1" x14ac:dyDescent="0.2">
      <c r="B103" s="132"/>
      <c r="D103" s="133" t="s">
        <v>130</v>
      </c>
      <c r="E103" s="134"/>
      <c r="F103" s="134"/>
      <c r="G103" s="134"/>
      <c r="H103" s="134"/>
      <c r="I103" s="135"/>
      <c r="J103" s="136">
        <f>J244</f>
        <v>0</v>
      </c>
      <c r="L103" s="132"/>
    </row>
    <row r="104" spans="1:31" s="9" customFormat="1" ht="24.95" customHeight="1" x14ac:dyDescent="0.2">
      <c r="B104" s="127"/>
      <c r="D104" s="128" t="s">
        <v>131</v>
      </c>
      <c r="E104" s="129"/>
      <c r="F104" s="129"/>
      <c r="G104" s="129"/>
      <c r="H104" s="129"/>
      <c r="I104" s="130"/>
      <c r="J104" s="131">
        <f>J249</f>
        <v>0</v>
      </c>
      <c r="L104" s="127"/>
    </row>
    <row r="105" spans="1:31" s="10" customFormat="1" ht="19.899999999999999" customHeight="1" x14ac:dyDescent="0.2">
      <c r="B105" s="132"/>
      <c r="D105" s="133" t="s">
        <v>2594</v>
      </c>
      <c r="E105" s="134"/>
      <c r="F105" s="134"/>
      <c r="G105" s="134"/>
      <c r="H105" s="134"/>
      <c r="I105" s="135"/>
      <c r="J105" s="136">
        <f>J250</f>
        <v>0</v>
      </c>
      <c r="L105" s="132"/>
    </row>
    <row r="106" spans="1:31" s="9" customFormat="1" ht="24.95" customHeight="1" x14ac:dyDescent="0.2">
      <c r="B106" s="127"/>
      <c r="D106" s="128" t="s">
        <v>145</v>
      </c>
      <c r="E106" s="129"/>
      <c r="F106" s="129"/>
      <c r="G106" s="129"/>
      <c r="H106" s="129"/>
      <c r="I106" s="130"/>
      <c r="J106" s="131">
        <f>J271</f>
        <v>0</v>
      </c>
      <c r="L106" s="127"/>
    </row>
    <row r="107" spans="1:31" s="10" customFormat="1" ht="19.899999999999999" customHeight="1" x14ac:dyDescent="0.2">
      <c r="B107" s="132"/>
      <c r="D107" s="133" t="s">
        <v>2595</v>
      </c>
      <c r="E107" s="134"/>
      <c r="F107" s="134"/>
      <c r="G107" s="134"/>
      <c r="H107" s="134"/>
      <c r="I107" s="135"/>
      <c r="J107" s="136">
        <f>J272</f>
        <v>0</v>
      </c>
      <c r="L107" s="132"/>
    </row>
    <row r="108" spans="1:31" s="2" customFormat="1" ht="21.75" customHeight="1" x14ac:dyDescent="0.2">
      <c r="A108" s="33"/>
      <c r="B108" s="34"/>
      <c r="C108" s="33"/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 x14ac:dyDescent="0.2">
      <c r="A109" s="33"/>
      <c r="B109" s="48"/>
      <c r="C109" s="49"/>
      <c r="D109" s="49"/>
      <c r="E109" s="49"/>
      <c r="F109" s="49"/>
      <c r="G109" s="49"/>
      <c r="H109" s="49"/>
      <c r="I109" s="121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63" s="2" customFormat="1" ht="6.95" customHeight="1" x14ac:dyDescent="0.2">
      <c r="A113" s="33"/>
      <c r="B113" s="50"/>
      <c r="C113" s="51"/>
      <c r="D113" s="51"/>
      <c r="E113" s="51"/>
      <c r="F113" s="51"/>
      <c r="G113" s="51"/>
      <c r="H113" s="51"/>
      <c r="I113" s="122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24.95" customHeight="1" x14ac:dyDescent="0.2">
      <c r="A114" s="33"/>
      <c r="B114" s="34"/>
      <c r="C114" s="22" t="s">
        <v>159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6.95" customHeight="1" x14ac:dyDescent="0.2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2" customHeight="1" x14ac:dyDescent="0.2">
      <c r="A116" s="33"/>
      <c r="B116" s="34"/>
      <c r="C116" s="28" t="s">
        <v>14</v>
      </c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6.5" customHeight="1" x14ac:dyDescent="0.2">
      <c r="A117" s="33"/>
      <c r="B117" s="34"/>
      <c r="C117" s="33"/>
      <c r="D117" s="33"/>
      <c r="E117" s="271" t="str">
        <f>E7</f>
        <v>Rodinný dom s 2 b.j. Adamovské Kochanovce</v>
      </c>
      <c r="F117" s="272"/>
      <c r="G117" s="272"/>
      <c r="H117" s="272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 x14ac:dyDescent="0.2">
      <c r="A118" s="33"/>
      <c r="B118" s="34"/>
      <c r="C118" s="28" t="s">
        <v>115</v>
      </c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 x14ac:dyDescent="0.2">
      <c r="A119" s="33"/>
      <c r="B119" s="34"/>
      <c r="C119" s="33"/>
      <c r="D119" s="33"/>
      <c r="E119" s="237" t="str">
        <f>E9</f>
        <v>SO 03 - SO 03 Prípojka vody a kanalizácie</v>
      </c>
      <c r="F119" s="270"/>
      <c r="G119" s="270"/>
      <c r="H119" s="270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 x14ac:dyDescent="0.2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 x14ac:dyDescent="0.2">
      <c r="A121" s="33"/>
      <c r="B121" s="34"/>
      <c r="C121" s="28" t="s">
        <v>18</v>
      </c>
      <c r="D121" s="33"/>
      <c r="E121" s="33"/>
      <c r="F121" s="26" t="str">
        <f>F12</f>
        <v>parc.č. 342/5, Adamovské Kochanovce</v>
      </c>
      <c r="G121" s="33"/>
      <c r="H121" s="33"/>
      <c r="I121" s="98" t="s">
        <v>20</v>
      </c>
      <c r="J121" s="56">
        <f>IF(J12="","",J12)</f>
        <v>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 x14ac:dyDescent="0.2">
      <c r="A122" s="33"/>
      <c r="B122" s="34"/>
      <c r="C122" s="33"/>
      <c r="D122" s="33"/>
      <c r="E122" s="33"/>
      <c r="F122" s="33"/>
      <c r="G122" s="33"/>
      <c r="H122" s="33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 x14ac:dyDescent="0.2">
      <c r="A123" s="33"/>
      <c r="B123" s="34"/>
      <c r="C123" s="28" t="s">
        <v>21</v>
      </c>
      <c r="D123" s="33"/>
      <c r="E123" s="33"/>
      <c r="F123" s="26" t="str">
        <f>E15</f>
        <v>Trenčiansky samosprávny kraj</v>
      </c>
      <c r="G123" s="33"/>
      <c r="H123" s="33"/>
      <c r="I123" s="98" t="s">
        <v>28</v>
      </c>
      <c r="J123" s="31" t="str">
        <f>E21</f>
        <v>A.DOM, spol. s 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 x14ac:dyDescent="0.2">
      <c r="A124" s="33"/>
      <c r="B124" s="34"/>
      <c r="C124" s="28" t="s">
        <v>26</v>
      </c>
      <c r="D124" s="33"/>
      <c r="E124" s="33"/>
      <c r="F124" s="26" t="str">
        <f>IF(E18="","",E18)</f>
        <v>Vyplň údaj</v>
      </c>
      <c r="G124" s="33"/>
      <c r="H124" s="33"/>
      <c r="I124" s="98" t="s">
        <v>34</v>
      </c>
      <c r="J124" s="31" t="str">
        <f>E24</f>
        <v>Ing. Stanislav Švec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 x14ac:dyDescent="0.2">
      <c r="A125" s="33"/>
      <c r="B125" s="34"/>
      <c r="C125" s="33"/>
      <c r="D125" s="33"/>
      <c r="E125" s="33"/>
      <c r="F125" s="33"/>
      <c r="G125" s="33"/>
      <c r="H125" s="33"/>
      <c r="I125" s="97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 x14ac:dyDescent="0.2">
      <c r="A126" s="137"/>
      <c r="B126" s="138"/>
      <c r="C126" s="139" t="s">
        <v>160</v>
      </c>
      <c r="D126" s="273" t="s">
        <v>59</v>
      </c>
      <c r="E126" s="273"/>
      <c r="F126" s="273"/>
      <c r="G126" s="140" t="s">
        <v>161</v>
      </c>
      <c r="H126" s="140" t="s">
        <v>162</v>
      </c>
      <c r="I126" s="141" t="s">
        <v>163</v>
      </c>
      <c r="J126" s="142" t="s">
        <v>119</v>
      </c>
      <c r="K126" s="143" t="s">
        <v>164</v>
      </c>
      <c r="L126" s="144"/>
      <c r="M126" s="63" t="s">
        <v>1</v>
      </c>
      <c r="N126" s="64" t="s">
        <v>41</v>
      </c>
      <c r="O126" s="64" t="s">
        <v>165</v>
      </c>
      <c r="P126" s="64" t="s">
        <v>166</v>
      </c>
      <c r="Q126" s="64" t="s">
        <v>167</v>
      </c>
      <c r="R126" s="64" t="s">
        <v>168</v>
      </c>
      <c r="S126" s="64" t="s">
        <v>169</v>
      </c>
      <c r="T126" s="65" t="s">
        <v>170</v>
      </c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</row>
    <row r="127" spans="1:63" s="2" customFormat="1" ht="22.9" customHeight="1" x14ac:dyDescent="0.25">
      <c r="A127" s="33"/>
      <c r="B127" s="34"/>
      <c r="C127" s="70" t="s">
        <v>120</v>
      </c>
      <c r="D127" s="33"/>
      <c r="E127" s="33"/>
      <c r="F127" s="33"/>
      <c r="G127" s="33"/>
      <c r="H127" s="33"/>
      <c r="I127" s="97"/>
      <c r="J127" s="145">
        <f>BK127</f>
        <v>0</v>
      </c>
      <c r="K127" s="33"/>
      <c r="L127" s="34"/>
      <c r="M127" s="66"/>
      <c r="N127" s="57"/>
      <c r="O127" s="67"/>
      <c r="P127" s="146">
        <f>P128+P249+P271</f>
        <v>0</v>
      </c>
      <c r="Q127" s="67"/>
      <c r="R127" s="146">
        <f>R128+R249+R271</f>
        <v>0</v>
      </c>
      <c r="S127" s="67"/>
      <c r="T127" s="147">
        <f>T128+T249+T271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76</v>
      </c>
      <c r="AU127" s="18" t="s">
        <v>121</v>
      </c>
      <c r="BK127" s="148">
        <f>BK128+BK249+BK271</f>
        <v>0</v>
      </c>
    </row>
    <row r="128" spans="1:63" s="12" customFormat="1" ht="25.9" customHeight="1" x14ac:dyDescent="0.2">
      <c r="B128" s="149"/>
      <c r="D128" s="150" t="s">
        <v>76</v>
      </c>
      <c r="E128" s="151" t="s">
        <v>171</v>
      </c>
      <c r="F128" s="151" t="s">
        <v>172</v>
      </c>
      <c r="I128" s="152"/>
      <c r="J128" s="153">
        <f>BK128</f>
        <v>0</v>
      </c>
      <c r="L128" s="149"/>
      <c r="M128" s="154"/>
      <c r="N128" s="155"/>
      <c r="O128" s="155"/>
      <c r="P128" s="156">
        <f>P129+P146+P151+P158+P233+P244</f>
        <v>0</v>
      </c>
      <c r="Q128" s="155"/>
      <c r="R128" s="156">
        <f>R129+R146+R151+R158+R233+R244</f>
        <v>0</v>
      </c>
      <c r="S128" s="155"/>
      <c r="T128" s="157">
        <f>T129+T146+T151+T158+T233+T244</f>
        <v>0</v>
      </c>
      <c r="AR128" s="150" t="s">
        <v>85</v>
      </c>
      <c r="AT128" s="158" t="s">
        <v>76</v>
      </c>
      <c r="AU128" s="158" t="s">
        <v>77</v>
      </c>
      <c r="AY128" s="150" t="s">
        <v>173</v>
      </c>
      <c r="BK128" s="159">
        <f>BK129+BK146+BK151+BK158+BK233+BK244</f>
        <v>0</v>
      </c>
    </row>
    <row r="129" spans="1:65" s="12" customFormat="1" ht="22.9" customHeight="1" x14ac:dyDescent="0.2">
      <c r="B129" s="149"/>
      <c r="D129" s="150" t="s">
        <v>76</v>
      </c>
      <c r="E129" s="160" t="s">
        <v>85</v>
      </c>
      <c r="F129" s="160" t="s">
        <v>174</v>
      </c>
      <c r="I129" s="152"/>
      <c r="J129" s="161">
        <f>BK129</f>
        <v>0</v>
      </c>
      <c r="L129" s="149"/>
      <c r="M129" s="154"/>
      <c r="N129" s="155"/>
      <c r="O129" s="155"/>
      <c r="P129" s="156">
        <f>SUM(P130:P145)</f>
        <v>0</v>
      </c>
      <c r="Q129" s="155"/>
      <c r="R129" s="156">
        <f>SUM(R130:R145)</f>
        <v>0</v>
      </c>
      <c r="S129" s="155"/>
      <c r="T129" s="157">
        <f>SUM(T130:T145)</f>
        <v>0</v>
      </c>
      <c r="AR129" s="150" t="s">
        <v>85</v>
      </c>
      <c r="AT129" s="158" t="s">
        <v>76</v>
      </c>
      <c r="AU129" s="158" t="s">
        <v>85</v>
      </c>
      <c r="AY129" s="150" t="s">
        <v>173</v>
      </c>
      <c r="BK129" s="159">
        <f>SUM(BK130:BK145)</f>
        <v>0</v>
      </c>
    </row>
    <row r="130" spans="1:65" s="2" customFormat="1" ht="16.5" customHeight="1" x14ac:dyDescent="0.2">
      <c r="A130" s="33"/>
      <c r="B130" s="162"/>
      <c r="C130" s="163" t="s">
        <v>85</v>
      </c>
      <c r="D130" s="264" t="s">
        <v>2596</v>
      </c>
      <c r="E130" s="265"/>
      <c r="F130" s="266"/>
      <c r="G130" s="164" t="s">
        <v>2597</v>
      </c>
      <c r="H130" s="165">
        <v>0.13</v>
      </c>
      <c r="I130" s="166"/>
      <c r="J130" s="165">
        <f>ROUND(I130*H130,3)</f>
        <v>0</v>
      </c>
      <c r="K130" s="167"/>
      <c r="L130" s="34"/>
      <c r="M130" s="168" t="s">
        <v>1</v>
      </c>
      <c r="N130" s="169" t="s">
        <v>43</v>
      </c>
      <c r="O130" s="59"/>
      <c r="P130" s="170">
        <f>O130*H130</f>
        <v>0</v>
      </c>
      <c r="Q130" s="170">
        <v>0</v>
      </c>
      <c r="R130" s="170">
        <f>Q130*H130</f>
        <v>0</v>
      </c>
      <c r="S130" s="170">
        <v>0</v>
      </c>
      <c r="T130" s="171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2" t="s">
        <v>178</v>
      </c>
      <c r="AT130" s="172" t="s">
        <v>175</v>
      </c>
      <c r="AU130" s="172" t="s">
        <v>179</v>
      </c>
      <c r="AY130" s="18" t="s">
        <v>173</v>
      </c>
      <c r="BE130" s="173">
        <f>IF(N130="základná",J130,0)</f>
        <v>0</v>
      </c>
      <c r="BF130" s="173">
        <f>IF(N130="znížená",J130,0)</f>
        <v>0</v>
      </c>
      <c r="BG130" s="173">
        <f>IF(N130="zákl. prenesená",J130,0)</f>
        <v>0</v>
      </c>
      <c r="BH130" s="173">
        <f>IF(N130="zníž. prenesená",J130,0)</f>
        <v>0</v>
      </c>
      <c r="BI130" s="173">
        <f>IF(N130="nulová",J130,0)</f>
        <v>0</v>
      </c>
      <c r="BJ130" s="18" t="s">
        <v>179</v>
      </c>
      <c r="BK130" s="174">
        <f>ROUND(I130*H130,3)</f>
        <v>0</v>
      </c>
      <c r="BL130" s="18" t="s">
        <v>178</v>
      </c>
      <c r="BM130" s="172" t="s">
        <v>2598</v>
      </c>
    </row>
    <row r="131" spans="1:65" s="2" customFormat="1" x14ac:dyDescent="0.2">
      <c r="A131" s="33"/>
      <c r="B131" s="34"/>
      <c r="C131" s="33"/>
      <c r="D131" s="175" t="s">
        <v>181</v>
      </c>
      <c r="E131" s="33"/>
      <c r="F131" s="176" t="s">
        <v>2596</v>
      </c>
      <c r="G131" s="33"/>
      <c r="H131" s="33"/>
      <c r="I131" s="97"/>
      <c r="J131" s="33"/>
      <c r="K131" s="33"/>
      <c r="L131" s="34"/>
      <c r="M131" s="177"/>
      <c r="N131" s="178"/>
      <c r="O131" s="59"/>
      <c r="P131" s="59"/>
      <c r="Q131" s="59"/>
      <c r="R131" s="59"/>
      <c r="S131" s="59"/>
      <c r="T131" s="60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181</v>
      </c>
      <c r="AU131" s="18" t="s">
        <v>179</v>
      </c>
    </row>
    <row r="132" spans="1:65" s="2" customFormat="1" ht="16.5" customHeight="1" x14ac:dyDescent="0.2">
      <c r="A132" s="33"/>
      <c r="B132" s="162"/>
      <c r="C132" s="163" t="s">
        <v>179</v>
      </c>
      <c r="D132" s="264" t="s">
        <v>2599</v>
      </c>
      <c r="E132" s="265"/>
      <c r="F132" s="266"/>
      <c r="G132" s="164" t="s">
        <v>185</v>
      </c>
      <c r="H132" s="165">
        <v>191.5</v>
      </c>
      <c r="I132" s="166"/>
      <c r="J132" s="165">
        <f>ROUND(I132*H132,3)</f>
        <v>0</v>
      </c>
      <c r="K132" s="167"/>
      <c r="L132" s="34"/>
      <c r="M132" s="168" t="s">
        <v>1</v>
      </c>
      <c r="N132" s="169" t="s">
        <v>43</v>
      </c>
      <c r="O132" s="59"/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2" t="s">
        <v>178</v>
      </c>
      <c r="AT132" s="172" t="s">
        <v>175</v>
      </c>
      <c r="AU132" s="172" t="s">
        <v>179</v>
      </c>
      <c r="AY132" s="18" t="s">
        <v>173</v>
      </c>
      <c r="BE132" s="173">
        <f>IF(N132="základná",J132,0)</f>
        <v>0</v>
      </c>
      <c r="BF132" s="173">
        <f>IF(N132="znížená",J132,0)</f>
        <v>0</v>
      </c>
      <c r="BG132" s="173">
        <f>IF(N132="zákl. prenesená",J132,0)</f>
        <v>0</v>
      </c>
      <c r="BH132" s="173">
        <f>IF(N132="zníž. prenesená",J132,0)</f>
        <v>0</v>
      </c>
      <c r="BI132" s="173">
        <f>IF(N132="nulová",J132,0)</f>
        <v>0</v>
      </c>
      <c r="BJ132" s="18" t="s">
        <v>179</v>
      </c>
      <c r="BK132" s="174">
        <f>ROUND(I132*H132,3)</f>
        <v>0</v>
      </c>
      <c r="BL132" s="18" t="s">
        <v>178</v>
      </c>
      <c r="BM132" s="172" t="s">
        <v>2600</v>
      </c>
    </row>
    <row r="133" spans="1:65" s="2" customFormat="1" x14ac:dyDescent="0.2">
      <c r="A133" s="33"/>
      <c r="B133" s="34"/>
      <c r="C133" s="33"/>
      <c r="D133" s="175" t="s">
        <v>181</v>
      </c>
      <c r="E133" s="33"/>
      <c r="F133" s="176" t="s">
        <v>2599</v>
      </c>
      <c r="G133" s="33"/>
      <c r="H133" s="33"/>
      <c r="I133" s="97"/>
      <c r="J133" s="33"/>
      <c r="K133" s="33"/>
      <c r="L133" s="34"/>
      <c r="M133" s="177"/>
      <c r="N133" s="178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181</v>
      </c>
      <c r="AU133" s="18" t="s">
        <v>179</v>
      </c>
    </row>
    <row r="134" spans="1:65" s="2" customFormat="1" ht="16.5" customHeight="1" x14ac:dyDescent="0.2">
      <c r="A134" s="33"/>
      <c r="B134" s="162"/>
      <c r="C134" s="163" t="s">
        <v>191</v>
      </c>
      <c r="D134" s="264" t="s">
        <v>2601</v>
      </c>
      <c r="E134" s="265"/>
      <c r="F134" s="266"/>
      <c r="G134" s="164" t="s">
        <v>185</v>
      </c>
      <c r="H134" s="165">
        <v>191.5</v>
      </c>
      <c r="I134" s="166"/>
      <c r="J134" s="165">
        <f>ROUND(I134*H134,3)</f>
        <v>0</v>
      </c>
      <c r="K134" s="167"/>
      <c r="L134" s="34"/>
      <c r="M134" s="168" t="s">
        <v>1</v>
      </c>
      <c r="N134" s="169" t="s">
        <v>43</v>
      </c>
      <c r="O134" s="59"/>
      <c r="P134" s="170">
        <f>O134*H134</f>
        <v>0</v>
      </c>
      <c r="Q134" s="170">
        <v>0</v>
      </c>
      <c r="R134" s="170">
        <f>Q134*H134</f>
        <v>0</v>
      </c>
      <c r="S134" s="170">
        <v>0</v>
      </c>
      <c r="T134" s="17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2" t="s">
        <v>178</v>
      </c>
      <c r="AT134" s="172" t="s">
        <v>175</v>
      </c>
      <c r="AU134" s="172" t="s">
        <v>179</v>
      </c>
      <c r="AY134" s="18" t="s">
        <v>173</v>
      </c>
      <c r="BE134" s="173">
        <f>IF(N134="základná",J134,0)</f>
        <v>0</v>
      </c>
      <c r="BF134" s="173">
        <f>IF(N134="znížená",J134,0)</f>
        <v>0</v>
      </c>
      <c r="BG134" s="173">
        <f>IF(N134="zákl. prenesená",J134,0)</f>
        <v>0</v>
      </c>
      <c r="BH134" s="173">
        <f>IF(N134="zníž. prenesená",J134,0)</f>
        <v>0</v>
      </c>
      <c r="BI134" s="173">
        <f>IF(N134="nulová",J134,0)</f>
        <v>0</v>
      </c>
      <c r="BJ134" s="18" t="s">
        <v>179</v>
      </c>
      <c r="BK134" s="174">
        <f>ROUND(I134*H134,3)</f>
        <v>0</v>
      </c>
      <c r="BL134" s="18" t="s">
        <v>178</v>
      </c>
      <c r="BM134" s="172" t="s">
        <v>2602</v>
      </c>
    </row>
    <row r="135" spans="1:65" s="2" customFormat="1" x14ac:dyDescent="0.2">
      <c r="A135" s="33"/>
      <c r="B135" s="34"/>
      <c r="C135" s="33"/>
      <c r="D135" s="175" t="s">
        <v>181</v>
      </c>
      <c r="E135" s="33"/>
      <c r="F135" s="176" t="s">
        <v>2601</v>
      </c>
      <c r="G135" s="33"/>
      <c r="H135" s="33"/>
      <c r="I135" s="97"/>
      <c r="J135" s="33"/>
      <c r="K135" s="33"/>
      <c r="L135" s="34"/>
      <c r="M135" s="177"/>
      <c r="N135" s="178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181</v>
      </c>
      <c r="AU135" s="18" t="s">
        <v>179</v>
      </c>
    </row>
    <row r="136" spans="1:65" s="2" customFormat="1" ht="24" customHeight="1" x14ac:dyDescent="0.2">
      <c r="A136" s="33"/>
      <c r="B136" s="162"/>
      <c r="C136" s="163" t="s">
        <v>178</v>
      </c>
      <c r="D136" s="264" t="s">
        <v>2603</v>
      </c>
      <c r="E136" s="265"/>
      <c r="F136" s="266"/>
      <c r="G136" s="164" t="s">
        <v>185</v>
      </c>
      <c r="H136" s="165">
        <v>191.5</v>
      </c>
      <c r="I136" s="166"/>
      <c r="J136" s="165">
        <f>ROUND(I136*H136,3)</f>
        <v>0</v>
      </c>
      <c r="K136" s="167"/>
      <c r="L136" s="34"/>
      <c r="M136" s="168" t="s">
        <v>1</v>
      </c>
      <c r="N136" s="169" t="s">
        <v>43</v>
      </c>
      <c r="O136" s="59"/>
      <c r="P136" s="170">
        <f>O136*H136</f>
        <v>0</v>
      </c>
      <c r="Q136" s="170">
        <v>0</v>
      </c>
      <c r="R136" s="170">
        <f>Q136*H136</f>
        <v>0</v>
      </c>
      <c r="S136" s="170">
        <v>0</v>
      </c>
      <c r="T136" s="171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2" t="s">
        <v>178</v>
      </c>
      <c r="AT136" s="172" t="s">
        <v>175</v>
      </c>
      <c r="AU136" s="172" t="s">
        <v>179</v>
      </c>
      <c r="AY136" s="18" t="s">
        <v>173</v>
      </c>
      <c r="BE136" s="173">
        <f>IF(N136="základná",J136,0)</f>
        <v>0</v>
      </c>
      <c r="BF136" s="173">
        <f>IF(N136="znížená",J136,0)</f>
        <v>0</v>
      </c>
      <c r="BG136" s="173">
        <f>IF(N136="zákl. prenesená",J136,0)</f>
        <v>0</v>
      </c>
      <c r="BH136" s="173">
        <f>IF(N136="zníž. prenesená",J136,0)</f>
        <v>0</v>
      </c>
      <c r="BI136" s="173">
        <f>IF(N136="nulová",J136,0)</f>
        <v>0</v>
      </c>
      <c r="BJ136" s="18" t="s">
        <v>179</v>
      </c>
      <c r="BK136" s="174">
        <f>ROUND(I136*H136,3)</f>
        <v>0</v>
      </c>
      <c r="BL136" s="18" t="s">
        <v>178</v>
      </c>
      <c r="BM136" s="172" t="s">
        <v>2604</v>
      </c>
    </row>
    <row r="137" spans="1:65" s="2" customFormat="1" x14ac:dyDescent="0.2">
      <c r="A137" s="33"/>
      <c r="B137" s="34"/>
      <c r="C137" s="33"/>
      <c r="D137" s="175" t="s">
        <v>181</v>
      </c>
      <c r="E137" s="33"/>
      <c r="F137" s="176" t="s">
        <v>2603</v>
      </c>
      <c r="G137" s="33"/>
      <c r="H137" s="33"/>
      <c r="I137" s="97"/>
      <c r="J137" s="33"/>
      <c r="K137" s="33"/>
      <c r="L137" s="34"/>
      <c r="M137" s="177"/>
      <c r="N137" s="178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181</v>
      </c>
      <c r="AU137" s="18" t="s">
        <v>179</v>
      </c>
    </row>
    <row r="138" spans="1:65" s="2" customFormat="1" ht="16.5" customHeight="1" x14ac:dyDescent="0.2">
      <c r="A138" s="33"/>
      <c r="B138" s="162"/>
      <c r="C138" s="163" t="s">
        <v>208</v>
      </c>
      <c r="D138" s="264" t="s">
        <v>2605</v>
      </c>
      <c r="E138" s="265"/>
      <c r="F138" s="266"/>
      <c r="G138" s="164" t="s">
        <v>185</v>
      </c>
      <c r="H138" s="165">
        <v>191.5</v>
      </c>
      <c r="I138" s="166"/>
      <c r="J138" s="165">
        <f>ROUND(I138*H138,3)</f>
        <v>0</v>
      </c>
      <c r="K138" s="167"/>
      <c r="L138" s="34"/>
      <c r="M138" s="168" t="s">
        <v>1</v>
      </c>
      <c r="N138" s="169" t="s">
        <v>43</v>
      </c>
      <c r="O138" s="59"/>
      <c r="P138" s="170">
        <f>O138*H138</f>
        <v>0</v>
      </c>
      <c r="Q138" s="170">
        <v>0</v>
      </c>
      <c r="R138" s="170">
        <f>Q138*H138</f>
        <v>0</v>
      </c>
      <c r="S138" s="170">
        <v>0</v>
      </c>
      <c r="T138" s="17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2" t="s">
        <v>178</v>
      </c>
      <c r="AT138" s="172" t="s">
        <v>175</v>
      </c>
      <c r="AU138" s="172" t="s">
        <v>179</v>
      </c>
      <c r="AY138" s="18" t="s">
        <v>173</v>
      </c>
      <c r="BE138" s="173">
        <f>IF(N138="základná",J138,0)</f>
        <v>0</v>
      </c>
      <c r="BF138" s="173">
        <f>IF(N138="znížená",J138,0)</f>
        <v>0</v>
      </c>
      <c r="BG138" s="173">
        <f>IF(N138="zákl. prenesená",J138,0)</f>
        <v>0</v>
      </c>
      <c r="BH138" s="173">
        <f>IF(N138="zníž. prenesená",J138,0)</f>
        <v>0</v>
      </c>
      <c r="BI138" s="173">
        <f>IF(N138="nulová",J138,0)</f>
        <v>0</v>
      </c>
      <c r="BJ138" s="18" t="s">
        <v>179</v>
      </c>
      <c r="BK138" s="174">
        <f>ROUND(I138*H138,3)</f>
        <v>0</v>
      </c>
      <c r="BL138" s="18" t="s">
        <v>178</v>
      </c>
      <c r="BM138" s="172" t="s">
        <v>2606</v>
      </c>
    </row>
    <row r="139" spans="1:65" s="2" customFormat="1" x14ac:dyDescent="0.2">
      <c r="A139" s="33"/>
      <c r="B139" s="34"/>
      <c r="C139" s="33"/>
      <c r="D139" s="175" t="s">
        <v>181</v>
      </c>
      <c r="E139" s="33"/>
      <c r="F139" s="176" t="s">
        <v>2605</v>
      </c>
      <c r="G139" s="33"/>
      <c r="H139" s="33"/>
      <c r="I139" s="97"/>
      <c r="J139" s="33"/>
      <c r="K139" s="33"/>
      <c r="L139" s="34"/>
      <c r="M139" s="177"/>
      <c r="N139" s="178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181</v>
      </c>
      <c r="AU139" s="18" t="s">
        <v>179</v>
      </c>
    </row>
    <row r="140" spans="1:65" s="2" customFormat="1" ht="24" customHeight="1" x14ac:dyDescent="0.2">
      <c r="A140" s="33"/>
      <c r="B140" s="162"/>
      <c r="C140" s="163" t="s">
        <v>221</v>
      </c>
      <c r="D140" s="264" t="s">
        <v>2607</v>
      </c>
      <c r="E140" s="265"/>
      <c r="F140" s="266"/>
      <c r="G140" s="164" t="s">
        <v>185</v>
      </c>
      <c r="H140" s="165">
        <v>139.5</v>
      </c>
      <c r="I140" s="166"/>
      <c r="J140" s="165">
        <f>ROUND(I140*H140,3)</f>
        <v>0</v>
      </c>
      <c r="K140" s="167"/>
      <c r="L140" s="34"/>
      <c r="M140" s="168" t="s">
        <v>1</v>
      </c>
      <c r="N140" s="169" t="s">
        <v>43</v>
      </c>
      <c r="O140" s="59"/>
      <c r="P140" s="170">
        <f>O140*H140</f>
        <v>0</v>
      </c>
      <c r="Q140" s="170">
        <v>0</v>
      </c>
      <c r="R140" s="170">
        <f>Q140*H140</f>
        <v>0</v>
      </c>
      <c r="S140" s="170">
        <v>0</v>
      </c>
      <c r="T140" s="17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2" t="s">
        <v>178</v>
      </c>
      <c r="AT140" s="172" t="s">
        <v>175</v>
      </c>
      <c r="AU140" s="172" t="s">
        <v>179</v>
      </c>
      <c r="AY140" s="18" t="s">
        <v>173</v>
      </c>
      <c r="BE140" s="173">
        <f>IF(N140="základná",J140,0)</f>
        <v>0</v>
      </c>
      <c r="BF140" s="173">
        <f>IF(N140="znížená",J140,0)</f>
        <v>0</v>
      </c>
      <c r="BG140" s="173">
        <f>IF(N140="zákl. prenesená",J140,0)</f>
        <v>0</v>
      </c>
      <c r="BH140" s="173">
        <f>IF(N140="zníž. prenesená",J140,0)</f>
        <v>0</v>
      </c>
      <c r="BI140" s="173">
        <f>IF(N140="nulová",J140,0)</f>
        <v>0</v>
      </c>
      <c r="BJ140" s="18" t="s">
        <v>179</v>
      </c>
      <c r="BK140" s="174">
        <f>ROUND(I140*H140,3)</f>
        <v>0</v>
      </c>
      <c r="BL140" s="18" t="s">
        <v>178</v>
      </c>
      <c r="BM140" s="172" t="s">
        <v>2608</v>
      </c>
    </row>
    <row r="141" spans="1:65" s="2" customFormat="1" x14ac:dyDescent="0.2">
      <c r="A141" s="33"/>
      <c r="B141" s="34"/>
      <c r="C141" s="33"/>
      <c r="D141" s="175" t="s">
        <v>181</v>
      </c>
      <c r="E141" s="33"/>
      <c r="F141" s="176" t="s">
        <v>2607</v>
      </c>
      <c r="G141" s="33"/>
      <c r="H141" s="33"/>
      <c r="I141" s="97"/>
      <c r="J141" s="33"/>
      <c r="K141" s="33"/>
      <c r="L141" s="34"/>
      <c r="M141" s="177"/>
      <c r="N141" s="178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181</v>
      </c>
      <c r="AU141" s="18" t="s">
        <v>179</v>
      </c>
    </row>
    <row r="142" spans="1:65" s="2" customFormat="1" ht="16.5" customHeight="1" x14ac:dyDescent="0.2">
      <c r="A142" s="33"/>
      <c r="B142" s="162"/>
      <c r="C142" s="163" t="s">
        <v>225</v>
      </c>
      <c r="D142" s="264" t="s">
        <v>2609</v>
      </c>
      <c r="E142" s="265"/>
      <c r="F142" s="266"/>
      <c r="G142" s="164" t="s">
        <v>185</v>
      </c>
      <c r="H142" s="165">
        <v>52</v>
      </c>
      <c r="I142" s="166"/>
      <c r="J142" s="165">
        <f>ROUND(I142*H142,3)</f>
        <v>0</v>
      </c>
      <c r="K142" s="167"/>
      <c r="L142" s="34"/>
      <c r="M142" s="168" t="s">
        <v>1</v>
      </c>
      <c r="N142" s="169" t="s">
        <v>43</v>
      </c>
      <c r="O142" s="59"/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2" t="s">
        <v>178</v>
      </c>
      <c r="AT142" s="172" t="s">
        <v>175</v>
      </c>
      <c r="AU142" s="172" t="s">
        <v>179</v>
      </c>
      <c r="AY142" s="18" t="s">
        <v>173</v>
      </c>
      <c r="BE142" s="173">
        <f>IF(N142="základná",J142,0)</f>
        <v>0</v>
      </c>
      <c r="BF142" s="173">
        <f>IF(N142="znížená",J142,0)</f>
        <v>0</v>
      </c>
      <c r="BG142" s="173">
        <f>IF(N142="zákl. prenesená",J142,0)</f>
        <v>0</v>
      </c>
      <c r="BH142" s="173">
        <f>IF(N142="zníž. prenesená",J142,0)</f>
        <v>0</v>
      </c>
      <c r="BI142" s="173">
        <f>IF(N142="nulová",J142,0)</f>
        <v>0</v>
      </c>
      <c r="BJ142" s="18" t="s">
        <v>179</v>
      </c>
      <c r="BK142" s="174">
        <f>ROUND(I142*H142,3)</f>
        <v>0</v>
      </c>
      <c r="BL142" s="18" t="s">
        <v>178</v>
      </c>
      <c r="BM142" s="172" t="s">
        <v>2610</v>
      </c>
    </row>
    <row r="143" spans="1:65" s="2" customFormat="1" x14ac:dyDescent="0.2">
      <c r="A143" s="33"/>
      <c r="B143" s="34"/>
      <c r="C143" s="33"/>
      <c r="D143" s="175" t="s">
        <v>181</v>
      </c>
      <c r="E143" s="33"/>
      <c r="F143" s="176" t="s">
        <v>2609</v>
      </c>
      <c r="G143" s="33"/>
      <c r="H143" s="33"/>
      <c r="I143" s="97"/>
      <c r="J143" s="33"/>
      <c r="K143" s="33"/>
      <c r="L143" s="34"/>
      <c r="M143" s="177"/>
      <c r="N143" s="178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181</v>
      </c>
      <c r="AU143" s="18" t="s">
        <v>179</v>
      </c>
    </row>
    <row r="144" spans="1:65" s="2" customFormat="1" ht="16.5" customHeight="1" x14ac:dyDescent="0.2">
      <c r="A144" s="33"/>
      <c r="B144" s="162"/>
      <c r="C144" s="163" t="s">
        <v>232</v>
      </c>
      <c r="D144" s="264" t="s">
        <v>2611</v>
      </c>
      <c r="E144" s="265"/>
      <c r="F144" s="266"/>
      <c r="G144" s="164" t="s">
        <v>185</v>
      </c>
      <c r="H144" s="165">
        <v>25.5</v>
      </c>
      <c r="I144" s="166"/>
      <c r="J144" s="165">
        <f>ROUND(I144*H144,3)</f>
        <v>0</v>
      </c>
      <c r="K144" s="167"/>
      <c r="L144" s="34"/>
      <c r="M144" s="168" t="s">
        <v>1</v>
      </c>
      <c r="N144" s="169" t="s">
        <v>43</v>
      </c>
      <c r="O144" s="59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2" t="s">
        <v>178</v>
      </c>
      <c r="AT144" s="172" t="s">
        <v>175</v>
      </c>
      <c r="AU144" s="172" t="s">
        <v>179</v>
      </c>
      <c r="AY144" s="18" t="s">
        <v>173</v>
      </c>
      <c r="BE144" s="173">
        <f>IF(N144="základná",J144,0)</f>
        <v>0</v>
      </c>
      <c r="BF144" s="173">
        <f>IF(N144="znížená",J144,0)</f>
        <v>0</v>
      </c>
      <c r="BG144" s="173">
        <f>IF(N144="zákl. prenesená",J144,0)</f>
        <v>0</v>
      </c>
      <c r="BH144" s="173">
        <f>IF(N144="zníž. prenesená",J144,0)</f>
        <v>0</v>
      </c>
      <c r="BI144" s="173">
        <f>IF(N144="nulová",J144,0)</f>
        <v>0</v>
      </c>
      <c r="BJ144" s="18" t="s">
        <v>179</v>
      </c>
      <c r="BK144" s="174">
        <f>ROUND(I144*H144,3)</f>
        <v>0</v>
      </c>
      <c r="BL144" s="18" t="s">
        <v>178</v>
      </c>
      <c r="BM144" s="172" t="s">
        <v>2612</v>
      </c>
    </row>
    <row r="145" spans="1:65" s="2" customFormat="1" x14ac:dyDescent="0.2">
      <c r="A145" s="33"/>
      <c r="B145" s="34"/>
      <c r="C145" s="33"/>
      <c r="D145" s="175" t="s">
        <v>181</v>
      </c>
      <c r="E145" s="33"/>
      <c r="F145" s="176" t="s">
        <v>2611</v>
      </c>
      <c r="G145" s="33"/>
      <c r="H145" s="33"/>
      <c r="I145" s="97"/>
      <c r="J145" s="33"/>
      <c r="K145" s="33"/>
      <c r="L145" s="34"/>
      <c r="M145" s="177"/>
      <c r="N145" s="178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181</v>
      </c>
      <c r="AU145" s="18" t="s">
        <v>179</v>
      </c>
    </row>
    <row r="146" spans="1:65" s="12" customFormat="1" ht="22.9" customHeight="1" x14ac:dyDescent="0.2">
      <c r="B146" s="149"/>
      <c r="D146" s="150" t="s">
        <v>76</v>
      </c>
      <c r="E146" s="160" t="s">
        <v>178</v>
      </c>
      <c r="F146" s="160" t="s">
        <v>398</v>
      </c>
      <c r="I146" s="152"/>
      <c r="J146" s="161">
        <f>BK146</f>
        <v>0</v>
      </c>
      <c r="L146" s="149"/>
      <c r="M146" s="154"/>
      <c r="N146" s="155"/>
      <c r="O146" s="155"/>
      <c r="P146" s="156">
        <f>SUM(P147:P150)</f>
        <v>0</v>
      </c>
      <c r="Q146" s="155"/>
      <c r="R146" s="156">
        <f>SUM(R147:R150)</f>
        <v>0</v>
      </c>
      <c r="S146" s="155"/>
      <c r="T146" s="157">
        <f>SUM(T147:T150)</f>
        <v>0</v>
      </c>
      <c r="AR146" s="150" t="s">
        <v>85</v>
      </c>
      <c r="AT146" s="158" t="s">
        <v>76</v>
      </c>
      <c r="AU146" s="158" t="s">
        <v>85</v>
      </c>
      <c r="AY146" s="150" t="s">
        <v>173</v>
      </c>
      <c r="BK146" s="159">
        <f>SUM(BK147:BK150)</f>
        <v>0</v>
      </c>
    </row>
    <row r="147" spans="1:65" s="2" customFormat="1" ht="24" customHeight="1" x14ac:dyDescent="0.2">
      <c r="A147" s="33"/>
      <c r="B147" s="162"/>
      <c r="C147" s="163" t="s">
        <v>239</v>
      </c>
      <c r="D147" s="264" t="s">
        <v>2613</v>
      </c>
      <c r="E147" s="265"/>
      <c r="F147" s="266"/>
      <c r="G147" s="164" t="s">
        <v>185</v>
      </c>
      <c r="H147" s="165">
        <v>52</v>
      </c>
      <c r="I147" s="166"/>
      <c r="J147" s="165">
        <f>ROUND(I147*H147,3)</f>
        <v>0</v>
      </c>
      <c r="K147" s="167"/>
      <c r="L147" s="34"/>
      <c r="M147" s="168" t="s">
        <v>1</v>
      </c>
      <c r="N147" s="169" t="s">
        <v>43</v>
      </c>
      <c r="O147" s="59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2" t="s">
        <v>178</v>
      </c>
      <c r="AT147" s="172" t="s">
        <v>175</v>
      </c>
      <c r="AU147" s="172" t="s">
        <v>179</v>
      </c>
      <c r="AY147" s="18" t="s">
        <v>173</v>
      </c>
      <c r="BE147" s="173">
        <f>IF(N147="základná",J147,0)</f>
        <v>0</v>
      </c>
      <c r="BF147" s="173">
        <f>IF(N147="znížená",J147,0)</f>
        <v>0</v>
      </c>
      <c r="BG147" s="173">
        <f>IF(N147="zákl. prenesená",J147,0)</f>
        <v>0</v>
      </c>
      <c r="BH147" s="173">
        <f>IF(N147="zníž. prenesená",J147,0)</f>
        <v>0</v>
      </c>
      <c r="BI147" s="173">
        <f>IF(N147="nulová",J147,0)</f>
        <v>0</v>
      </c>
      <c r="BJ147" s="18" t="s">
        <v>179</v>
      </c>
      <c r="BK147" s="174">
        <f>ROUND(I147*H147,3)</f>
        <v>0</v>
      </c>
      <c r="BL147" s="18" t="s">
        <v>178</v>
      </c>
      <c r="BM147" s="172" t="s">
        <v>2614</v>
      </c>
    </row>
    <row r="148" spans="1:65" s="2" customFormat="1" x14ac:dyDescent="0.2">
      <c r="A148" s="33"/>
      <c r="B148" s="34"/>
      <c r="C148" s="33"/>
      <c r="D148" s="175" t="s">
        <v>181</v>
      </c>
      <c r="E148" s="33"/>
      <c r="F148" s="176" t="s">
        <v>2613</v>
      </c>
      <c r="G148" s="33"/>
      <c r="H148" s="33"/>
      <c r="I148" s="97"/>
      <c r="J148" s="33"/>
      <c r="K148" s="33"/>
      <c r="L148" s="34"/>
      <c r="M148" s="177"/>
      <c r="N148" s="178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181</v>
      </c>
      <c r="AU148" s="18" t="s">
        <v>179</v>
      </c>
    </row>
    <row r="149" spans="1:65" s="2" customFormat="1" ht="24" customHeight="1" x14ac:dyDescent="0.2">
      <c r="A149" s="33"/>
      <c r="B149" s="162"/>
      <c r="C149" s="163" t="s">
        <v>245</v>
      </c>
      <c r="D149" s="264" t="s">
        <v>2615</v>
      </c>
      <c r="E149" s="265"/>
      <c r="F149" s="266"/>
      <c r="G149" s="164" t="s">
        <v>370</v>
      </c>
      <c r="H149" s="165">
        <v>5</v>
      </c>
      <c r="I149" s="166"/>
      <c r="J149" s="165">
        <f>ROUND(I149*H149,3)</f>
        <v>0</v>
      </c>
      <c r="K149" s="167"/>
      <c r="L149" s="34"/>
      <c r="M149" s="168" t="s">
        <v>1</v>
      </c>
      <c r="N149" s="169" t="s">
        <v>43</v>
      </c>
      <c r="O149" s="59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2" t="s">
        <v>178</v>
      </c>
      <c r="AT149" s="172" t="s">
        <v>175</v>
      </c>
      <c r="AU149" s="172" t="s">
        <v>179</v>
      </c>
      <c r="AY149" s="18" t="s">
        <v>173</v>
      </c>
      <c r="BE149" s="173">
        <f>IF(N149="základná",J149,0)</f>
        <v>0</v>
      </c>
      <c r="BF149" s="173">
        <f>IF(N149="znížená",J149,0)</f>
        <v>0</v>
      </c>
      <c r="BG149" s="173">
        <f>IF(N149="zákl. prenesená",J149,0)</f>
        <v>0</v>
      </c>
      <c r="BH149" s="173">
        <f>IF(N149="zníž. prenesená",J149,0)</f>
        <v>0</v>
      </c>
      <c r="BI149" s="173">
        <f>IF(N149="nulová",J149,0)</f>
        <v>0</v>
      </c>
      <c r="BJ149" s="18" t="s">
        <v>179</v>
      </c>
      <c r="BK149" s="174">
        <f>ROUND(I149*H149,3)</f>
        <v>0</v>
      </c>
      <c r="BL149" s="18" t="s">
        <v>178</v>
      </c>
      <c r="BM149" s="172" t="s">
        <v>2616</v>
      </c>
    </row>
    <row r="150" spans="1:65" s="2" customFormat="1" ht="19.5" x14ac:dyDescent="0.2">
      <c r="A150" s="33"/>
      <c r="B150" s="34"/>
      <c r="C150" s="33"/>
      <c r="D150" s="175" t="s">
        <v>181</v>
      </c>
      <c r="E150" s="33"/>
      <c r="F150" s="176" t="s">
        <v>2615</v>
      </c>
      <c r="G150" s="33"/>
      <c r="H150" s="33"/>
      <c r="I150" s="97"/>
      <c r="J150" s="33"/>
      <c r="K150" s="33"/>
      <c r="L150" s="34"/>
      <c r="M150" s="177"/>
      <c r="N150" s="178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181</v>
      </c>
      <c r="AU150" s="18" t="s">
        <v>179</v>
      </c>
    </row>
    <row r="151" spans="1:65" s="12" customFormat="1" ht="22.9" customHeight="1" x14ac:dyDescent="0.2">
      <c r="B151" s="149"/>
      <c r="D151" s="150" t="s">
        <v>76</v>
      </c>
      <c r="E151" s="160" t="s">
        <v>208</v>
      </c>
      <c r="F151" s="160" t="s">
        <v>513</v>
      </c>
      <c r="I151" s="152"/>
      <c r="J151" s="161">
        <f>BK151</f>
        <v>0</v>
      </c>
      <c r="L151" s="149"/>
      <c r="M151" s="154"/>
      <c r="N151" s="155"/>
      <c r="O151" s="155"/>
      <c r="P151" s="156">
        <f>SUM(P152:P157)</f>
        <v>0</v>
      </c>
      <c r="Q151" s="155"/>
      <c r="R151" s="156">
        <f>SUM(R152:R157)</f>
        <v>0</v>
      </c>
      <c r="S151" s="155"/>
      <c r="T151" s="157">
        <f>SUM(T152:T157)</f>
        <v>0</v>
      </c>
      <c r="AR151" s="150" t="s">
        <v>85</v>
      </c>
      <c r="AT151" s="158" t="s">
        <v>76</v>
      </c>
      <c r="AU151" s="158" t="s">
        <v>85</v>
      </c>
      <c r="AY151" s="150" t="s">
        <v>173</v>
      </c>
      <c r="BK151" s="159">
        <f>SUM(BK152:BK157)</f>
        <v>0</v>
      </c>
    </row>
    <row r="152" spans="1:65" s="2" customFormat="1" ht="24" customHeight="1" x14ac:dyDescent="0.2">
      <c r="A152" s="33"/>
      <c r="B152" s="162"/>
      <c r="C152" s="163" t="s">
        <v>250</v>
      </c>
      <c r="D152" s="264" t="s">
        <v>2617</v>
      </c>
      <c r="E152" s="265"/>
      <c r="F152" s="266"/>
      <c r="G152" s="164" t="s">
        <v>185</v>
      </c>
      <c r="H152" s="165">
        <v>2</v>
      </c>
      <c r="I152" s="166"/>
      <c r="J152" s="165">
        <f>ROUND(I152*H152,3)</f>
        <v>0</v>
      </c>
      <c r="K152" s="167"/>
      <c r="L152" s="34"/>
      <c r="M152" s="168" t="s">
        <v>1</v>
      </c>
      <c r="N152" s="169" t="s">
        <v>43</v>
      </c>
      <c r="O152" s="59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2" t="s">
        <v>178</v>
      </c>
      <c r="AT152" s="172" t="s">
        <v>175</v>
      </c>
      <c r="AU152" s="172" t="s">
        <v>179</v>
      </c>
      <c r="AY152" s="18" t="s">
        <v>173</v>
      </c>
      <c r="BE152" s="173">
        <f>IF(N152="základná",J152,0)</f>
        <v>0</v>
      </c>
      <c r="BF152" s="173">
        <f>IF(N152="znížená",J152,0)</f>
        <v>0</v>
      </c>
      <c r="BG152" s="173">
        <f>IF(N152="zákl. prenesená",J152,0)</f>
        <v>0</v>
      </c>
      <c r="BH152" s="173">
        <f>IF(N152="zníž. prenesená",J152,0)</f>
        <v>0</v>
      </c>
      <c r="BI152" s="173">
        <f>IF(N152="nulová",J152,0)</f>
        <v>0</v>
      </c>
      <c r="BJ152" s="18" t="s">
        <v>179</v>
      </c>
      <c r="BK152" s="174">
        <f>ROUND(I152*H152,3)</f>
        <v>0</v>
      </c>
      <c r="BL152" s="18" t="s">
        <v>178</v>
      </c>
      <c r="BM152" s="172" t="s">
        <v>2618</v>
      </c>
    </row>
    <row r="153" spans="1:65" s="2" customFormat="1" ht="19.5" x14ac:dyDescent="0.2">
      <c r="A153" s="33"/>
      <c r="B153" s="34"/>
      <c r="C153" s="33"/>
      <c r="D153" s="175" t="s">
        <v>181</v>
      </c>
      <c r="E153" s="33"/>
      <c r="F153" s="176" t="s">
        <v>2617</v>
      </c>
      <c r="G153" s="33"/>
      <c r="H153" s="33"/>
      <c r="I153" s="97"/>
      <c r="J153" s="33"/>
      <c r="K153" s="33"/>
      <c r="L153" s="34"/>
      <c r="M153" s="177"/>
      <c r="N153" s="178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181</v>
      </c>
      <c r="AU153" s="18" t="s">
        <v>179</v>
      </c>
    </row>
    <row r="154" spans="1:65" s="2" customFormat="1" ht="24" customHeight="1" x14ac:dyDescent="0.2">
      <c r="A154" s="33"/>
      <c r="B154" s="162"/>
      <c r="C154" s="163" t="s">
        <v>254</v>
      </c>
      <c r="D154" s="264" t="s">
        <v>2619</v>
      </c>
      <c r="E154" s="265"/>
      <c r="F154" s="266"/>
      <c r="G154" s="164" t="s">
        <v>271</v>
      </c>
      <c r="H154" s="165">
        <v>10</v>
      </c>
      <c r="I154" s="166"/>
      <c r="J154" s="165">
        <f>ROUND(I154*H154,3)</f>
        <v>0</v>
      </c>
      <c r="K154" s="167"/>
      <c r="L154" s="34"/>
      <c r="M154" s="168" t="s">
        <v>1</v>
      </c>
      <c r="N154" s="169" t="s">
        <v>43</v>
      </c>
      <c r="O154" s="59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2" t="s">
        <v>178</v>
      </c>
      <c r="AT154" s="172" t="s">
        <v>175</v>
      </c>
      <c r="AU154" s="172" t="s">
        <v>179</v>
      </c>
      <c r="AY154" s="18" t="s">
        <v>173</v>
      </c>
      <c r="BE154" s="173">
        <f>IF(N154="základná",J154,0)</f>
        <v>0</v>
      </c>
      <c r="BF154" s="173">
        <f>IF(N154="znížená",J154,0)</f>
        <v>0</v>
      </c>
      <c r="BG154" s="173">
        <f>IF(N154="zákl. prenesená",J154,0)</f>
        <v>0</v>
      </c>
      <c r="BH154" s="173">
        <f>IF(N154="zníž. prenesená",J154,0)</f>
        <v>0</v>
      </c>
      <c r="BI154" s="173">
        <f>IF(N154="nulová",J154,0)</f>
        <v>0</v>
      </c>
      <c r="BJ154" s="18" t="s">
        <v>179</v>
      </c>
      <c r="BK154" s="174">
        <f>ROUND(I154*H154,3)</f>
        <v>0</v>
      </c>
      <c r="BL154" s="18" t="s">
        <v>178</v>
      </c>
      <c r="BM154" s="172" t="s">
        <v>2620</v>
      </c>
    </row>
    <row r="155" spans="1:65" s="2" customFormat="1" x14ac:dyDescent="0.2">
      <c r="A155" s="33"/>
      <c r="B155" s="34"/>
      <c r="C155" s="33"/>
      <c r="D155" s="175" t="s">
        <v>181</v>
      </c>
      <c r="E155" s="33"/>
      <c r="F155" s="176" t="s">
        <v>2619</v>
      </c>
      <c r="G155" s="33"/>
      <c r="H155" s="33"/>
      <c r="I155" s="97"/>
      <c r="J155" s="33"/>
      <c r="K155" s="33"/>
      <c r="L155" s="34"/>
      <c r="M155" s="177"/>
      <c r="N155" s="178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181</v>
      </c>
      <c r="AU155" s="18" t="s">
        <v>179</v>
      </c>
    </row>
    <row r="156" spans="1:65" s="2" customFormat="1" ht="24" customHeight="1" x14ac:dyDescent="0.2">
      <c r="A156" s="33"/>
      <c r="B156" s="162"/>
      <c r="C156" s="163" t="s">
        <v>260</v>
      </c>
      <c r="D156" s="264" t="s">
        <v>2621</v>
      </c>
      <c r="E156" s="265"/>
      <c r="F156" s="266"/>
      <c r="G156" s="164" t="s">
        <v>271</v>
      </c>
      <c r="H156" s="165">
        <v>10</v>
      </c>
      <c r="I156" s="166"/>
      <c r="J156" s="165">
        <f>ROUND(I156*H156,3)</f>
        <v>0</v>
      </c>
      <c r="K156" s="167"/>
      <c r="L156" s="34"/>
      <c r="M156" s="168" t="s">
        <v>1</v>
      </c>
      <c r="N156" s="169" t="s">
        <v>43</v>
      </c>
      <c r="O156" s="59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2" t="s">
        <v>178</v>
      </c>
      <c r="AT156" s="172" t="s">
        <v>175</v>
      </c>
      <c r="AU156" s="172" t="s">
        <v>179</v>
      </c>
      <c r="AY156" s="18" t="s">
        <v>173</v>
      </c>
      <c r="BE156" s="173">
        <f>IF(N156="základná",J156,0)</f>
        <v>0</v>
      </c>
      <c r="BF156" s="173">
        <f>IF(N156="znížená",J156,0)</f>
        <v>0</v>
      </c>
      <c r="BG156" s="173">
        <f>IF(N156="zákl. prenesená",J156,0)</f>
        <v>0</v>
      </c>
      <c r="BH156" s="173">
        <f>IF(N156="zníž. prenesená",J156,0)</f>
        <v>0</v>
      </c>
      <c r="BI156" s="173">
        <f>IF(N156="nulová",J156,0)</f>
        <v>0</v>
      </c>
      <c r="BJ156" s="18" t="s">
        <v>179</v>
      </c>
      <c r="BK156" s="174">
        <f>ROUND(I156*H156,3)</f>
        <v>0</v>
      </c>
      <c r="BL156" s="18" t="s">
        <v>178</v>
      </c>
      <c r="BM156" s="172" t="s">
        <v>2622</v>
      </c>
    </row>
    <row r="157" spans="1:65" s="2" customFormat="1" ht="19.5" x14ac:dyDescent="0.2">
      <c r="A157" s="33"/>
      <c r="B157" s="34"/>
      <c r="C157" s="33"/>
      <c r="D157" s="175" t="s">
        <v>181</v>
      </c>
      <c r="E157" s="33"/>
      <c r="F157" s="176" t="s">
        <v>2621</v>
      </c>
      <c r="G157" s="33"/>
      <c r="H157" s="33"/>
      <c r="I157" s="97"/>
      <c r="J157" s="33"/>
      <c r="K157" s="33"/>
      <c r="L157" s="34"/>
      <c r="M157" s="177"/>
      <c r="N157" s="178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181</v>
      </c>
      <c r="AU157" s="18" t="s">
        <v>179</v>
      </c>
    </row>
    <row r="158" spans="1:65" s="12" customFormat="1" ht="22.9" customHeight="1" x14ac:dyDescent="0.2">
      <c r="B158" s="149"/>
      <c r="D158" s="150" t="s">
        <v>76</v>
      </c>
      <c r="E158" s="160" t="s">
        <v>232</v>
      </c>
      <c r="F158" s="160" t="s">
        <v>2623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SUM(P159:P232)</f>
        <v>0</v>
      </c>
      <c r="Q158" s="155"/>
      <c r="R158" s="156">
        <f>SUM(R159:R232)</f>
        <v>0</v>
      </c>
      <c r="S158" s="155"/>
      <c r="T158" s="157">
        <f>SUM(T159:T232)</f>
        <v>0</v>
      </c>
      <c r="AR158" s="150" t="s">
        <v>85</v>
      </c>
      <c r="AT158" s="158" t="s">
        <v>76</v>
      </c>
      <c r="AU158" s="158" t="s">
        <v>85</v>
      </c>
      <c r="AY158" s="150" t="s">
        <v>173</v>
      </c>
      <c r="BK158" s="159">
        <f>SUM(BK159:BK232)</f>
        <v>0</v>
      </c>
    </row>
    <row r="159" spans="1:65" s="2" customFormat="1" ht="24" customHeight="1" x14ac:dyDescent="0.2">
      <c r="A159" s="33"/>
      <c r="B159" s="162"/>
      <c r="C159" s="163" t="s">
        <v>269</v>
      </c>
      <c r="D159" s="264" t="s">
        <v>2624</v>
      </c>
      <c r="E159" s="265"/>
      <c r="F159" s="266"/>
      <c r="G159" s="164" t="s">
        <v>2625</v>
      </c>
      <c r="H159" s="165">
        <v>1</v>
      </c>
      <c r="I159" s="166"/>
      <c r="J159" s="165">
        <f>ROUND(I159*H159,3)</f>
        <v>0</v>
      </c>
      <c r="K159" s="167"/>
      <c r="L159" s="34"/>
      <c r="M159" s="168" t="s">
        <v>1</v>
      </c>
      <c r="N159" s="169" t="s">
        <v>43</v>
      </c>
      <c r="O159" s="59"/>
      <c r="P159" s="170">
        <f>O159*H159</f>
        <v>0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2" t="s">
        <v>178</v>
      </c>
      <c r="AT159" s="172" t="s">
        <v>175</v>
      </c>
      <c r="AU159" s="172" t="s">
        <v>179</v>
      </c>
      <c r="AY159" s="18" t="s">
        <v>173</v>
      </c>
      <c r="BE159" s="173">
        <f>IF(N159="základná",J159,0)</f>
        <v>0</v>
      </c>
      <c r="BF159" s="173">
        <f>IF(N159="znížená",J159,0)</f>
        <v>0</v>
      </c>
      <c r="BG159" s="173">
        <f>IF(N159="zákl. prenesená",J159,0)</f>
        <v>0</v>
      </c>
      <c r="BH159" s="173">
        <f>IF(N159="zníž. prenesená",J159,0)</f>
        <v>0</v>
      </c>
      <c r="BI159" s="173">
        <f>IF(N159="nulová",J159,0)</f>
        <v>0</v>
      </c>
      <c r="BJ159" s="18" t="s">
        <v>179</v>
      </c>
      <c r="BK159" s="174">
        <f>ROUND(I159*H159,3)</f>
        <v>0</v>
      </c>
      <c r="BL159" s="18" t="s">
        <v>178</v>
      </c>
      <c r="BM159" s="172" t="s">
        <v>2626</v>
      </c>
    </row>
    <row r="160" spans="1:65" s="2" customFormat="1" x14ac:dyDescent="0.2">
      <c r="A160" s="33"/>
      <c r="B160" s="34"/>
      <c r="C160" s="33"/>
      <c r="D160" s="175" t="s">
        <v>181</v>
      </c>
      <c r="E160" s="33"/>
      <c r="F160" s="176" t="s">
        <v>2624</v>
      </c>
      <c r="G160" s="33"/>
      <c r="H160" s="33"/>
      <c r="I160" s="97"/>
      <c r="J160" s="33"/>
      <c r="K160" s="33"/>
      <c r="L160" s="34"/>
      <c r="M160" s="177"/>
      <c r="N160" s="178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181</v>
      </c>
      <c r="AU160" s="18" t="s">
        <v>179</v>
      </c>
    </row>
    <row r="161" spans="1:65" s="2" customFormat="1" ht="16.5" customHeight="1" x14ac:dyDescent="0.2">
      <c r="A161" s="33"/>
      <c r="B161" s="162"/>
      <c r="C161" s="163" t="s">
        <v>278</v>
      </c>
      <c r="D161" s="264" t="s">
        <v>2627</v>
      </c>
      <c r="E161" s="265"/>
      <c r="F161" s="266"/>
      <c r="G161" s="164" t="s">
        <v>643</v>
      </c>
      <c r="H161" s="165">
        <v>30</v>
      </c>
      <c r="I161" s="166"/>
      <c r="J161" s="165">
        <f>ROUND(I161*H161,3)</f>
        <v>0</v>
      </c>
      <c r="K161" s="167"/>
      <c r="L161" s="34"/>
      <c r="M161" s="168" t="s">
        <v>1</v>
      </c>
      <c r="N161" s="169" t="s">
        <v>43</v>
      </c>
      <c r="O161" s="59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2" t="s">
        <v>178</v>
      </c>
      <c r="AT161" s="172" t="s">
        <v>175</v>
      </c>
      <c r="AU161" s="172" t="s">
        <v>179</v>
      </c>
      <c r="AY161" s="18" t="s">
        <v>173</v>
      </c>
      <c r="BE161" s="173">
        <f>IF(N161="základná",J161,0)</f>
        <v>0</v>
      </c>
      <c r="BF161" s="173">
        <f>IF(N161="znížená",J161,0)</f>
        <v>0</v>
      </c>
      <c r="BG161" s="173">
        <f>IF(N161="zákl. prenesená",J161,0)</f>
        <v>0</v>
      </c>
      <c r="BH161" s="173">
        <f>IF(N161="zníž. prenesená",J161,0)</f>
        <v>0</v>
      </c>
      <c r="BI161" s="173">
        <f>IF(N161="nulová",J161,0)</f>
        <v>0</v>
      </c>
      <c r="BJ161" s="18" t="s">
        <v>179</v>
      </c>
      <c r="BK161" s="174">
        <f>ROUND(I161*H161,3)</f>
        <v>0</v>
      </c>
      <c r="BL161" s="18" t="s">
        <v>178</v>
      </c>
      <c r="BM161" s="172" t="s">
        <v>2628</v>
      </c>
    </row>
    <row r="162" spans="1:65" s="2" customFormat="1" x14ac:dyDescent="0.2">
      <c r="A162" s="33"/>
      <c r="B162" s="34"/>
      <c r="C162" s="33"/>
      <c r="D162" s="175" t="s">
        <v>181</v>
      </c>
      <c r="E162" s="33"/>
      <c r="F162" s="176" t="s">
        <v>2627</v>
      </c>
      <c r="G162" s="33"/>
      <c r="H162" s="33"/>
      <c r="I162" s="97"/>
      <c r="J162" s="33"/>
      <c r="K162" s="33"/>
      <c r="L162" s="34"/>
      <c r="M162" s="177"/>
      <c r="N162" s="178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181</v>
      </c>
      <c r="AU162" s="18" t="s">
        <v>179</v>
      </c>
    </row>
    <row r="163" spans="1:65" s="2" customFormat="1" ht="16.5" customHeight="1" x14ac:dyDescent="0.2">
      <c r="A163" s="33"/>
      <c r="B163" s="162"/>
      <c r="C163" s="163" t="s">
        <v>283</v>
      </c>
      <c r="D163" s="264" t="s">
        <v>2629</v>
      </c>
      <c r="E163" s="265"/>
      <c r="F163" s="266"/>
      <c r="G163" s="164" t="s">
        <v>643</v>
      </c>
      <c r="H163" s="165">
        <v>30</v>
      </c>
      <c r="I163" s="166"/>
      <c r="J163" s="165">
        <f>ROUND(I163*H163,3)</f>
        <v>0</v>
      </c>
      <c r="K163" s="167"/>
      <c r="L163" s="34"/>
      <c r="M163" s="168" t="s">
        <v>1</v>
      </c>
      <c r="N163" s="169" t="s">
        <v>43</v>
      </c>
      <c r="O163" s="59"/>
      <c r="P163" s="170">
        <f>O163*H163</f>
        <v>0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2" t="s">
        <v>178</v>
      </c>
      <c r="AT163" s="172" t="s">
        <v>175</v>
      </c>
      <c r="AU163" s="172" t="s">
        <v>179</v>
      </c>
      <c r="AY163" s="18" t="s">
        <v>173</v>
      </c>
      <c r="BE163" s="173">
        <f>IF(N163="základná",J163,0)</f>
        <v>0</v>
      </c>
      <c r="BF163" s="173">
        <f>IF(N163="znížená",J163,0)</f>
        <v>0</v>
      </c>
      <c r="BG163" s="173">
        <f>IF(N163="zákl. prenesená",J163,0)</f>
        <v>0</v>
      </c>
      <c r="BH163" s="173">
        <f>IF(N163="zníž. prenesená",J163,0)</f>
        <v>0</v>
      </c>
      <c r="BI163" s="173">
        <f>IF(N163="nulová",J163,0)</f>
        <v>0</v>
      </c>
      <c r="BJ163" s="18" t="s">
        <v>179</v>
      </c>
      <c r="BK163" s="174">
        <f>ROUND(I163*H163,3)</f>
        <v>0</v>
      </c>
      <c r="BL163" s="18" t="s">
        <v>178</v>
      </c>
      <c r="BM163" s="172" t="s">
        <v>2630</v>
      </c>
    </row>
    <row r="164" spans="1:65" s="2" customFormat="1" x14ac:dyDescent="0.2">
      <c r="A164" s="33"/>
      <c r="B164" s="34"/>
      <c r="C164" s="33"/>
      <c r="D164" s="175" t="s">
        <v>181</v>
      </c>
      <c r="E164" s="33"/>
      <c r="F164" s="176" t="s">
        <v>2629</v>
      </c>
      <c r="G164" s="33"/>
      <c r="H164" s="33"/>
      <c r="I164" s="97"/>
      <c r="J164" s="33"/>
      <c r="K164" s="33"/>
      <c r="L164" s="34"/>
      <c r="M164" s="177"/>
      <c r="N164" s="178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181</v>
      </c>
      <c r="AU164" s="18" t="s">
        <v>179</v>
      </c>
    </row>
    <row r="165" spans="1:65" s="2" customFormat="1" ht="16.5" customHeight="1" x14ac:dyDescent="0.2">
      <c r="A165" s="33"/>
      <c r="B165" s="162"/>
      <c r="C165" s="210" t="s">
        <v>290</v>
      </c>
      <c r="D165" s="267" t="s">
        <v>2631</v>
      </c>
      <c r="E165" s="268"/>
      <c r="F165" s="269"/>
      <c r="G165" s="211" t="s">
        <v>2625</v>
      </c>
      <c r="H165" s="212">
        <v>5</v>
      </c>
      <c r="I165" s="213"/>
      <c r="J165" s="212">
        <f>ROUND(I165*H165,3)</f>
        <v>0</v>
      </c>
      <c r="K165" s="214"/>
      <c r="L165" s="215"/>
      <c r="M165" s="216" t="s">
        <v>1</v>
      </c>
      <c r="N165" s="217" t="s">
        <v>43</v>
      </c>
      <c r="O165" s="59"/>
      <c r="P165" s="170">
        <f>O165*H165</f>
        <v>0</v>
      </c>
      <c r="Q165" s="170">
        <v>0</v>
      </c>
      <c r="R165" s="170">
        <f>Q165*H165</f>
        <v>0</v>
      </c>
      <c r="S165" s="170">
        <v>0</v>
      </c>
      <c r="T165" s="17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2" t="s">
        <v>232</v>
      </c>
      <c r="AT165" s="172" t="s">
        <v>335</v>
      </c>
      <c r="AU165" s="172" t="s">
        <v>179</v>
      </c>
      <c r="AY165" s="18" t="s">
        <v>173</v>
      </c>
      <c r="BE165" s="173">
        <f>IF(N165="základná",J165,0)</f>
        <v>0</v>
      </c>
      <c r="BF165" s="173">
        <f>IF(N165="znížená",J165,0)</f>
        <v>0</v>
      </c>
      <c r="BG165" s="173">
        <f>IF(N165="zákl. prenesená",J165,0)</f>
        <v>0</v>
      </c>
      <c r="BH165" s="173">
        <f>IF(N165="zníž. prenesená",J165,0)</f>
        <v>0</v>
      </c>
      <c r="BI165" s="173">
        <f>IF(N165="nulová",J165,0)</f>
        <v>0</v>
      </c>
      <c r="BJ165" s="18" t="s">
        <v>179</v>
      </c>
      <c r="BK165" s="174">
        <f>ROUND(I165*H165,3)</f>
        <v>0</v>
      </c>
      <c r="BL165" s="18" t="s">
        <v>178</v>
      </c>
      <c r="BM165" s="172" t="s">
        <v>2632</v>
      </c>
    </row>
    <row r="166" spans="1:65" s="2" customFormat="1" x14ac:dyDescent="0.2">
      <c r="A166" s="33"/>
      <c r="B166" s="34"/>
      <c r="C166" s="33"/>
      <c r="D166" s="175" t="s">
        <v>181</v>
      </c>
      <c r="E166" s="33"/>
      <c r="F166" s="176" t="s">
        <v>2631</v>
      </c>
      <c r="G166" s="33"/>
      <c r="H166" s="33"/>
      <c r="I166" s="97"/>
      <c r="J166" s="33"/>
      <c r="K166" s="33"/>
      <c r="L166" s="34"/>
      <c r="M166" s="177"/>
      <c r="N166" s="178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181</v>
      </c>
      <c r="AU166" s="18" t="s">
        <v>179</v>
      </c>
    </row>
    <row r="167" spans="1:65" s="2" customFormat="1" ht="16.5" customHeight="1" x14ac:dyDescent="0.2">
      <c r="A167" s="33"/>
      <c r="B167" s="162"/>
      <c r="C167" s="210" t="s">
        <v>295</v>
      </c>
      <c r="D167" s="267" t="s">
        <v>2633</v>
      </c>
      <c r="E167" s="268"/>
      <c r="F167" s="269"/>
      <c r="G167" s="211" t="s">
        <v>2625</v>
      </c>
      <c r="H167" s="212">
        <v>5</v>
      </c>
      <c r="I167" s="213"/>
      <c r="J167" s="212">
        <f>ROUND(I167*H167,3)</f>
        <v>0</v>
      </c>
      <c r="K167" s="214"/>
      <c r="L167" s="215"/>
      <c r="M167" s="216" t="s">
        <v>1</v>
      </c>
      <c r="N167" s="217" t="s">
        <v>43</v>
      </c>
      <c r="O167" s="59"/>
      <c r="P167" s="170">
        <f>O167*H167</f>
        <v>0</v>
      </c>
      <c r="Q167" s="170">
        <v>0</v>
      </c>
      <c r="R167" s="170">
        <f>Q167*H167</f>
        <v>0</v>
      </c>
      <c r="S167" s="170">
        <v>0</v>
      </c>
      <c r="T167" s="17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2" t="s">
        <v>232</v>
      </c>
      <c r="AT167" s="172" t="s">
        <v>335</v>
      </c>
      <c r="AU167" s="172" t="s">
        <v>179</v>
      </c>
      <c r="AY167" s="18" t="s">
        <v>173</v>
      </c>
      <c r="BE167" s="173">
        <f>IF(N167="základná",J167,0)</f>
        <v>0</v>
      </c>
      <c r="BF167" s="173">
        <f>IF(N167="znížená",J167,0)</f>
        <v>0</v>
      </c>
      <c r="BG167" s="173">
        <f>IF(N167="zákl. prenesená",J167,0)</f>
        <v>0</v>
      </c>
      <c r="BH167" s="173">
        <f>IF(N167="zníž. prenesená",J167,0)</f>
        <v>0</v>
      </c>
      <c r="BI167" s="173">
        <f>IF(N167="nulová",J167,0)</f>
        <v>0</v>
      </c>
      <c r="BJ167" s="18" t="s">
        <v>179</v>
      </c>
      <c r="BK167" s="174">
        <f>ROUND(I167*H167,3)</f>
        <v>0</v>
      </c>
      <c r="BL167" s="18" t="s">
        <v>178</v>
      </c>
      <c r="BM167" s="172" t="s">
        <v>2634</v>
      </c>
    </row>
    <row r="168" spans="1:65" s="2" customFormat="1" x14ac:dyDescent="0.2">
      <c r="A168" s="33"/>
      <c r="B168" s="34"/>
      <c r="C168" s="33"/>
      <c r="D168" s="175" t="s">
        <v>181</v>
      </c>
      <c r="E168" s="33"/>
      <c r="F168" s="176" t="s">
        <v>2633</v>
      </c>
      <c r="G168" s="33"/>
      <c r="H168" s="33"/>
      <c r="I168" s="97"/>
      <c r="J168" s="33"/>
      <c r="K168" s="33"/>
      <c r="L168" s="34"/>
      <c r="M168" s="177"/>
      <c r="N168" s="178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181</v>
      </c>
      <c r="AU168" s="18" t="s">
        <v>179</v>
      </c>
    </row>
    <row r="169" spans="1:65" s="2" customFormat="1" ht="24" customHeight="1" x14ac:dyDescent="0.2">
      <c r="A169" s="33"/>
      <c r="B169" s="162"/>
      <c r="C169" s="163" t="s">
        <v>300</v>
      </c>
      <c r="D169" s="264" t="s">
        <v>2635</v>
      </c>
      <c r="E169" s="265"/>
      <c r="F169" s="266"/>
      <c r="G169" s="164" t="s">
        <v>643</v>
      </c>
      <c r="H169" s="165">
        <v>70</v>
      </c>
      <c r="I169" s="166"/>
      <c r="J169" s="165">
        <f>ROUND(I169*H169,3)</f>
        <v>0</v>
      </c>
      <c r="K169" s="167"/>
      <c r="L169" s="34"/>
      <c r="M169" s="168" t="s">
        <v>1</v>
      </c>
      <c r="N169" s="169" t="s">
        <v>43</v>
      </c>
      <c r="O169" s="59"/>
      <c r="P169" s="170">
        <f>O169*H169</f>
        <v>0</v>
      </c>
      <c r="Q169" s="170">
        <v>0</v>
      </c>
      <c r="R169" s="170">
        <f>Q169*H169</f>
        <v>0</v>
      </c>
      <c r="S169" s="170">
        <v>0</v>
      </c>
      <c r="T169" s="171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2" t="s">
        <v>178</v>
      </c>
      <c r="AT169" s="172" t="s">
        <v>175</v>
      </c>
      <c r="AU169" s="172" t="s">
        <v>179</v>
      </c>
      <c r="AY169" s="18" t="s">
        <v>173</v>
      </c>
      <c r="BE169" s="173">
        <f>IF(N169="základná",J169,0)</f>
        <v>0</v>
      </c>
      <c r="BF169" s="173">
        <f>IF(N169="znížená",J169,0)</f>
        <v>0</v>
      </c>
      <c r="BG169" s="173">
        <f>IF(N169="zákl. prenesená",J169,0)</f>
        <v>0</v>
      </c>
      <c r="BH169" s="173">
        <f>IF(N169="zníž. prenesená",J169,0)</f>
        <v>0</v>
      </c>
      <c r="BI169" s="173">
        <f>IF(N169="nulová",J169,0)</f>
        <v>0</v>
      </c>
      <c r="BJ169" s="18" t="s">
        <v>179</v>
      </c>
      <c r="BK169" s="174">
        <f>ROUND(I169*H169,3)</f>
        <v>0</v>
      </c>
      <c r="BL169" s="18" t="s">
        <v>178</v>
      </c>
      <c r="BM169" s="172" t="s">
        <v>2636</v>
      </c>
    </row>
    <row r="170" spans="1:65" s="2" customFormat="1" ht="19.5" x14ac:dyDescent="0.2">
      <c r="A170" s="33"/>
      <c r="B170" s="34"/>
      <c r="C170" s="33"/>
      <c r="D170" s="175" t="s">
        <v>181</v>
      </c>
      <c r="E170" s="33"/>
      <c r="F170" s="176" t="s">
        <v>2635</v>
      </c>
      <c r="G170" s="33"/>
      <c r="H170" s="33"/>
      <c r="I170" s="97"/>
      <c r="J170" s="33"/>
      <c r="K170" s="33"/>
      <c r="L170" s="34"/>
      <c r="M170" s="177"/>
      <c r="N170" s="178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181</v>
      </c>
      <c r="AU170" s="18" t="s">
        <v>179</v>
      </c>
    </row>
    <row r="171" spans="1:65" s="2" customFormat="1" ht="24" customHeight="1" x14ac:dyDescent="0.2">
      <c r="A171" s="33"/>
      <c r="B171" s="162"/>
      <c r="C171" s="210" t="s">
        <v>7</v>
      </c>
      <c r="D171" s="267" t="s">
        <v>2637</v>
      </c>
      <c r="E171" s="268"/>
      <c r="F171" s="269"/>
      <c r="G171" s="211" t="s">
        <v>2625</v>
      </c>
      <c r="H171" s="212">
        <v>6</v>
      </c>
      <c r="I171" s="213"/>
      <c r="J171" s="212">
        <f>ROUND(I171*H171,3)</f>
        <v>0</v>
      </c>
      <c r="K171" s="214"/>
      <c r="L171" s="215"/>
      <c r="M171" s="216" t="s">
        <v>1</v>
      </c>
      <c r="N171" s="217" t="s">
        <v>43</v>
      </c>
      <c r="O171" s="59"/>
      <c r="P171" s="170">
        <f>O171*H171</f>
        <v>0</v>
      </c>
      <c r="Q171" s="170">
        <v>0</v>
      </c>
      <c r="R171" s="170">
        <f>Q171*H171</f>
        <v>0</v>
      </c>
      <c r="S171" s="170">
        <v>0</v>
      </c>
      <c r="T171" s="17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2" t="s">
        <v>232</v>
      </c>
      <c r="AT171" s="172" t="s">
        <v>335</v>
      </c>
      <c r="AU171" s="172" t="s">
        <v>179</v>
      </c>
      <c r="AY171" s="18" t="s">
        <v>173</v>
      </c>
      <c r="BE171" s="173">
        <f>IF(N171="základná",J171,0)</f>
        <v>0</v>
      </c>
      <c r="BF171" s="173">
        <f>IF(N171="znížená",J171,0)</f>
        <v>0</v>
      </c>
      <c r="BG171" s="173">
        <f>IF(N171="zákl. prenesená",J171,0)</f>
        <v>0</v>
      </c>
      <c r="BH171" s="173">
        <f>IF(N171="zníž. prenesená",J171,0)</f>
        <v>0</v>
      </c>
      <c r="BI171" s="173">
        <f>IF(N171="nulová",J171,0)</f>
        <v>0</v>
      </c>
      <c r="BJ171" s="18" t="s">
        <v>179</v>
      </c>
      <c r="BK171" s="174">
        <f>ROUND(I171*H171,3)</f>
        <v>0</v>
      </c>
      <c r="BL171" s="18" t="s">
        <v>178</v>
      </c>
      <c r="BM171" s="172" t="s">
        <v>2638</v>
      </c>
    </row>
    <row r="172" spans="1:65" s="2" customFormat="1" x14ac:dyDescent="0.2">
      <c r="A172" s="33"/>
      <c r="B172" s="34"/>
      <c r="C172" s="33"/>
      <c r="D172" s="175" t="s">
        <v>181</v>
      </c>
      <c r="E172" s="33"/>
      <c r="F172" s="176" t="s">
        <v>2637</v>
      </c>
      <c r="G172" s="33"/>
      <c r="H172" s="33"/>
      <c r="I172" s="97"/>
      <c r="J172" s="33"/>
      <c r="K172" s="33"/>
      <c r="L172" s="34"/>
      <c r="M172" s="177"/>
      <c r="N172" s="178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181</v>
      </c>
      <c r="AU172" s="18" t="s">
        <v>179</v>
      </c>
    </row>
    <row r="173" spans="1:65" s="2" customFormat="1" ht="24" customHeight="1" x14ac:dyDescent="0.2">
      <c r="A173" s="33"/>
      <c r="B173" s="162"/>
      <c r="C173" s="210" t="s">
        <v>308</v>
      </c>
      <c r="D173" s="267" t="s">
        <v>2639</v>
      </c>
      <c r="E173" s="268"/>
      <c r="F173" s="269"/>
      <c r="G173" s="211" t="s">
        <v>2625</v>
      </c>
      <c r="H173" s="212">
        <v>8</v>
      </c>
      <c r="I173" s="213"/>
      <c r="J173" s="212">
        <f>ROUND(I173*H173,3)</f>
        <v>0</v>
      </c>
      <c r="K173" s="214"/>
      <c r="L173" s="215"/>
      <c r="M173" s="216" t="s">
        <v>1</v>
      </c>
      <c r="N173" s="217" t="s">
        <v>43</v>
      </c>
      <c r="O173" s="59"/>
      <c r="P173" s="170">
        <f>O173*H173</f>
        <v>0</v>
      </c>
      <c r="Q173" s="170">
        <v>0</v>
      </c>
      <c r="R173" s="170">
        <f>Q173*H173</f>
        <v>0</v>
      </c>
      <c r="S173" s="170">
        <v>0</v>
      </c>
      <c r="T173" s="171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2" t="s">
        <v>232</v>
      </c>
      <c r="AT173" s="172" t="s">
        <v>335</v>
      </c>
      <c r="AU173" s="172" t="s">
        <v>179</v>
      </c>
      <c r="AY173" s="18" t="s">
        <v>173</v>
      </c>
      <c r="BE173" s="173">
        <f>IF(N173="základná",J173,0)</f>
        <v>0</v>
      </c>
      <c r="BF173" s="173">
        <f>IF(N173="znížená",J173,0)</f>
        <v>0</v>
      </c>
      <c r="BG173" s="173">
        <f>IF(N173="zákl. prenesená",J173,0)</f>
        <v>0</v>
      </c>
      <c r="BH173" s="173">
        <f>IF(N173="zníž. prenesená",J173,0)</f>
        <v>0</v>
      </c>
      <c r="BI173" s="173">
        <f>IF(N173="nulová",J173,0)</f>
        <v>0</v>
      </c>
      <c r="BJ173" s="18" t="s">
        <v>179</v>
      </c>
      <c r="BK173" s="174">
        <f>ROUND(I173*H173,3)</f>
        <v>0</v>
      </c>
      <c r="BL173" s="18" t="s">
        <v>178</v>
      </c>
      <c r="BM173" s="172" t="s">
        <v>2640</v>
      </c>
    </row>
    <row r="174" spans="1:65" s="2" customFormat="1" x14ac:dyDescent="0.2">
      <c r="A174" s="33"/>
      <c r="B174" s="34"/>
      <c r="C174" s="33"/>
      <c r="D174" s="175" t="s">
        <v>181</v>
      </c>
      <c r="E174" s="33"/>
      <c r="F174" s="176" t="s">
        <v>2639</v>
      </c>
      <c r="G174" s="33"/>
      <c r="H174" s="33"/>
      <c r="I174" s="97"/>
      <c r="J174" s="33"/>
      <c r="K174" s="33"/>
      <c r="L174" s="34"/>
      <c r="M174" s="177"/>
      <c r="N174" s="178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181</v>
      </c>
      <c r="AU174" s="18" t="s">
        <v>179</v>
      </c>
    </row>
    <row r="175" spans="1:65" s="2" customFormat="1" ht="16.5" customHeight="1" x14ac:dyDescent="0.2">
      <c r="A175" s="33"/>
      <c r="B175" s="162"/>
      <c r="C175" s="163" t="s">
        <v>311</v>
      </c>
      <c r="D175" s="264" t="s">
        <v>2641</v>
      </c>
      <c r="E175" s="265"/>
      <c r="F175" s="266"/>
      <c r="G175" s="164" t="s">
        <v>2625</v>
      </c>
      <c r="H175" s="165">
        <v>1</v>
      </c>
      <c r="I175" s="166"/>
      <c r="J175" s="165">
        <f>ROUND(I175*H175,3)</f>
        <v>0</v>
      </c>
      <c r="K175" s="167"/>
      <c r="L175" s="34"/>
      <c r="M175" s="168" t="s">
        <v>1</v>
      </c>
      <c r="N175" s="169" t="s">
        <v>43</v>
      </c>
      <c r="O175" s="59"/>
      <c r="P175" s="170">
        <f>O175*H175</f>
        <v>0</v>
      </c>
      <c r="Q175" s="170">
        <v>0</v>
      </c>
      <c r="R175" s="170">
        <f>Q175*H175</f>
        <v>0</v>
      </c>
      <c r="S175" s="170">
        <v>0</v>
      </c>
      <c r="T175" s="171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2" t="s">
        <v>178</v>
      </c>
      <c r="AT175" s="172" t="s">
        <v>175</v>
      </c>
      <c r="AU175" s="172" t="s">
        <v>179</v>
      </c>
      <c r="AY175" s="18" t="s">
        <v>173</v>
      </c>
      <c r="BE175" s="173">
        <f>IF(N175="základná",J175,0)</f>
        <v>0</v>
      </c>
      <c r="BF175" s="173">
        <f>IF(N175="znížená",J175,0)</f>
        <v>0</v>
      </c>
      <c r="BG175" s="173">
        <f>IF(N175="zákl. prenesená",J175,0)</f>
        <v>0</v>
      </c>
      <c r="BH175" s="173">
        <f>IF(N175="zníž. prenesená",J175,0)</f>
        <v>0</v>
      </c>
      <c r="BI175" s="173">
        <f>IF(N175="nulová",J175,0)</f>
        <v>0</v>
      </c>
      <c r="BJ175" s="18" t="s">
        <v>179</v>
      </c>
      <c r="BK175" s="174">
        <f>ROUND(I175*H175,3)</f>
        <v>0</v>
      </c>
      <c r="BL175" s="18" t="s">
        <v>178</v>
      </c>
      <c r="BM175" s="172" t="s">
        <v>2642</v>
      </c>
    </row>
    <row r="176" spans="1:65" s="2" customFormat="1" x14ac:dyDescent="0.2">
      <c r="A176" s="33"/>
      <c r="B176" s="34"/>
      <c r="C176" s="33"/>
      <c r="D176" s="175" t="s">
        <v>181</v>
      </c>
      <c r="E176" s="33"/>
      <c r="F176" s="176" t="s">
        <v>2641</v>
      </c>
      <c r="G176" s="33"/>
      <c r="H176" s="33"/>
      <c r="I176" s="97"/>
      <c r="J176" s="33"/>
      <c r="K176" s="33"/>
      <c r="L176" s="34"/>
      <c r="M176" s="177"/>
      <c r="N176" s="178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181</v>
      </c>
      <c r="AU176" s="18" t="s">
        <v>179</v>
      </c>
    </row>
    <row r="177" spans="1:65" s="2" customFormat="1" ht="24" customHeight="1" x14ac:dyDescent="0.2">
      <c r="A177" s="33"/>
      <c r="B177" s="162"/>
      <c r="C177" s="163" t="s">
        <v>316</v>
      </c>
      <c r="D177" s="264" t="s">
        <v>2643</v>
      </c>
      <c r="E177" s="265"/>
      <c r="F177" s="266"/>
      <c r="G177" s="164" t="s">
        <v>2625</v>
      </c>
      <c r="H177" s="165">
        <v>1</v>
      </c>
      <c r="I177" s="166"/>
      <c r="J177" s="165">
        <f>ROUND(I177*H177,3)</f>
        <v>0</v>
      </c>
      <c r="K177" s="167"/>
      <c r="L177" s="34"/>
      <c r="M177" s="168" t="s">
        <v>1</v>
      </c>
      <c r="N177" s="169" t="s">
        <v>43</v>
      </c>
      <c r="O177" s="59"/>
      <c r="P177" s="170">
        <f>O177*H177</f>
        <v>0</v>
      </c>
      <c r="Q177" s="170">
        <v>0</v>
      </c>
      <c r="R177" s="170">
        <f>Q177*H177</f>
        <v>0</v>
      </c>
      <c r="S177" s="170">
        <v>0</v>
      </c>
      <c r="T177" s="17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2" t="s">
        <v>178</v>
      </c>
      <c r="AT177" s="172" t="s">
        <v>175</v>
      </c>
      <c r="AU177" s="172" t="s">
        <v>179</v>
      </c>
      <c r="AY177" s="18" t="s">
        <v>173</v>
      </c>
      <c r="BE177" s="173">
        <f>IF(N177="základná",J177,0)</f>
        <v>0</v>
      </c>
      <c r="BF177" s="173">
        <f>IF(N177="znížená",J177,0)</f>
        <v>0</v>
      </c>
      <c r="BG177" s="173">
        <f>IF(N177="zákl. prenesená",J177,0)</f>
        <v>0</v>
      </c>
      <c r="BH177" s="173">
        <f>IF(N177="zníž. prenesená",J177,0)</f>
        <v>0</v>
      </c>
      <c r="BI177" s="173">
        <f>IF(N177="nulová",J177,0)</f>
        <v>0</v>
      </c>
      <c r="BJ177" s="18" t="s">
        <v>179</v>
      </c>
      <c r="BK177" s="174">
        <f>ROUND(I177*H177,3)</f>
        <v>0</v>
      </c>
      <c r="BL177" s="18" t="s">
        <v>178</v>
      </c>
      <c r="BM177" s="172" t="s">
        <v>2644</v>
      </c>
    </row>
    <row r="178" spans="1:65" s="2" customFormat="1" x14ac:dyDescent="0.2">
      <c r="A178" s="33"/>
      <c r="B178" s="34"/>
      <c r="C178" s="33"/>
      <c r="D178" s="175" t="s">
        <v>181</v>
      </c>
      <c r="E178" s="33"/>
      <c r="F178" s="176" t="s">
        <v>2643</v>
      </c>
      <c r="G178" s="33"/>
      <c r="H178" s="33"/>
      <c r="I178" s="97"/>
      <c r="J178" s="33"/>
      <c r="K178" s="33"/>
      <c r="L178" s="34"/>
      <c r="M178" s="177"/>
      <c r="N178" s="178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181</v>
      </c>
      <c r="AU178" s="18" t="s">
        <v>179</v>
      </c>
    </row>
    <row r="179" spans="1:65" s="2" customFormat="1" ht="24" customHeight="1" x14ac:dyDescent="0.2">
      <c r="A179" s="33"/>
      <c r="B179" s="162"/>
      <c r="C179" s="163" t="s">
        <v>320</v>
      </c>
      <c r="D179" s="264" t="s">
        <v>2645</v>
      </c>
      <c r="E179" s="265"/>
      <c r="F179" s="266"/>
      <c r="G179" s="164" t="s">
        <v>2625</v>
      </c>
      <c r="H179" s="165">
        <v>1</v>
      </c>
      <c r="I179" s="166"/>
      <c r="J179" s="165">
        <f>ROUND(I179*H179,3)</f>
        <v>0</v>
      </c>
      <c r="K179" s="167"/>
      <c r="L179" s="34"/>
      <c r="M179" s="168" t="s">
        <v>1</v>
      </c>
      <c r="N179" s="169" t="s">
        <v>43</v>
      </c>
      <c r="O179" s="59"/>
      <c r="P179" s="170">
        <f>O179*H179</f>
        <v>0</v>
      </c>
      <c r="Q179" s="170">
        <v>0</v>
      </c>
      <c r="R179" s="170">
        <f>Q179*H179</f>
        <v>0</v>
      </c>
      <c r="S179" s="170">
        <v>0</v>
      </c>
      <c r="T179" s="171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2" t="s">
        <v>178</v>
      </c>
      <c r="AT179" s="172" t="s">
        <v>175</v>
      </c>
      <c r="AU179" s="172" t="s">
        <v>179</v>
      </c>
      <c r="AY179" s="18" t="s">
        <v>173</v>
      </c>
      <c r="BE179" s="173">
        <f>IF(N179="základná",J179,0)</f>
        <v>0</v>
      </c>
      <c r="BF179" s="173">
        <f>IF(N179="znížená",J179,0)</f>
        <v>0</v>
      </c>
      <c r="BG179" s="173">
        <f>IF(N179="zákl. prenesená",J179,0)</f>
        <v>0</v>
      </c>
      <c r="BH179" s="173">
        <f>IF(N179="zníž. prenesená",J179,0)</f>
        <v>0</v>
      </c>
      <c r="BI179" s="173">
        <f>IF(N179="nulová",J179,0)</f>
        <v>0</v>
      </c>
      <c r="BJ179" s="18" t="s">
        <v>179</v>
      </c>
      <c r="BK179" s="174">
        <f>ROUND(I179*H179,3)</f>
        <v>0</v>
      </c>
      <c r="BL179" s="18" t="s">
        <v>178</v>
      </c>
      <c r="BM179" s="172" t="s">
        <v>2646</v>
      </c>
    </row>
    <row r="180" spans="1:65" s="2" customFormat="1" ht="19.5" x14ac:dyDescent="0.2">
      <c r="A180" s="33"/>
      <c r="B180" s="34"/>
      <c r="C180" s="33"/>
      <c r="D180" s="175" t="s">
        <v>181</v>
      </c>
      <c r="E180" s="33"/>
      <c r="F180" s="176" t="s">
        <v>2645</v>
      </c>
      <c r="G180" s="33"/>
      <c r="H180" s="33"/>
      <c r="I180" s="97"/>
      <c r="J180" s="33"/>
      <c r="K180" s="33"/>
      <c r="L180" s="34"/>
      <c r="M180" s="177"/>
      <c r="N180" s="178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181</v>
      </c>
      <c r="AU180" s="18" t="s">
        <v>179</v>
      </c>
    </row>
    <row r="181" spans="1:65" s="2" customFormat="1" ht="24" customHeight="1" x14ac:dyDescent="0.2">
      <c r="A181" s="33"/>
      <c r="B181" s="162"/>
      <c r="C181" s="163" t="s">
        <v>326</v>
      </c>
      <c r="D181" s="264" t="s">
        <v>2647</v>
      </c>
      <c r="E181" s="265"/>
      <c r="F181" s="266"/>
      <c r="G181" s="164" t="s">
        <v>643</v>
      </c>
      <c r="H181" s="165">
        <v>70</v>
      </c>
      <c r="I181" s="166"/>
      <c r="J181" s="165">
        <f>ROUND(I181*H181,3)</f>
        <v>0</v>
      </c>
      <c r="K181" s="167"/>
      <c r="L181" s="34"/>
      <c r="M181" s="168" t="s">
        <v>1</v>
      </c>
      <c r="N181" s="169" t="s">
        <v>43</v>
      </c>
      <c r="O181" s="59"/>
      <c r="P181" s="170">
        <f>O181*H181</f>
        <v>0</v>
      </c>
      <c r="Q181" s="170">
        <v>0</v>
      </c>
      <c r="R181" s="170">
        <f>Q181*H181</f>
        <v>0</v>
      </c>
      <c r="S181" s="170">
        <v>0</v>
      </c>
      <c r="T181" s="171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2" t="s">
        <v>178</v>
      </c>
      <c r="AT181" s="172" t="s">
        <v>175</v>
      </c>
      <c r="AU181" s="172" t="s">
        <v>179</v>
      </c>
      <c r="AY181" s="18" t="s">
        <v>173</v>
      </c>
      <c r="BE181" s="173">
        <f>IF(N181="základná",J181,0)</f>
        <v>0</v>
      </c>
      <c r="BF181" s="173">
        <f>IF(N181="znížená",J181,0)</f>
        <v>0</v>
      </c>
      <c r="BG181" s="173">
        <f>IF(N181="zákl. prenesená",J181,0)</f>
        <v>0</v>
      </c>
      <c r="BH181" s="173">
        <f>IF(N181="zníž. prenesená",J181,0)</f>
        <v>0</v>
      </c>
      <c r="BI181" s="173">
        <f>IF(N181="nulová",J181,0)</f>
        <v>0</v>
      </c>
      <c r="BJ181" s="18" t="s">
        <v>179</v>
      </c>
      <c r="BK181" s="174">
        <f>ROUND(I181*H181,3)</f>
        <v>0</v>
      </c>
      <c r="BL181" s="18" t="s">
        <v>178</v>
      </c>
      <c r="BM181" s="172" t="s">
        <v>2648</v>
      </c>
    </row>
    <row r="182" spans="1:65" s="2" customFormat="1" x14ac:dyDescent="0.2">
      <c r="A182" s="33"/>
      <c r="B182" s="34"/>
      <c r="C182" s="33"/>
      <c r="D182" s="175" t="s">
        <v>181</v>
      </c>
      <c r="E182" s="33"/>
      <c r="F182" s="176" t="s">
        <v>2647</v>
      </c>
      <c r="G182" s="33"/>
      <c r="H182" s="33"/>
      <c r="I182" s="97"/>
      <c r="J182" s="33"/>
      <c r="K182" s="33"/>
      <c r="L182" s="34"/>
      <c r="M182" s="177"/>
      <c r="N182" s="178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181</v>
      </c>
      <c r="AU182" s="18" t="s">
        <v>179</v>
      </c>
    </row>
    <row r="183" spans="1:65" s="2" customFormat="1" ht="24" customHeight="1" x14ac:dyDescent="0.2">
      <c r="A183" s="33"/>
      <c r="B183" s="162"/>
      <c r="C183" s="163" t="s">
        <v>330</v>
      </c>
      <c r="D183" s="264" t="s">
        <v>2649</v>
      </c>
      <c r="E183" s="265"/>
      <c r="F183" s="266"/>
      <c r="G183" s="164" t="s">
        <v>643</v>
      </c>
      <c r="H183" s="165">
        <v>60</v>
      </c>
      <c r="I183" s="166"/>
      <c r="J183" s="165">
        <f>ROUND(I183*H183,3)</f>
        <v>0</v>
      </c>
      <c r="K183" s="167"/>
      <c r="L183" s="34"/>
      <c r="M183" s="168" t="s">
        <v>1</v>
      </c>
      <c r="N183" s="169" t="s">
        <v>43</v>
      </c>
      <c r="O183" s="59"/>
      <c r="P183" s="170">
        <f>O183*H183</f>
        <v>0</v>
      </c>
      <c r="Q183" s="170">
        <v>0</v>
      </c>
      <c r="R183" s="170">
        <f>Q183*H183</f>
        <v>0</v>
      </c>
      <c r="S183" s="170">
        <v>0</v>
      </c>
      <c r="T183" s="17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2" t="s">
        <v>178</v>
      </c>
      <c r="AT183" s="172" t="s">
        <v>175</v>
      </c>
      <c r="AU183" s="172" t="s">
        <v>179</v>
      </c>
      <c r="AY183" s="18" t="s">
        <v>173</v>
      </c>
      <c r="BE183" s="173">
        <f>IF(N183="základná",J183,0)</f>
        <v>0</v>
      </c>
      <c r="BF183" s="173">
        <f>IF(N183="znížená",J183,0)</f>
        <v>0</v>
      </c>
      <c r="BG183" s="173">
        <f>IF(N183="zákl. prenesená",J183,0)</f>
        <v>0</v>
      </c>
      <c r="BH183" s="173">
        <f>IF(N183="zníž. prenesená",J183,0)</f>
        <v>0</v>
      </c>
      <c r="BI183" s="173">
        <f>IF(N183="nulová",J183,0)</f>
        <v>0</v>
      </c>
      <c r="BJ183" s="18" t="s">
        <v>179</v>
      </c>
      <c r="BK183" s="174">
        <f>ROUND(I183*H183,3)</f>
        <v>0</v>
      </c>
      <c r="BL183" s="18" t="s">
        <v>178</v>
      </c>
      <c r="BM183" s="172" t="s">
        <v>2650</v>
      </c>
    </row>
    <row r="184" spans="1:65" s="2" customFormat="1" x14ac:dyDescent="0.2">
      <c r="A184" s="33"/>
      <c r="B184" s="34"/>
      <c r="C184" s="33"/>
      <c r="D184" s="175" t="s">
        <v>181</v>
      </c>
      <c r="E184" s="33"/>
      <c r="F184" s="176" t="s">
        <v>2649</v>
      </c>
      <c r="G184" s="33"/>
      <c r="H184" s="33"/>
      <c r="I184" s="97"/>
      <c r="J184" s="33"/>
      <c r="K184" s="33"/>
      <c r="L184" s="34"/>
      <c r="M184" s="177"/>
      <c r="N184" s="178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181</v>
      </c>
      <c r="AU184" s="18" t="s">
        <v>179</v>
      </c>
    </row>
    <row r="185" spans="1:65" s="2" customFormat="1" ht="16.5" customHeight="1" x14ac:dyDescent="0.2">
      <c r="A185" s="33"/>
      <c r="B185" s="162"/>
      <c r="C185" s="163" t="s">
        <v>334</v>
      </c>
      <c r="D185" s="264" t="s">
        <v>2651</v>
      </c>
      <c r="E185" s="265"/>
      <c r="F185" s="266"/>
      <c r="G185" s="164" t="s">
        <v>643</v>
      </c>
      <c r="H185" s="165">
        <v>60</v>
      </c>
      <c r="I185" s="166"/>
      <c r="J185" s="165">
        <f>ROUND(I185*H185,3)</f>
        <v>0</v>
      </c>
      <c r="K185" s="167"/>
      <c r="L185" s="34"/>
      <c r="M185" s="168" t="s">
        <v>1</v>
      </c>
      <c r="N185" s="169" t="s">
        <v>43</v>
      </c>
      <c r="O185" s="59"/>
      <c r="P185" s="170">
        <f>O185*H185</f>
        <v>0</v>
      </c>
      <c r="Q185" s="170">
        <v>0</v>
      </c>
      <c r="R185" s="170">
        <f>Q185*H185</f>
        <v>0</v>
      </c>
      <c r="S185" s="170">
        <v>0</v>
      </c>
      <c r="T185" s="171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2" t="s">
        <v>178</v>
      </c>
      <c r="AT185" s="172" t="s">
        <v>175</v>
      </c>
      <c r="AU185" s="172" t="s">
        <v>179</v>
      </c>
      <c r="AY185" s="18" t="s">
        <v>173</v>
      </c>
      <c r="BE185" s="173">
        <f>IF(N185="základná",J185,0)</f>
        <v>0</v>
      </c>
      <c r="BF185" s="173">
        <f>IF(N185="znížená",J185,0)</f>
        <v>0</v>
      </c>
      <c r="BG185" s="173">
        <f>IF(N185="zákl. prenesená",J185,0)</f>
        <v>0</v>
      </c>
      <c r="BH185" s="173">
        <f>IF(N185="zníž. prenesená",J185,0)</f>
        <v>0</v>
      </c>
      <c r="BI185" s="173">
        <f>IF(N185="nulová",J185,0)</f>
        <v>0</v>
      </c>
      <c r="BJ185" s="18" t="s">
        <v>179</v>
      </c>
      <c r="BK185" s="174">
        <f>ROUND(I185*H185,3)</f>
        <v>0</v>
      </c>
      <c r="BL185" s="18" t="s">
        <v>178</v>
      </c>
      <c r="BM185" s="172" t="s">
        <v>2652</v>
      </c>
    </row>
    <row r="186" spans="1:65" s="2" customFormat="1" x14ac:dyDescent="0.2">
      <c r="A186" s="33"/>
      <c r="B186" s="34"/>
      <c r="C186" s="33"/>
      <c r="D186" s="175" t="s">
        <v>181</v>
      </c>
      <c r="E186" s="33"/>
      <c r="F186" s="176" t="s">
        <v>2651</v>
      </c>
      <c r="G186" s="33"/>
      <c r="H186" s="33"/>
      <c r="I186" s="97"/>
      <c r="J186" s="33"/>
      <c r="K186" s="33"/>
      <c r="L186" s="34"/>
      <c r="M186" s="177"/>
      <c r="N186" s="178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181</v>
      </c>
      <c r="AU186" s="18" t="s">
        <v>179</v>
      </c>
    </row>
    <row r="187" spans="1:65" s="2" customFormat="1" ht="24" customHeight="1" x14ac:dyDescent="0.2">
      <c r="A187" s="33"/>
      <c r="B187" s="162"/>
      <c r="C187" s="163" t="s">
        <v>340</v>
      </c>
      <c r="D187" s="264" t="s">
        <v>2653</v>
      </c>
      <c r="E187" s="265"/>
      <c r="F187" s="266"/>
      <c r="G187" s="164" t="s">
        <v>2625</v>
      </c>
      <c r="H187" s="165">
        <v>1</v>
      </c>
      <c r="I187" s="166"/>
      <c r="J187" s="165">
        <f>ROUND(I187*H187,3)</f>
        <v>0</v>
      </c>
      <c r="K187" s="167"/>
      <c r="L187" s="34"/>
      <c r="M187" s="168" t="s">
        <v>1</v>
      </c>
      <c r="N187" s="169" t="s">
        <v>43</v>
      </c>
      <c r="O187" s="59"/>
      <c r="P187" s="170">
        <f>O187*H187</f>
        <v>0</v>
      </c>
      <c r="Q187" s="170">
        <v>0</v>
      </c>
      <c r="R187" s="170">
        <f>Q187*H187</f>
        <v>0</v>
      </c>
      <c r="S187" s="170">
        <v>0</v>
      </c>
      <c r="T187" s="171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2" t="s">
        <v>178</v>
      </c>
      <c r="AT187" s="172" t="s">
        <v>175</v>
      </c>
      <c r="AU187" s="172" t="s">
        <v>179</v>
      </c>
      <c r="AY187" s="18" t="s">
        <v>173</v>
      </c>
      <c r="BE187" s="173">
        <f>IF(N187="základná",J187,0)</f>
        <v>0</v>
      </c>
      <c r="BF187" s="173">
        <f>IF(N187="znížená",J187,0)</f>
        <v>0</v>
      </c>
      <c r="BG187" s="173">
        <f>IF(N187="zákl. prenesená",J187,0)</f>
        <v>0</v>
      </c>
      <c r="BH187" s="173">
        <f>IF(N187="zníž. prenesená",J187,0)</f>
        <v>0</v>
      </c>
      <c r="BI187" s="173">
        <f>IF(N187="nulová",J187,0)</f>
        <v>0</v>
      </c>
      <c r="BJ187" s="18" t="s">
        <v>179</v>
      </c>
      <c r="BK187" s="174">
        <f>ROUND(I187*H187,3)</f>
        <v>0</v>
      </c>
      <c r="BL187" s="18" t="s">
        <v>178</v>
      </c>
      <c r="BM187" s="172" t="s">
        <v>2654</v>
      </c>
    </row>
    <row r="188" spans="1:65" s="2" customFormat="1" ht="19.5" x14ac:dyDescent="0.2">
      <c r="A188" s="33"/>
      <c r="B188" s="34"/>
      <c r="C188" s="33"/>
      <c r="D188" s="175" t="s">
        <v>181</v>
      </c>
      <c r="E188" s="33"/>
      <c r="F188" s="176" t="s">
        <v>2653</v>
      </c>
      <c r="G188" s="33"/>
      <c r="H188" s="33"/>
      <c r="I188" s="97"/>
      <c r="J188" s="33"/>
      <c r="K188" s="33"/>
      <c r="L188" s="34"/>
      <c r="M188" s="177"/>
      <c r="N188" s="178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181</v>
      </c>
      <c r="AU188" s="18" t="s">
        <v>179</v>
      </c>
    </row>
    <row r="189" spans="1:65" s="2" customFormat="1" ht="16.5" customHeight="1" x14ac:dyDescent="0.2">
      <c r="A189" s="33"/>
      <c r="B189" s="162"/>
      <c r="C189" s="163" t="s">
        <v>345</v>
      </c>
      <c r="D189" s="264" t="s">
        <v>2655</v>
      </c>
      <c r="E189" s="265"/>
      <c r="F189" s="266"/>
      <c r="G189" s="164" t="s">
        <v>2625</v>
      </c>
      <c r="H189" s="165">
        <v>1</v>
      </c>
      <c r="I189" s="166"/>
      <c r="J189" s="165">
        <f>ROUND(I189*H189,3)</f>
        <v>0</v>
      </c>
      <c r="K189" s="167"/>
      <c r="L189" s="34"/>
      <c r="M189" s="168" t="s">
        <v>1</v>
      </c>
      <c r="N189" s="169" t="s">
        <v>43</v>
      </c>
      <c r="O189" s="59"/>
      <c r="P189" s="170">
        <f>O189*H189</f>
        <v>0</v>
      </c>
      <c r="Q189" s="170">
        <v>0</v>
      </c>
      <c r="R189" s="170">
        <f>Q189*H189</f>
        <v>0</v>
      </c>
      <c r="S189" s="170">
        <v>0</v>
      </c>
      <c r="T189" s="171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2" t="s">
        <v>178</v>
      </c>
      <c r="AT189" s="172" t="s">
        <v>175</v>
      </c>
      <c r="AU189" s="172" t="s">
        <v>179</v>
      </c>
      <c r="AY189" s="18" t="s">
        <v>173</v>
      </c>
      <c r="BE189" s="173">
        <f>IF(N189="základná",J189,0)</f>
        <v>0</v>
      </c>
      <c r="BF189" s="173">
        <f>IF(N189="znížená",J189,0)</f>
        <v>0</v>
      </c>
      <c r="BG189" s="173">
        <f>IF(N189="zákl. prenesená",J189,0)</f>
        <v>0</v>
      </c>
      <c r="BH189" s="173">
        <f>IF(N189="zníž. prenesená",J189,0)</f>
        <v>0</v>
      </c>
      <c r="BI189" s="173">
        <f>IF(N189="nulová",J189,0)</f>
        <v>0</v>
      </c>
      <c r="BJ189" s="18" t="s">
        <v>179</v>
      </c>
      <c r="BK189" s="174">
        <f>ROUND(I189*H189,3)</f>
        <v>0</v>
      </c>
      <c r="BL189" s="18" t="s">
        <v>178</v>
      </c>
      <c r="BM189" s="172" t="s">
        <v>2656</v>
      </c>
    </row>
    <row r="190" spans="1:65" s="2" customFormat="1" x14ac:dyDescent="0.2">
      <c r="A190" s="33"/>
      <c r="B190" s="34"/>
      <c r="C190" s="33"/>
      <c r="D190" s="175" t="s">
        <v>181</v>
      </c>
      <c r="E190" s="33"/>
      <c r="F190" s="176" t="s">
        <v>2655</v>
      </c>
      <c r="G190" s="33"/>
      <c r="H190" s="33"/>
      <c r="I190" s="97"/>
      <c r="J190" s="33"/>
      <c r="K190" s="33"/>
      <c r="L190" s="34"/>
      <c r="M190" s="177"/>
      <c r="N190" s="178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181</v>
      </c>
      <c r="AU190" s="18" t="s">
        <v>179</v>
      </c>
    </row>
    <row r="191" spans="1:65" s="2" customFormat="1" ht="24" customHeight="1" x14ac:dyDescent="0.2">
      <c r="A191" s="33"/>
      <c r="B191" s="162"/>
      <c r="C191" s="163" t="s">
        <v>355</v>
      </c>
      <c r="D191" s="264" t="s">
        <v>2657</v>
      </c>
      <c r="E191" s="265"/>
      <c r="F191" s="266"/>
      <c r="G191" s="164" t="s">
        <v>2625</v>
      </c>
      <c r="H191" s="165">
        <v>3</v>
      </c>
      <c r="I191" s="166"/>
      <c r="J191" s="165">
        <f>ROUND(I191*H191,3)</f>
        <v>0</v>
      </c>
      <c r="K191" s="167"/>
      <c r="L191" s="34"/>
      <c r="M191" s="168" t="s">
        <v>1</v>
      </c>
      <c r="N191" s="169" t="s">
        <v>43</v>
      </c>
      <c r="O191" s="59"/>
      <c r="P191" s="170">
        <f>O191*H191</f>
        <v>0</v>
      </c>
      <c r="Q191" s="170">
        <v>0</v>
      </c>
      <c r="R191" s="170">
        <f>Q191*H191</f>
        <v>0</v>
      </c>
      <c r="S191" s="170">
        <v>0</v>
      </c>
      <c r="T191" s="17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2" t="s">
        <v>178</v>
      </c>
      <c r="AT191" s="172" t="s">
        <v>175</v>
      </c>
      <c r="AU191" s="172" t="s">
        <v>179</v>
      </c>
      <c r="AY191" s="18" t="s">
        <v>173</v>
      </c>
      <c r="BE191" s="173">
        <f>IF(N191="základná",J191,0)</f>
        <v>0</v>
      </c>
      <c r="BF191" s="173">
        <f>IF(N191="znížená",J191,0)</f>
        <v>0</v>
      </c>
      <c r="BG191" s="173">
        <f>IF(N191="zákl. prenesená",J191,0)</f>
        <v>0</v>
      </c>
      <c r="BH191" s="173">
        <f>IF(N191="zníž. prenesená",J191,0)</f>
        <v>0</v>
      </c>
      <c r="BI191" s="173">
        <f>IF(N191="nulová",J191,0)</f>
        <v>0</v>
      </c>
      <c r="BJ191" s="18" t="s">
        <v>179</v>
      </c>
      <c r="BK191" s="174">
        <f>ROUND(I191*H191,3)</f>
        <v>0</v>
      </c>
      <c r="BL191" s="18" t="s">
        <v>178</v>
      </c>
      <c r="BM191" s="172" t="s">
        <v>2658</v>
      </c>
    </row>
    <row r="192" spans="1:65" s="2" customFormat="1" ht="19.5" x14ac:dyDescent="0.2">
      <c r="A192" s="33"/>
      <c r="B192" s="34"/>
      <c r="C192" s="33"/>
      <c r="D192" s="175" t="s">
        <v>181</v>
      </c>
      <c r="E192" s="33"/>
      <c r="F192" s="176" t="s">
        <v>2657</v>
      </c>
      <c r="G192" s="33"/>
      <c r="H192" s="33"/>
      <c r="I192" s="97"/>
      <c r="J192" s="33"/>
      <c r="K192" s="33"/>
      <c r="L192" s="34"/>
      <c r="M192" s="177"/>
      <c r="N192" s="178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181</v>
      </c>
      <c r="AU192" s="18" t="s">
        <v>179</v>
      </c>
    </row>
    <row r="193" spans="1:65" s="2" customFormat="1" ht="16.5" customHeight="1" x14ac:dyDescent="0.2">
      <c r="A193" s="33"/>
      <c r="B193" s="162"/>
      <c r="C193" s="210" t="s">
        <v>360</v>
      </c>
      <c r="D193" s="267" t="s">
        <v>3298</v>
      </c>
      <c r="E193" s="268"/>
      <c r="F193" s="269"/>
      <c r="G193" s="211" t="s">
        <v>2625</v>
      </c>
      <c r="H193" s="212">
        <v>1</v>
      </c>
      <c r="I193" s="213"/>
      <c r="J193" s="212">
        <f>ROUND(I193*H193,3)</f>
        <v>0</v>
      </c>
      <c r="K193" s="214"/>
      <c r="L193" s="215"/>
      <c r="M193" s="216" t="s">
        <v>1</v>
      </c>
      <c r="N193" s="217" t="s">
        <v>43</v>
      </c>
      <c r="O193" s="59"/>
      <c r="P193" s="170">
        <f>O193*H193</f>
        <v>0</v>
      </c>
      <c r="Q193" s="170">
        <v>0</v>
      </c>
      <c r="R193" s="170">
        <f>Q193*H193</f>
        <v>0</v>
      </c>
      <c r="S193" s="170">
        <v>0</v>
      </c>
      <c r="T193" s="171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2" t="s">
        <v>232</v>
      </c>
      <c r="AT193" s="172" t="s">
        <v>335</v>
      </c>
      <c r="AU193" s="172" t="s">
        <v>179</v>
      </c>
      <c r="AY193" s="18" t="s">
        <v>173</v>
      </c>
      <c r="BE193" s="173">
        <f>IF(N193="základná",J193,0)</f>
        <v>0</v>
      </c>
      <c r="BF193" s="173">
        <f>IF(N193="znížená",J193,0)</f>
        <v>0</v>
      </c>
      <c r="BG193" s="173">
        <f>IF(N193="zákl. prenesená",J193,0)</f>
        <v>0</v>
      </c>
      <c r="BH193" s="173">
        <f>IF(N193="zníž. prenesená",J193,0)</f>
        <v>0</v>
      </c>
      <c r="BI193" s="173">
        <f>IF(N193="nulová",J193,0)</f>
        <v>0</v>
      </c>
      <c r="BJ193" s="18" t="s">
        <v>179</v>
      </c>
      <c r="BK193" s="174">
        <f>ROUND(I193*H193,3)</f>
        <v>0</v>
      </c>
      <c r="BL193" s="18" t="s">
        <v>178</v>
      </c>
      <c r="BM193" s="172" t="s">
        <v>2659</v>
      </c>
    </row>
    <row r="194" spans="1:65" s="2" customFormat="1" x14ac:dyDescent="0.2">
      <c r="A194" s="33"/>
      <c r="B194" s="34"/>
      <c r="C194" s="33"/>
      <c r="D194" s="175" t="s">
        <v>181</v>
      </c>
      <c r="E194" s="33"/>
      <c r="F194" s="176" t="s">
        <v>3298</v>
      </c>
      <c r="G194" s="33"/>
      <c r="H194" s="33"/>
      <c r="I194" s="97"/>
      <c r="J194" s="33"/>
      <c r="K194" s="33"/>
      <c r="L194" s="34"/>
      <c r="M194" s="177"/>
      <c r="N194" s="178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181</v>
      </c>
      <c r="AU194" s="18" t="s">
        <v>179</v>
      </c>
    </row>
    <row r="195" spans="1:65" s="2" customFormat="1" ht="24" customHeight="1" x14ac:dyDescent="0.2">
      <c r="A195" s="33"/>
      <c r="B195" s="162"/>
      <c r="C195" s="210" t="s">
        <v>368</v>
      </c>
      <c r="D195" s="267" t="s">
        <v>3299</v>
      </c>
      <c r="E195" s="268"/>
      <c r="F195" s="269"/>
      <c r="G195" s="211" t="s">
        <v>2625</v>
      </c>
      <c r="H195" s="212">
        <v>1</v>
      </c>
      <c r="I195" s="213"/>
      <c r="J195" s="212">
        <f>ROUND(I195*H195,3)</f>
        <v>0</v>
      </c>
      <c r="K195" s="214"/>
      <c r="L195" s="215"/>
      <c r="M195" s="216" t="s">
        <v>1</v>
      </c>
      <c r="N195" s="217" t="s">
        <v>43</v>
      </c>
      <c r="O195" s="59"/>
      <c r="P195" s="170">
        <f>O195*H195</f>
        <v>0</v>
      </c>
      <c r="Q195" s="170">
        <v>0</v>
      </c>
      <c r="R195" s="170">
        <f>Q195*H195</f>
        <v>0</v>
      </c>
      <c r="S195" s="170">
        <v>0</v>
      </c>
      <c r="T195" s="171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2" t="s">
        <v>232</v>
      </c>
      <c r="AT195" s="172" t="s">
        <v>335</v>
      </c>
      <c r="AU195" s="172" t="s">
        <v>179</v>
      </c>
      <c r="AY195" s="18" t="s">
        <v>173</v>
      </c>
      <c r="BE195" s="173">
        <f>IF(N195="základná",J195,0)</f>
        <v>0</v>
      </c>
      <c r="BF195" s="173">
        <f>IF(N195="znížená",J195,0)</f>
        <v>0</v>
      </c>
      <c r="BG195" s="173">
        <f>IF(N195="zákl. prenesená",J195,0)</f>
        <v>0</v>
      </c>
      <c r="BH195" s="173">
        <f>IF(N195="zníž. prenesená",J195,0)</f>
        <v>0</v>
      </c>
      <c r="BI195" s="173">
        <f>IF(N195="nulová",J195,0)</f>
        <v>0</v>
      </c>
      <c r="BJ195" s="18" t="s">
        <v>179</v>
      </c>
      <c r="BK195" s="174">
        <f>ROUND(I195*H195,3)</f>
        <v>0</v>
      </c>
      <c r="BL195" s="18" t="s">
        <v>178</v>
      </c>
      <c r="BM195" s="172" t="s">
        <v>2660</v>
      </c>
    </row>
    <row r="196" spans="1:65" s="2" customFormat="1" x14ac:dyDescent="0.2">
      <c r="A196" s="33"/>
      <c r="B196" s="34"/>
      <c r="C196" s="33"/>
      <c r="D196" s="175" t="s">
        <v>181</v>
      </c>
      <c r="E196" s="33"/>
      <c r="F196" s="176" t="s">
        <v>3299</v>
      </c>
      <c r="G196" s="33"/>
      <c r="H196" s="33"/>
      <c r="I196" s="97"/>
      <c r="J196" s="33"/>
      <c r="K196" s="33"/>
      <c r="L196" s="34"/>
      <c r="M196" s="177"/>
      <c r="N196" s="178"/>
      <c r="O196" s="59"/>
      <c r="P196" s="59"/>
      <c r="Q196" s="59"/>
      <c r="R196" s="59"/>
      <c r="S196" s="59"/>
      <c r="T196" s="60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181</v>
      </c>
      <c r="AU196" s="18" t="s">
        <v>179</v>
      </c>
    </row>
    <row r="197" spans="1:65" s="2" customFormat="1" ht="16.5" customHeight="1" x14ac:dyDescent="0.2">
      <c r="A197" s="33"/>
      <c r="B197" s="162"/>
      <c r="C197" s="210" t="s">
        <v>372</v>
      </c>
      <c r="D197" s="267" t="s">
        <v>3297</v>
      </c>
      <c r="E197" s="268"/>
      <c r="F197" s="269"/>
      <c r="G197" s="211" t="s">
        <v>2625</v>
      </c>
      <c r="H197" s="212">
        <v>1</v>
      </c>
      <c r="I197" s="213"/>
      <c r="J197" s="212">
        <f>ROUND(I197*H197,3)</f>
        <v>0</v>
      </c>
      <c r="K197" s="214"/>
      <c r="L197" s="215"/>
      <c r="M197" s="216" t="s">
        <v>1</v>
      </c>
      <c r="N197" s="217" t="s">
        <v>43</v>
      </c>
      <c r="O197" s="59"/>
      <c r="P197" s="170">
        <f>O197*H197</f>
        <v>0</v>
      </c>
      <c r="Q197" s="170">
        <v>0</v>
      </c>
      <c r="R197" s="170">
        <f>Q197*H197</f>
        <v>0</v>
      </c>
      <c r="S197" s="170">
        <v>0</v>
      </c>
      <c r="T197" s="17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2" t="s">
        <v>232</v>
      </c>
      <c r="AT197" s="172" t="s">
        <v>335</v>
      </c>
      <c r="AU197" s="172" t="s">
        <v>179</v>
      </c>
      <c r="AY197" s="18" t="s">
        <v>173</v>
      </c>
      <c r="BE197" s="173">
        <f>IF(N197="základná",J197,0)</f>
        <v>0</v>
      </c>
      <c r="BF197" s="173">
        <f>IF(N197="znížená",J197,0)</f>
        <v>0</v>
      </c>
      <c r="BG197" s="173">
        <f>IF(N197="zákl. prenesená",J197,0)</f>
        <v>0</v>
      </c>
      <c r="BH197" s="173">
        <f>IF(N197="zníž. prenesená",J197,0)</f>
        <v>0</v>
      </c>
      <c r="BI197" s="173">
        <f>IF(N197="nulová",J197,0)</f>
        <v>0</v>
      </c>
      <c r="BJ197" s="18" t="s">
        <v>179</v>
      </c>
      <c r="BK197" s="174">
        <f>ROUND(I197*H197,3)</f>
        <v>0</v>
      </c>
      <c r="BL197" s="18" t="s">
        <v>178</v>
      </c>
      <c r="BM197" s="172" t="s">
        <v>2661</v>
      </c>
    </row>
    <row r="198" spans="1:65" s="2" customFormat="1" x14ac:dyDescent="0.2">
      <c r="A198" s="33"/>
      <c r="B198" s="34"/>
      <c r="C198" s="33"/>
      <c r="D198" s="175" t="s">
        <v>181</v>
      </c>
      <c r="E198" s="33"/>
      <c r="F198" s="176" t="s">
        <v>3297</v>
      </c>
      <c r="G198" s="33"/>
      <c r="H198" s="33"/>
      <c r="I198" s="97"/>
      <c r="J198" s="33"/>
      <c r="K198" s="33"/>
      <c r="L198" s="34"/>
      <c r="M198" s="177"/>
      <c r="N198" s="178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181</v>
      </c>
      <c r="AU198" s="18" t="s">
        <v>179</v>
      </c>
    </row>
    <row r="199" spans="1:65" s="2" customFormat="1" ht="24" customHeight="1" x14ac:dyDescent="0.2">
      <c r="A199" s="33"/>
      <c r="B199" s="162"/>
      <c r="C199" s="210" t="s">
        <v>375</v>
      </c>
      <c r="D199" s="267" t="s">
        <v>3300</v>
      </c>
      <c r="E199" s="268"/>
      <c r="F199" s="269"/>
      <c r="G199" s="211" t="s">
        <v>2625</v>
      </c>
      <c r="H199" s="212">
        <v>1</v>
      </c>
      <c r="I199" s="213"/>
      <c r="J199" s="212">
        <f>ROUND(I199*H199,3)</f>
        <v>0</v>
      </c>
      <c r="K199" s="214"/>
      <c r="L199" s="215"/>
      <c r="M199" s="216" t="s">
        <v>1</v>
      </c>
      <c r="N199" s="217" t="s">
        <v>43</v>
      </c>
      <c r="O199" s="59"/>
      <c r="P199" s="170">
        <f>O199*H199</f>
        <v>0</v>
      </c>
      <c r="Q199" s="170">
        <v>0</v>
      </c>
      <c r="R199" s="170">
        <f>Q199*H199</f>
        <v>0</v>
      </c>
      <c r="S199" s="170">
        <v>0</v>
      </c>
      <c r="T199" s="171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2" t="s">
        <v>232</v>
      </c>
      <c r="AT199" s="172" t="s">
        <v>335</v>
      </c>
      <c r="AU199" s="172" t="s">
        <v>179</v>
      </c>
      <c r="AY199" s="18" t="s">
        <v>173</v>
      </c>
      <c r="BE199" s="173">
        <f>IF(N199="základná",J199,0)</f>
        <v>0</v>
      </c>
      <c r="BF199" s="173">
        <f>IF(N199="znížená",J199,0)</f>
        <v>0</v>
      </c>
      <c r="BG199" s="173">
        <f>IF(N199="zákl. prenesená",J199,0)</f>
        <v>0</v>
      </c>
      <c r="BH199" s="173">
        <f>IF(N199="zníž. prenesená",J199,0)</f>
        <v>0</v>
      </c>
      <c r="BI199" s="173">
        <f>IF(N199="nulová",J199,0)</f>
        <v>0</v>
      </c>
      <c r="BJ199" s="18" t="s">
        <v>179</v>
      </c>
      <c r="BK199" s="174">
        <f>ROUND(I199*H199,3)</f>
        <v>0</v>
      </c>
      <c r="BL199" s="18" t="s">
        <v>178</v>
      </c>
      <c r="BM199" s="172" t="s">
        <v>2662</v>
      </c>
    </row>
    <row r="200" spans="1:65" s="2" customFormat="1" x14ac:dyDescent="0.2">
      <c r="A200" s="33"/>
      <c r="B200" s="34"/>
      <c r="C200" s="33"/>
      <c r="D200" s="175" t="s">
        <v>181</v>
      </c>
      <c r="E200" s="33"/>
      <c r="F200" s="176" t="s">
        <v>3300</v>
      </c>
      <c r="G200" s="33"/>
      <c r="H200" s="33"/>
      <c r="I200" s="97"/>
      <c r="J200" s="33"/>
      <c r="K200" s="33"/>
      <c r="L200" s="34"/>
      <c r="M200" s="177"/>
      <c r="N200" s="178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181</v>
      </c>
      <c r="AU200" s="18" t="s">
        <v>179</v>
      </c>
    </row>
    <row r="201" spans="1:65" s="2" customFormat="1" ht="24" customHeight="1" x14ac:dyDescent="0.2">
      <c r="A201" s="33"/>
      <c r="B201" s="162"/>
      <c r="C201" s="210" t="s">
        <v>378</v>
      </c>
      <c r="D201" s="267" t="s">
        <v>3301</v>
      </c>
      <c r="E201" s="268"/>
      <c r="F201" s="269"/>
      <c r="G201" s="211" t="s">
        <v>2625</v>
      </c>
      <c r="H201" s="212">
        <v>1</v>
      </c>
      <c r="I201" s="213"/>
      <c r="J201" s="212">
        <f>ROUND(I201*H201,3)</f>
        <v>0</v>
      </c>
      <c r="K201" s="214"/>
      <c r="L201" s="215"/>
      <c r="M201" s="216" t="s">
        <v>1</v>
      </c>
      <c r="N201" s="217" t="s">
        <v>43</v>
      </c>
      <c r="O201" s="59"/>
      <c r="P201" s="170">
        <f>O201*H201</f>
        <v>0</v>
      </c>
      <c r="Q201" s="170">
        <v>0</v>
      </c>
      <c r="R201" s="170">
        <f>Q201*H201</f>
        <v>0</v>
      </c>
      <c r="S201" s="170">
        <v>0</v>
      </c>
      <c r="T201" s="171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2" t="s">
        <v>232</v>
      </c>
      <c r="AT201" s="172" t="s">
        <v>335</v>
      </c>
      <c r="AU201" s="172" t="s">
        <v>179</v>
      </c>
      <c r="AY201" s="18" t="s">
        <v>173</v>
      </c>
      <c r="BE201" s="173">
        <f>IF(N201="základná",J201,0)</f>
        <v>0</v>
      </c>
      <c r="BF201" s="173">
        <f>IF(N201="znížená",J201,0)</f>
        <v>0</v>
      </c>
      <c r="BG201" s="173">
        <f>IF(N201="zákl. prenesená",J201,0)</f>
        <v>0</v>
      </c>
      <c r="BH201" s="173">
        <f>IF(N201="zníž. prenesená",J201,0)</f>
        <v>0</v>
      </c>
      <c r="BI201" s="173">
        <f>IF(N201="nulová",J201,0)</f>
        <v>0</v>
      </c>
      <c r="BJ201" s="18" t="s">
        <v>179</v>
      </c>
      <c r="BK201" s="174">
        <f>ROUND(I201*H201,3)</f>
        <v>0</v>
      </c>
      <c r="BL201" s="18" t="s">
        <v>178</v>
      </c>
      <c r="BM201" s="172" t="s">
        <v>2663</v>
      </c>
    </row>
    <row r="202" spans="1:65" s="2" customFormat="1" x14ac:dyDescent="0.2">
      <c r="A202" s="33"/>
      <c r="B202" s="34"/>
      <c r="C202" s="33"/>
      <c r="D202" s="175" t="s">
        <v>181</v>
      </c>
      <c r="E202" s="33"/>
      <c r="F202" s="176" t="s">
        <v>3301</v>
      </c>
      <c r="G202" s="33"/>
      <c r="H202" s="33"/>
      <c r="I202" s="97"/>
      <c r="J202" s="33"/>
      <c r="K202" s="33"/>
      <c r="L202" s="34"/>
      <c r="M202" s="177"/>
      <c r="N202" s="178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181</v>
      </c>
      <c r="AU202" s="18" t="s">
        <v>179</v>
      </c>
    </row>
    <row r="203" spans="1:65" s="2" customFormat="1" ht="24" customHeight="1" x14ac:dyDescent="0.2">
      <c r="A203" s="33"/>
      <c r="B203" s="162"/>
      <c r="C203" s="210" t="s">
        <v>381</v>
      </c>
      <c r="D203" s="267" t="s">
        <v>3302</v>
      </c>
      <c r="E203" s="268"/>
      <c r="F203" s="269"/>
      <c r="G203" s="211" t="s">
        <v>2625</v>
      </c>
      <c r="H203" s="212">
        <v>1</v>
      </c>
      <c r="I203" s="213"/>
      <c r="J203" s="212">
        <f>ROUND(I203*H203,3)</f>
        <v>0</v>
      </c>
      <c r="K203" s="214"/>
      <c r="L203" s="215"/>
      <c r="M203" s="216" t="s">
        <v>1</v>
      </c>
      <c r="N203" s="217" t="s">
        <v>43</v>
      </c>
      <c r="O203" s="59"/>
      <c r="P203" s="170">
        <f>O203*H203</f>
        <v>0</v>
      </c>
      <c r="Q203" s="170">
        <v>0</v>
      </c>
      <c r="R203" s="170">
        <f>Q203*H203</f>
        <v>0</v>
      </c>
      <c r="S203" s="170">
        <v>0</v>
      </c>
      <c r="T203" s="171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2" t="s">
        <v>232</v>
      </c>
      <c r="AT203" s="172" t="s">
        <v>335</v>
      </c>
      <c r="AU203" s="172" t="s">
        <v>179</v>
      </c>
      <c r="AY203" s="18" t="s">
        <v>173</v>
      </c>
      <c r="BE203" s="173">
        <f>IF(N203="základná",J203,0)</f>
        <v>0</v>
      </c>
      <c r="BF203" s="173">
        <f>IF(N203="znížená",J203,0)</f>
        <v>0</v>
      </c>
      <c r="BG203" s="173">
        <f>IF(N203="zákl. prenesená",J203,0)</f>
        <v>0</v>
      </c>
      <c r="BH203" s="173">
        <f>IF(N203="zníž. prenesená",J203,0)</f>
        <v>0</v>
      </c>
      <c r="BI203" s="173">
        <f>IF(N203="nulová",J203,0)</f>
        <v>0</v>
      </c>
      <c r="BJ203" s="18" t="s">
        <v>179</v>
      </c>
      <c r="BK203" s="174">
        <f>ROUND(I203*H203,3)</f>
        <v>0</v>
      </c>
      <c r="BL203" s="18" t="s">
        <v>178</v>
      </c>
      <c r="BM203" s="172" t="s">
        <v>2664</v>
      </c>
    </row>
    <row r="204" spans="1:65" s="2" customFormat="1" x14ac:dyDescent="0.2">
      <c r="A204" s="33"/>
      <c r="B204" s="34"/>
      <c r="C204" s="33"/>
      <c r="D204" s="175" t="s">
        <v>181</v>
      </c>
      <c r="E204" s="33"/>
      <c r="F204" s="176" t="s">
        <v>3304</v>
      </c>
      <c r="G204" s="33"/>
      <c r="H204" s="33"/>
      <c r="I204" s="97"/>
      <c r="J204" s="33"/>
      <c r="K204" s="33"/>
      <c r="L204" s="34"/>
      <c r="M204" s="177"/>
      <c r="N204" s="178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181</v>
      </c>
      <c r="AU204" s="18" t="s">
        <v>179</v>
      </c>
    </row>
    <row r="205" spans="1:65" s="2" customFormat="1" ht="24" customHeight="1" x14ac:dyDescent="0.2">
      <c r="A205" s="33"/>
      <c r="B205" s="162"/>
      <c r="C205" s="210" t="s">
        <v>389</v>
      </c>
      <c r="D205" s="267" t="s">
        <v>3303</v>
      </c>
      <c r="E205" s="268"/>
      <c r="F205" s="269"/>
      <c r="G205" s="211" t="s">
        <v>2625</v>
      </c>
      <c r="H205" s="212">
        <v>2</v>
      </c>
      <c r="I205" s="213"/>
      <c r="J205" s="212">
        <f>ROUND(I205*H205,3)</f>
        <v>0</v>
      </c>
      <c r="K205" s="214"/>
      <c r="L205" s="215"/>
      <c r="M205" s="216" t="s">
        <v>1</v>
      </c>
      <c r="N205" s="217" t="s">
        <v>43</v>
      </c>
      <c r="O205" s="59"/>
      <c r="P205" s="170">
        <f>O205*H205</f>
        <v>0</v>
      </c>
      <c r="Q205" s="170">
        <v>0</v>
      </c>
      <c r="R205" s="170">
        <f>Q205*H205</f>
        <v>0</v>
      </c>
      <c r="S205" s="170">
        <v>0</v>
      </c>
      <c r="T205" s="17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2" t="s">
        <v>232</v>
      </c>
      <c r="AT205" s="172" t="s">
        <v>335</v>
      </c>
      <c r="AU205" s="172" t="s">
        <v>179</v>
      </c>
      <c r="AY205" s="18" t="s">
        <v>173</v>
      </c>
      <c r="BE205" s="173">
        <f>IF(N205="základná",J205,0)</f>
        <v>0</v>
      </c>
      <c r="BF205" s="173">
        <f>IF(N205="znížená",J205,0)</f>
        <v>0</v>
      </c>
      <c r="BG205" s="173">
        <f>IF(N205="zákl. prenesená",J205,0)</f>
        <v>0</v>
      </c>
      <c r="BH205" s="173">
        <f>IF(N205="zníž. prenesená",J205,0)</f>
        <v>0</v>
      </c>
      <c r="BI205" s="173">
        <f>IF(N205="nulová",J205,0)</f>
        <v>0</v>
      </c>
      <c r="BJ205" s="18" t="s">
        <v>179</v>
      </c>
      <c r="BK205" s="174">
        <f>ROUND(I205*H205,3)</f>
        <v>0</v>
      </c>
      <c r="BL205" s="18" t="s">
        <v>178</v>
      </c>
      <c r="BM205" s="172" t="s">
        <v>2665</v>
      </c>
    </row>
    <row r="206" spans="1:65" s="2" customFormat="1" x14ac:dyDescent="0.2">
      <c r="A206" s="33"/>
      <c r="B206" s="34"/>
      <c r="C206" s="33"/>
      <c r="D206" s="175" t="s">
        <v>181</v>
      </c>
      <c r="E206" s="33"/>
      <c r="F206" s="176" t="s">
        <v>3303</v>
      </c>
      <c r="G206" s="33"/>
      <c r="H206" s="33"/>
      <c r="I206" s="97"/>
      <c r="J206" s="33"/>
      <c r="K206" s="33"/>
      <c r="L206" s="34"/>
      <c r="M206" s="177"/>
      <c r="N206" s="178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181</v>
      </c>
      <c r="AU206" s="18" t="s">
        <v>179</v>
      </c>
    </row>
    <row r="207" spans="1:65" s="2" customFormat="1" ht="24" customHeight="1" x14ac:dyDescent="0.2">
      <c r="A207" s="33"/>
      <c r="B207" s="162"/>
      <c r="C207" s="210" t="s">
        <v>394</v>
      </c>
      <c r="D207" s="267" t="s">
        <v>3305</v>
      </c>
      <c r="E207" s="268"/>
      <c r="F207" s="269"/>
      <c r="G207" s="211" t="s">
        <v>2625</v>
      </c>
      <c r="H207" s="212">
        <v>3</v>
      </c>
      <c r="I207" s="213"/>
      <c r="J207" s="212">
        <f>ROUND(I207*H207,3)</f>
        <v>0</v>
      </c>
      <c r="K207" s="214"/>
      <c r="L207" s="215"/>
      <c r="M207" s="216" t="s">
        <v>1</v>
      </c>
      <c r="N207" s="217" t="s">
        <v>43</v>
      </c>
      <c r="O207" s="59"/>
      <c r="P207" s="170">
        <f>O207*H207</f>
        <v>0</v>
      </c>
      <c r="Q207" s="170">
        <v>0</v>
      </c>
      <c r="R207" s="170">
        <f>Q207*H207</f>
        <v>0</v>
      </c>
      <c r="S207" s="170">
        <v>0</v>
      </c>
      <c r="T207" s="17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2" t="s">
        <v>232</v>
      </c>
      <c r="AT207" s="172" t="s">
        <v>335</v>
      </c>
      <c r="AU207" s="172" t="s">
        <v>179</v>
      </c>
      <c r="AY207" s="18" t="s">
        <v>173</v>
      </c>
      <c r="BE207" s="173">
        <f>IF(N207="základná",J207,0)</f>
        <v>0</v>
      </c>
      <c r="BF207" s="173">
        <f>IF(N207="znížená",J207,0)</f>
        <v>0</v>
      </c>
      <c r="BG207" s="173">
        <f>IF(N207="zákl. prenesená",J207,0)</f>
        <v>0</v>
      </c>
      <c r="BH207" s="173">
        <f>IF(N207="zníž. prenesená",J207,0)</f>
        <v>0</v>
      </c>
      <c r="BI207" s="173">
        <f>IF(N207="nulová",J207,0)</f>
        <v>0</v>
      </c>
      <c r="BJ207" s="18" t="s">
        <v>179</v>
      </c>
      <c r="BK207" s="174">
        <f>ROUND(I207*H207,3)</f>
        <v>0</v>
      </c>
      <c r="BL207" s="18" t="s">
        <v>178</v>
      </c>
      <c r="BM207" s="172" t="s">
        <v>2666</v>
      </c>
    </row>
    <row r="208" spans="1:65" s="2" customFormat="1" x14ac:dyDescent="0.2">
      <c r="A208" s="33"/>
      <c r="B208" s="34"/>
      <c r="C208" s="33"/>
      <c r="D208" s="175" t="s">
        <v>181</v>
      </c>
      <c r="E208" s="33"/>
      <c r="F208" s="176" t="s">
        <v>3305</v>
      </c>
      <c r="G208" s="33"/>
      <c r="H208" s="33"/>
      <c r="I208" s="97"/>
      <c r="J208" s="33"/>
      <c r="K208" s="33"/>
      <c r="L208" s="34"/>
      <c r="M208" s="177"/>
      <c r="N208" s="178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181</v>
      </c>
      <c r="AU208" s="18" t="s">
        <v>179</v>
      </c>
    </row>
    <row r="209" spans="1:65" s="2" customFormat="1" ht="24" customHeight="1" x14ac:dyDescent="0.2">
      <c r="A209" s="33"/>
      <c r="B209" s="162"/>
      <c r="C209" s="210" t="s">
        <v>399</v>
      </c>
      <c r="D209" s="267" t="s">
        <v>3306</v>
      </c>
      <c r="E209" s="268"/>
      <c r="F209" s="269"/>
      <c r="G209" s="211" t="s">
        <v>2625</v>
      </c>
      <c r="H209" s="212">
        <v>3</v>
      </c>
      <c r="I209" s="213"/>
      <c r="J209" s="212">
        <f>ROUND(I209*H209,3)</f>
        <v>0</v>
      </c>
      <c r="K209" s="214"/>
      <c r="L209" s="215"/>
      <c r="M209" s="216" t="s">
        <v>1</v>
      </c>
      <c r="N209" s="217" t="s">
        <v>43</v>
      </c>
      <c r="O209" s="59"/>
      <c r="P209" s="170">
        <f>O209*H209</f>
        <v>0</v>
      </c>
      <c r="Q209" s="170">
        <v>0</v>
      </c>
      <c r="R209" s="170">
        <f>Q209*H209</f>
        <v>0</v>
      </c>
      <c r="S209" s="170">
        <v>0</v>
      </c>
      <c r="T209" s="171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2" t="s">
        <v>232</v>
      </c>
      <c r="AT209" s="172" t="s">
        <v>335</v>
      </c>
      <c r="AU209" s="172" t="s">
        <v>179</v>
      </c>
      <c r="AY209" s="18" t="s">
        <v>173</v>
      </c>
      <c r="BE209" s="173">
        <f>IF(N209="základná",J209,0)</f>
        <v>0</v>
      </c>
      <c r="BF209" s="173">
        <f>IF(N209="znížená",J209,0)</f>
        <v>0</v>
      </c>
      <c r="BG209" s="173">
        <f>IF(N209="zákl. prenesená",J209,0)</f>
        <v>0</v>
      </c>
      <c r="BH209" s="173">
        <f>IF(N209="zníž. prenesená",J209,0)</f>
        <v>0</v>
      </c>
      <c r="BI209" s="173">
        <f>IF(N209="nulová",J209,0)</f>
        <v>0</v>
      </c>
      <c r="BJ209" s="18" t="s">
        <v>179</v>
      </c>
      <c r="BK209" s="174">
        <f>ROUND(I209*H209,3)</f>
        <v>0</v>
      </c>
      <c r="BL209" s="18" t="s">
        <v>178</v>
      </c>
      <c r="BM209" s="172" t="s">
        <v>2667</v>
      </c>
    </row>
    <row r="210" spans="1:65" s="2" customFormat="1" x14ac:dyDescent="0.2">
      <c r="A210" s="33"/>
      <c r="B210" s="34"/>
      <c r="C210" s="33"/>
      <c r="D210" s="175" t="s">
        <v>181</v>
      </c>
      <c r="E210" s="33"/>
      <c r="F210" s="176" t="s">
        <v>3306</v>
      </c>
      <c r="G210" s="33"/>
      <c r="H210" s="33"/>
      <c r="I210" s="97"/>
      <c r="J210" s="33"/>
      <c r="K210" s="33"/>
      <c r="L210" s="34"/>
      <c r="M210" s="177"/>
      <c r="N210" s="178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181</v>
      </c>
      <c r="AU210" s="18" t="s">
        <v>179</v>
      </c>
    </row>
    <row r="211" spans="1:65" s="2" customFormat="1" ht="16.5" customHeight="1" x14ac:dyDescent="0.2">
      <c r="A211" s="33"/>
      <c r="B211" s="162"/>
      <c r="C211" s="210" t="s">
        <v>404</v>
      </c>
      <c r="D211" s="267" t="s">
        <v>2668</v>
      </c>
      <c r="E211" s="268"/>
      <c r="F211" s="269"/>
      <c r="G211" s="211" t="s">
        <v>2625</v>
      </c>
      <c r="H211" s="212">
        <v>3</v>
      </c>
      <c r="I211" s="213"/>
      <c r="J211" s="212">
        <f>ROUND(I211*H211,3)</f>
        <v>0</v>
      </c>
      <c r="K211" s="214"/>
      <c r="L211" s="215"/>
      <c r="M211" s="216" t="s">
        <v>1</v>
      </c>
      <c r="N211" s="217" t="s">
        <v>43</v>
      </c>
      <c r="O211" s="59"/>
      <c r="P211" s="170">
        <f>O211*H211</f>
        <v>0</v>
      </c>
      <c r="Q211" s="170">
        <v>0</v>
      </c>
      <c r="R211" s="170">
        <f>Q211*H211</f>
        <v>0</v>
      </c>
      <c r="S211" s="170">
        <v>0</v>
      </c>
      <c r="T211" s="17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2" t="s">
        <v>232</v>
      </c>
      <c r="AT211" s="172" t="s">
        <v>335</v>
      </c>
      <c r="AU211" s="172" t="s">
        <v>179</v>
      </c>
      <c r="AY211" s="18" t="s">
        <v>173</v>
      </c>
      <c r="BE211" s="173">
        <f>IF(N211="základná",J211,0)</f>
        <v>0</v>
      </c>
      <c r="BF211" s="173">
        <f>IF(N211="znížená",J211,0)</f>
        <v>0</v>
      </c>
      <c r="BG211" s="173">
        <f>IF(N211="zákl. prenesená",J211,0)</f>
        <v>0</v>
      </c>
      <c r="BH211" s="173">
        <f>IF(N211="zníž. prenesená",J211,0)</f>
        <v>0</v>
      </c>
      <c r="BI211" s="173">
        <f>IF(N211="nulová",J211,0)</f>
        <v>0</v>
      </c>
      <c r="BJ211" s="18" t="s">
        <v>179</v>
      </c>
      <c r="BK211" s="174">
        <f>ROUND(I211*H211,3)</f>
        <v>0</v>
      </c>
      <c r="BL211" s="18" t="s">
        <v>178</v>
      </c>
      <c r="BM211" s="172" t="s">
        <v>2669</v>
      </c>
    </row>
    <row r="212" spans="1:65" s="2" customFormat="1" x14ac:dyDescent="0.2">
      <c r="A212" s="33"/>
      <c r="B212" s="34"/>
      <c r="C212" s="33"/>
      <c r="D212" s="175" t="s">
        <v>181</v>
      </c>
      <c r="E212" s="33"/>
      <c r="F212" s="176" t="s">
        <v>2668</v>
      </c>
      <c r="G212" s="33"/>
      <c r="H212" s="33"/>
      <c r="I212" s="97"/>
      <c r="J212" s="33"/>
      <c r="K212" s="33"/>
      <c r="L212" s="34"/>
      <c r="M212" s="177"/>
      <c r="N212" s="178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181</v>
      </c>
      <c r="AU212" s="18" t="s">
        <v>179</v>
      </c>
    </row>
    <row r="213" spans="1:65" s="2" customFormat="1" ht="16.5" customHeight="1" x14ac:dyDescent="0.2">
      <c r="A213" s="33"/>
      <c r="B213" s="162"/>
      <c r="C213" s="210" t="s">
        <v>409</v>
      </c>
      <c r="D213" s="267" t="s">
        <v>3307</v>
      </c>
      <c r="E213" s="268"/>
      <c r="F213" s="269"/>
      <c r="G213" s="211" t="s">
        <v>2625</v>
      </c>
      <c r="H213" s="212">
        <v>3</v>
      </c>
      <c r="I213" s="213"/>
      <c r="J213" s="212">
        <f>ROUND(I213*H213,3)</f>
        <v>0</v>
      </c>
      <c r="K213" s="214"/>
      <c r="L213" s="215"/>
      <c r="M213" s="216" t="s">
        <v>1</v>
      </c>
      <c r="N213" s="217" t="s">
        <v>43</v>
      </c>
      <c r="O213" s="59"/>
      <c r="P213" s="170">
        <f>O213*H213</f>
        <v>0</v>
      </c>
      <c r="Q213" s="170">
        <v>0</v>
      </c>
      <c r="R213" s="170">
        <f>Q213*H213</f>
        <v>0</v>
      </c>
      <c r="S213" s="170">
        <v>0</v>
      </c>
      <c r="T213" s="171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2" t="s">
        <v>232</v>
      </c>
      <c r="AT213" s="172" t="s">
        <v>335</v>
      </c>
      <c r="AU213" s="172" t="s">
        <v>179</v>
      </c>
      <c r="AY213" s="18" t="s">
        <v>173</v>
      </c>
      <c r="BE213" s="173">
        <f>IF(N213="základná",J213,0)</f>
        <v>0</v>
      </c>
      <c r="BF213" s="173">
        <f>IF(N213="znížená",J213,0)</f>
        <v>0</v>
      </c>
      <c r="BG213" s="173">
        <f>IF(N213="zákl. prenesená",J213,0)</f>
        <v>0</v>
      </c>
      <c r="BH213" s="173">
        <f>IF(N213="zníž. prenesená",J213,0)</f>
        <v>0</v>
      </c>
      <c r="BI213" s="173">
        <f>IF(N213="nulová",J213,0)</f>
        <v>0</v>
      </c>
      <c r="BJ213" s="18" t="s">
        <v>179</v>
      </c>
      <c r="BK213" s="174">
        <f>ROUND(I213*H213,3)</f>
        <v>0</v>
      </c>
      <c r="BL213" s="18" t="s">
        <v>178</v>
      </c>
      <c r="BM213" s="172" t="s">
        <v>2670</v>
      </c>
    </row>
    <row r="214" spans="1:65" s="2" customFormat="1" x14ac:dyDescent="0.2">
      <c r="A214" s="33"/>
      <c r="B214" s="34"/>
      <c r="C214" s="33"/>
      <c r="D214" s="175" t="s">
        <v>181</v>
      </c>
      <c r="E214" s="33"/>
      <c r="F214" s="176" t="s">
        <v>3307</v>
      </c>
      <c r="G214" s="33"/>
      <c r="H214" s="33"/>
      <c r="I214" s="97"/>
      <c r="J214" s="33"/>
      <c r="K214" s="33"/>
      <c r="L214" s="34"/>
      <c r="M214" s="177"/>
      <c r="N214" s="178"/>
      <c r="O214" s="59"/>
      <c r="P214" s="59"/>
      <c r="Q214" s="59"/>
      <c r="R214" s="59"/>
      <c r="S214" s="59"/>
      <c r="T214" s="60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181</v>
      </c>
      <c r="AU214" s="18" t="s">
        <v>179</v>
      </c>
    </row>
    <row r="215" spans="1:65" s="2" customFormat="1" ht="24" customHeight="1" x14ac:dyDescent="0.2">
      <c r="A215" s="33"/>
      <c r="B215" s="162"/>
      <c r="C215" s="163" t="s">
        <v>415</v>
      </c>
      <c r="D215" s="264" t="s">
        <v>2671</v>
      </c>
      <c r="E215" s="265"/>
      <c r="F215" s="266"/>
      <c r="G215" s="164" t="s">
        <v>2625</v>
      </c>
      <c r="H215" s="165">
        <v>1</v>
      </c>
      <c r="I215" s="166"/>
      <c r="J215" s="165">
        <f>ROUND(I215*H215,3)</f>
        <v>0</v>
      </c>
      <c r="K215" s="167"/>
      <c r="L215" s="34"/>
      <c r="M215" s="168" t="s">
        <v>1</v>
      </c>
      <c r="N215" s="169" t="s">
        <v>43</v>
      </c>
      <c r="O215" s="59"/>
      <c r="P215" s="170">
        <f>O215*H215</f>
        <v>0</v>
      </c>
      <c r="Q215" s="170">
        <v>0</v>
      </c>
      <c r="R215" s="170">
        <f>Q215*H215</f>
        <v>0</v>
      </c>
      <c r="S215" s="170">
        <v>0</v>
      </c>
      <c r="T215" s="171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2" t="s">
        <v>178</v>
      </c>
      <c r="AT215" s="172" t="s">
        <v>175</v>
      </c>
      <c r="AU215" s="172" t="s">
        <v>179</v>
      </c>
      <c r="AY215" s="18" t="s">
        <v>173</v>
      </c>
      <c r="BE215" s="173">
        <f>IF(N215="základná",J215,0)</f>
        <v>0</v>
      </c>
      <c r="BF215" s="173">
        <f>IF(N215="znížená",J215,0)</f>
        <v>0</v>
      </c>
      <c r="BG215" s="173">
        <f>IF(N215="zákl. prenesená",J215,0)</f>
        <v>0</v>
      </c>
      <c r="BH215" s="173">
        <f>IF(N215="zníž. prenesená",J215,0)</f>
        <v>0</v>
      </c>
      <c r="BI215" s="173">
        <f>IF(N215="nulová",J215,0)</f>
        <v>0</v>
      </c>
      <c r="BJ215" s="18" t="s">
        <v>179</v>
      </c>
      <c r="BK215" s="174">
        <f>ROUND(I215*H215,3)</f>
        <v>0</v>
      </c>
      <c r="BL215" s="18" t="s">
        <v>178</v>
      </c>
      <c r="BM215" s="172" t="s">
        <v>2672</v>
      </c>
    </row>
    <row r="216" spans="1:65" s="2" customFormat="1" ht="19.5" x14ac:dyDescent="0.2">
      <c r="A216" s="33"/>
      <c r="B216" s="34"/>
      <c r="C216" s="33"/>
      <c r="D216" s="175" t="s">
        <v>181</v>
      </c>
      <c r="E216" s="33"/>
      <c r="F216" s="176" t="s">
        <v>2671</v>
      </c>
      <c r="G216" s="33"/>
      <c r="H216" s="33"/>
      <c r="I216" s="97"/>
      <c r="J216" s="33"/>
      <c r="K216" s="33"/>
      <c r="L216" s="34"/>
      <c r="M216" s="177"/>
      <c r="N216" s="178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181</v>
      </c>
      <c r="AU216" s="18" t="s">
        <v>179</v>
      </c>
    </row>
    <row r="217" spans="1:65" s="2" customFormat="1" ht="24" customHeight="1" x14ac:dyDescent="0.2">
      <c r="A217" s="33"/>
      <c r="B217" s="162"/>
      <c r="C217" s="163" t="s">
        <v>425</v>
      </c>
      <c r="D217" s="264" t="s">
        <v>2673</v>
      </c>
      <c r="E217" s="265"/>
      <c r="F217" s="266"/>
      <c r="G217" s="164" t="s">
        <v>2625</v>
      </c>
      <c r="H217" s="165">
        <v>4</v>
      </c>
      <c r="I217" s="166"/>
      <c r="J217" s="165">
        <f>ROUND(I217*H217,3)</f>
        <v>0</v>
      </c>
      <c r="K217" s="167"/>
      <c r="L217" s="34"/>
      <c r="M217" s="168" t="s">
        <v>1</v>
      </c>
      <c r="N217" s="169" t="s">
        <v>43</v>
      </c>
      <c r="O217" s="59"/>
      <c r="P217" s="170">
        <f>O217*H217</f>
        <v>0</v>
      </c>
      <c r="Q217" s="170">
        <v>0</v>
      </c>
      <c r="R217" s="170">
        <f>Q217*H217</f>
        <v>0</v>
      </c>
      <c r="S217" s="170">
        <v>0</v>
      </c>
      <c r="T217" s="171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2" t="s">
        <v>178</v>
      </c>
      <c r="AT217" s="172" t="s">
        <v>175</v>
      </c>
      <c r="AU217" s="172" t="s">
        <v>179</v>
      </c>
      <c r="AY217" s="18" t="s">
        <v>173</v>
      </c>
      <c r="BE217" s="173">
        <f>IF(N217="základná",J217,0)</f>
        <v>0</v>
      </c>
      <c r="BF217" s="173">
        <f>IF(N217="znížená",J217,0)</f>
        <v>0</v>
      </c>
      <c r="BG217" s="173">
        <f>IF(N217="zákl. prenesená",J217,0)</f>
        <v>0</v>
      </c>
      <c r="BH217" s="173">
        <f>IF(N217="zníž. prenesená",J217,0)</f>
        <v>0</v>
      </c>
      <c r="BI217" s="173">
        <f>IF(N217="nulová",J217,0)</f>
        <v>0</v>
      </c>
      <c r="BJ217" s="18" t="s">
        <v>179</v>
      </c>
      <c r="BK217" s="174">
        <f>ROUND(I217*H217,3)</f>
        <v>0</v>
      </c>
      <c r="BL217" s="18" t="s">
        <v>178</v>
      </c>
      <c r="BM217" s="172" t="s">
        <v>2674</v>
      </c>
    </row>
    <row r="218" spans="1:65" s="2" customFormat="1" x14ac:dyDescent="0.2">
      <c r="A218" s="33"/>
      <c r="B218" s="34"/>
      <c r="C218" s="33"/>
      <c r="D218" s="175" t="s">
        <v>181</v>
      </c>
      <c r="E218" s="33"/>
      <c r="F218" s="176" t="s">
        <v>2673</v>
      </c>
      <c r="G218" s="33"/>
      <c r="H218" s="33"/>
      <c r="I218" s="97"/>
      <c r="J218" s="33"/>
      <c r="K218" s="33"/>
      <c r="L218" s="34"/>
      <c r="M218" s="177"/>
      <c r="N218" s="178"/>
      <c r="O218" s="59"/>
      <c r="P218" s="59"/>
      <c r="Q218" s="59"/>
      <c r="R218" s="59"/>
      <c r="S218" s="59"/>
      <c r="T218" s="6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181</v>
      </c>
      <c r="AU218" s="18" t="s">
        <v>179</v>
      </c>
    </row>
    <row r="219" spans="1:65" s="2" customFormat="1" ht="24" customHeight="1" x14ac:dyDescent="0.2">
      <c r="A219" s="33"/>
      <c r="B219" s="162"/>
      <c r="C219" s="163" t="s">
        <v>430</v>
      </c>
      <c r="D219" s="264" t="s">
        <v>2675</v>
      </c>
      <c r="E219" s="265"/>
      <c r="F219" s="266"/>
      <c r="G219" s="164" t="s">
        <v>2625</v>
      </c>
      <c r="H219" s="165">
        <v>1</v>
      </c>
      <c r="I219" s="166"/>
      <c r="J219" s="165">
        <f>ROUND(I219*H219,3)</f>
        <v>0</v>
      </c>
      <c r="K219" s="167"/>
      <c r="L219" s="34"/>
      <c r="M219" s="168" t="s">
        <v>1</v>
      </c>
      <c r="N219" s="169" t="s">
        <v>43</v>
      </c>
      <c r="O219" s="59"/>
      <c r="P219" s="170">
        <f>O219*H219</f>
        <v>0</v>
      </c>
      <c r="Q219" s="170">
        <v>0</v>
      </c>
      <c r="R219" s="170">
        <f>Q219*H219</f>
        <v>0</v>
      </c>
      <c r="S219" s="170">
        <v>0</v>
      </c>
      <c r="T219" s="171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2" t="s">
        <v>178</v>
      </c>
      <c r="AT219" s="172" t="s">
        <v>175</v>
      </c>
      <c r="AU219" s="172" t="s">
        <v>179</v>
      </c>
      <c r="AY219" s="18" t="s">
        <v>173</v>
      </c>
      <c r="BE219" s="173">
        <f>IF(N219="základná",J219,0)</f>
        <v>0</v>
      </c>
      <c r="BF219" s="173">
        <f>IF(N219="znížená",J219,0)</f>
        <v>0</v>
      </c>
      <c r="BG219" s="173">
        <f>IF(N219="zákl. prenesená",J219,0)</f>
        <v>0</v>
      </c>
      <c r="BH219" s="173">
        <f>IF(N219="zníž. prenesená",J219,0)</f>
        <v>0</v>
      </c>
      <c r="BI219" s="173">
        <f>IF(N219="nulová",J219,0)</f>
        <v>0</v>
      </c>
      <c r="BJ219" s="18" t="s">
        <v>179</v>
      </c>
      <c r="BK219" s="174">
        <f>ROUND(I219*H219,3)</f>
        <v>0</v>
      </c>
      <c r="BL219" s="18" t="s">
        <v>178</v>
      </c>
      <c r="BM219" s="172" t="s">
        <v>2676</v>
      </c>
    </row>
    <row r="220" spans="1:65" s="2" customFormat="1" ht="19.5" x14ac:dyDescent="0.2">
      <c r="A220" s="33"/>
      <c r="B220" s="34"/>
      <c r="C220" s="33"/>
      <c r="D220" s="175" t="s">
        <v>181</v>
      </c>
      <c r="E220" s="33"/>
      <c r="F220" s="176" t="s">
        <v>2675</v>
      </c>
      <c r="G220" s="33"/>
      <c r="H220" s="33"/>
      <c r="I220" s="97"/>
      <c r="J220" s="33"/>
      <c r="K220" s="33"/>
      <c r="L220" s="34"/>
      <c r="M220" s="177"/>
      <c r="N220" s="178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181</v>
      </c>
      <c r="AU220" s="18" t="s">
        <v>179</v>
      </c>
    </row>
    <row r="221" spans="1:65" s="2" customFormat="1" ht="16.5" customHeight="1" x14ac:dyDescent="0.2">
      <c r="A221" s="33"/>
      <c r="B221" s="162"/>
      <c r="C221" s="163" t="s">
        <v>443</v>
      </c>
      <c r="D221" s="264" t="s">
        <v>2677</v>
      </c>
      <c r="E221" s="265"/>
      <c r="F221" s="266"/>
      <c r="G221" s="164" t="s">
        <v>2625</v>
      </c>
      <c r="H221" s="165">
        <v>1</v>
      </c>
      <c r="I221" s="166"/>
      <c r="J221" s="165">
        <f>ROUND(I221*H221,3)</f>
        <v>0</v>
      </c>
      <c r="K221" s="167"/>
      <c r="L221" s="34"/>
      <c r="M221" s="168" t="s">
        <v>1</v>
      </c>
      <c r="N221" s="169" t="s">
        <v>43</v>
      </c>
      <c r="O221" s="59"/>
      <c r="P221" s="170">
        <f>O221*H221</f>
        <v>0</v>
      </c>
      <c r="Q221" s="170">
        <v>0</v>
      </c>
      <c r="R221" s="170">
        <f>Q221*H221</f>
        <v>0</v>
      </c>
      <c r="S221" s="170">
        <v>0</v>
      </c>
      <c r="T221" s="17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2" t="s">
        <v>178</v>
      </c>
      <c r="AT221" s="172" t="s">
        <v>175</v>
      </c>
      <c r="AU221" s="172" t="s">
        <v>179</v>
      </c>
      <c r="AY221" s="18" t="s">
        <v>173</v>
      </c>
      <c r="BE221" s="173">
        <f>IF(N221="základná",J221,0)</f>
        <v>0</v>
      </c>
      <c r="BF221" s="173">
        <f>IF(N221="znížená",J221,0)</f>
        <v>0</v>
      </c>
      <c r="BG221" s="173">
        <f>IF(N221="zákl. prenesená",J221,0)</f>
        <v>0</v>
      </c>
      <c r="BH221" s="173">
        <f>IF(N221="zníž. prenesená",J221,0)</f>
        <v>0</v>
      </c>
      <c r="BI221" s="173">
        <f>IF(N221="nulová",J221,0)</f>
        <v>0</v>
      </c>
      <c r="BJ221" s="18" t="s">
        <v>179</v>
      </c>
      <c r="BK221" s="174">
        <f>ROUND(I221*H221,3)</f>
        <v>0</v>
      </c>
      <c r="BL221" s="18" t="s">
        <v>178</v>
      </c>
      <c r="BM221" s="172" t="s">
        <v>2678</v>
      </c>
    </row>
    <row r="222" spans="1:65" s="2" customFormat="1" x14ac:dyDescent="0.2">
      <c r="A222" s="33"/>
      <c r="B222" s="34"/>
      <c r="C222" s="33"/>
      <c r="D222" s="175" t="s">
        <v>181</v>
      </c>
      <c r="E222" s="33"/>
      <c r="F222" s="176" t="s">
        <v>2677</v>
      </c>
      <c r="G222" s="33"/>
      <c r="H222" s="33"/>
      <c r="I222" s="97"/>
      <c r="J222" s="33"/>
      <c r="K222" s="33"/>
      <c r="L222" s="34"/>
      <c r="M222" s="177"/>
      <c r="N222" s="178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181</v>
      </c>
      <c r="AU222" s="18" t="s">
        <v>179</v>
      </c>
    </row>
    <row r="223" spans="1:65" s="2" customFormat="1" ht="16.5" customHeight="1" x14ac:dyDescent="0.2">
      <c r="A223" s="33"/>
      <c r="B223" s="162"/>
      <c r="C223" s="163" t="s">
        <v>449</v>
      </c>
      <c r="D223" s="264" t="s">
        <v>2679</v>
      </c>
      <c r="E223" s="265"/>
      <c r="F223" s="266"/>
      <c r="G223" s="164" t="s">
        <v>185</v>
      </c>
      <c r="H223" s="165">
        <v>0.78</v>
      </c>
      <c r="I223" s="166"/>
      <c r="J223" s="165">
        <f>ROUND(I223*H223,3)</f>
        <v>0</v>
      </c>
      <c r="K223" s="167"/>
      <c r="L223" s="34"/>
      <c r="M223" s="168" t="s">
        <v>1</v>
      </c>
      <c r="N223" s="169" t="s">
        <v>43</v>
      </c>
      <c r="O223" s="59"/>
      <c r="P223" s="170">
        <f>O223*H223</f>
        <v>0</v>
      </c>
      <c r="Q223" s="170">
        <v>0</v>
      </c>
      <c r="R223" s="170">
        <f>Q223*H223</f>
        <v>0</v>
      </c>
      <c r="S223" s="170">
        <v>0</v>
      </c>
      <c r="T223" s="171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2" t="s">
        <v>178</v>
      </c>
      <c r="AT223" s="172" t="s">
        <v>175</v>
      </c>
      <c r="AU223" s="172" t="s">
        <v>179</v>
      </c>
      <c r="AY223" s="18" t="s">
        <v>173</v>
      </c>
      <c r="BE223" s="173">
        <f>IF(N223="základná",J223,0)</f>
        <v>0</v>
      </c>
      <c r="BF223" s="173">
        <f>IF(N223="znížená",J223,0)</f>
        <v>0</v>
      </c>
      <c r="BG223" s="173">
        <f>IF(N223="zákl. prenesená",J223,0)</f>
        <v>0</v>
      </c>
      <c r="BH223" s="173">
        <f>IF(N223="zníž. prenesená",J223,0)</f>
        <v>0</v>
      </c>
      <c r="BI223" s="173">
        <f>IF(N223="nulová",J223,0)</f>
        <v>0</v>
      </c>
      <c r="BJ223" s="18" t="s">
        <v>179</v>
      </c>
      <c r="BK223" s="174">
        <f>ROUND(I223*H223,3)</f>
        <v>0</v>
      </c>
      <c r="BL223" s="18" t="s">
        <v>178</v>
      </c>
      <c r="BM223" s="172" t="s">
        <v>2680</v>
      </c>
    </row>
    <row r="224" spans="1:65" s="2" customFormat="1" x14ac:dyDescent="0.2">
      <c r="A224" s="33"/>
      <c r="B224" s="34"/>
      <c r="C224" s="33"/>
      <c r="D224" s="175" t="s">
        <v>181</v>
      </c>
      <c r="E224" s="33"/>
      <c r="F224" s="176" t="s">
        <v>2679</v>
      </c>
      <c r="G224" s="33"/>
      <c r="H224" s="33"/>
      <c r="I224" s="97"/>
      <c r="J224" s="33"/>
      <c r="K224" s="33"/>
      <c r="L224" s="34"/>
      <c r="M224" s="177"/>
      <c r="N224" s="178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181</v>
      </c>
      <c r="AU224" s="18" t="s">
        <v>179</v>
      </c>
    </row>
    <row r="225" spans="1:65" s="2" customFormat="1" ht="16.5" customHeight="1" x14ac:dyDescent="0.2">
      <c r="A225" s="33"/>
      <c r="B225" s="162"/>
      <c r="C225" s="210" t="s">
        <v>453</v>
      </c>
      <c r="D225" s="267" t="s">
        <v>3308</v>
      </c>
      <c r="E225" s="268"/>
      <c r="F225" s="269"/>
      <c r="G225" s="211" t="s">
        <v>2625</v>
      </c>
      <c r="H225" s="212">
        <v>1</v>
      </c>
      <c r="I225" s="213"/>
      <c r="J225" s="212">
        <f>ROUND(I225*H225,3)</f>
        <v>0</v>
      </c>
      <c r="K225" s="214"/>
      <c r="L225" s="215"/>
      <c r="M225" s="216" t="s">
        <v>1</v>
      </c>
      <c r="N225" s="217" t="s">
        <v>43</v>
      </c>
      <c r="O225" s="59"/>
      <c r="P225" s="170">
        <f>O225*H225</f>
        <v>0</v>
      </c>
      <c r="Q225" s="170">
        <v>0</v>
      </c>
      <c r="R225" s="170">
        <f>Q225*H225</f>
        <v>0</v>
      </c>
      <c r="S225" s="170">
        <v>0</v>
      </c>
      <c r="T225" s="171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2" t="s">
        <v>232</v>
      </c>
      <c r="AT225" s="172" t="s">
        <v>335</v>
      </c>
      <c r="AU225" s="172" t="s">
        <v>179</v>
      </c>
      <c r="AY225" s="18" t="s">
        <v>173</v>
      </c>
      <c r="BE225" s="173">
        <f>IF(N225="základná",J225,0)</f>
        <v>0</v>
      </c>
      <c r="BF225" s="173">
        <f>IF(N225="znížená",J225,0)</f>
        <v>0</v>
      </c>
      <c r="BG225" s="173">
        <f>IF(N225="zákl. prenesená",J225,0)</f>
        <v>0</v>
      </c>
      <c r="BH225" s="173">
        <f>IF(N225="zníž. prenesená",J225,0)</f>
        <v>0</v>
      </c>
      <c r="BI225" s="173">
        <f>IF(N225="nulová",J225,0)</f>
        <v>0</v>
      </c>
      <c r="BJ225" s="18" t="s">
        <v>179</v>
      </c>
      <c r="BK225" s="174">
        <f>ROUND(I225*H225,3)</f>
        <v>0</v>
      </c>
      <c r="BL225" s="18" t="s">
        <v>178</v>
      </c>
      <c r="BM225" s="172" t="s">
        <v>2681</v>
      </c>
    </row>
    <row r="226" spans="1:65" s="2" customFormat="1" x14ac:dyDescent="0.2">
      <c r="A226" s="33"/>
      <c r="B226" s="34"/>
      <c r="C226" s="33"/>
      <c r="D226" s="175" t="s">
        <v>181</v>
      </c>
      <c r="E226" s="33"/>
      <c r="F226" s="176" t="s">
        <v>3309</v>
      </c>
      <c r="G226" s="33"/>
      <c r="H226" s="33"/>
      <c r="I226" s="97"/>
      <c r="J226" s="33"/>
      <c r="K226" s="33"/>
      <c r="L226" s="34"/>
      <c r="M226" s="177"/>
      <c r="N226" s="178"/>
      <c r="O226" s="59"/>
      <c r="P226" s="59"/>
      <c r="Q226" s="59"/>
      <c r="R226" s="59"/>
      <c r="S226" s="59"/>
      <c r="T226" s="6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181</v>
      </c>
      <c r="AU226" s="18" t="s">
        <v>179</v>
      </c>
    </row>
    <row r="227" spans="1:65" s="2" customFormat="1" ht="16.5" customHeight="1" x14ac:dyDescent="0.2">
      <c r="A227" s="33"/>
      <c r="B227" s="162"/>
      <c r="C227" s="210" t="s">
        <v>458</v>
      </c>
      <c r="D227" s="267" t="s">
        <v>2682</v>
      </c>
      <c r="E227" s="268"/>
      <c r="F227" s="269"/>
      <c r="G227" s="211" t="s">
        <v>2625</v>
      </c>
      <c r="H227" s="212">
        <v>1</v>
      </c>
      <c r="I227" s="213"/>
      <c r="J227" s="212">
        <f>ROUND(I227*H227,3)</f>
        <v>0</v>
      </c>
      <c r="K227" s="214"/>
      <c r="L227" s="215"/>
      <c r="M227" s="216" t="s">
        <v>1</v>
      </c>
      <c r="N227" s="217" t="s">
        <v>43</v>
      </c>
      <c r="O227" s="59"/>
      <c r="P227" s="170">
        <f>O227*H227</f>
        <v>0</v>
      </c>
      <c r="Q227" s="170">
        <v>0</v>
      </c>
      <c r="R227" s="170">
        <f>Q227*H227</f>
        <v>0</v>
      </c>
      <c r="S227" s="170">
        <v>0</v>
      </c>
      <c r="T227" s="171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2" t="s">
        <v>232</v>
      </c>
      <c r="AT227" s="172" t="s">
        <v>335</v>
      </c>
      <c r="AU227" s="172" t="s">
        <v>179</v>
      </c>
      <c r="AY227" s="18" t="s">
        <v>173</v>
      </c>
      <c r="BE227" s="173">
        <f>IF(N227="základná",J227,0)</f>
        <v>0</v>
      </c>
      <c r="BF227" s="173">
        <f>IF(N227="znížená",J227,0)</f>
        <v>0</v>
      </c>
      <c r="BG227" s="173">
        <f>IF(N227="zákl. prenesená",J227,0)</f>
        <v>0</v>
      </c>
      <c r="BH227" s="173">
        <f>IF(N227="zníž. prenesená",J227,0)</f>
        <v>0</v>
      </c>
      <c r="BI227" s="173">
        <f>IF(N227="nulová",J227,0)</f>
        <v>0</v>
      </c>
      <c r="BJ227" s="18" t="s">
        <v>179</v>
      </c>
      <c r="BK227" s="174">
        <f>ROUND(I227*H227,3)</f>
        <v>0</v>
      </c>
      <c r="BL227" s="18" t="s">
        <v>178</v>
      </c>
      <c r="BM227" s="172" t="s">
        <v>2683</v>
      </c>
    </row>
    <row r="228" spans="1:65" s="2" customFormat="1" x14ac:dyDescent="0.2">
      <c r="A228" s="33"/>
      <c r="B228" s="34"/>
      <c r="C228" s="33"/>
      <c r="D228" s="175" t="s">
        <v>181</v>
      </c>
      <c r="E228" s="33"/>
      <c r="F228" s="176" t="s">
        <v>2682</v>
      </c>
      <c r="G228" s="33"/>
      <c r="H228" s="33"/>
      <c r="I228" s="97"/>
      <c r="J228" s="33"/>
      <c r="K228" s="33"/>
      <c r="L228" s="34"/>
      <c r="M228" s="177"/>
      <c r="N228" s="178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181</v>
      </c>
      <c r="AU228" s="18" t="s">
        <v>179</v>
      </c>
    </row>
    <row r="229" spans="1:65" s="2" customFormat="1" ht="16.5" customHeight="1" x14ac:dyDescent="0.2">
      <c r="A229" s="33"/>
      <c r="B229" s="162"/>
      <c r="C229" s="210" t="s">
        <v>462</v>
      </c>
      <c r="D229" s="267" t="s">
        <v>2684</v>
      </c>
      <c r="E229" s="268"/>
      <c r="F229" s="269"/>
      <c r="G229" s="211" t="s">
        <v>2625</v>
      </c>
      <c r="H229" s="212">
        <v>1</v>
      </c>
      <c r="I229" s="213"/>
      <c r="J229" s="212">
        <f>ROUND(I229*H229,3)</f>
        <v>0</v>
      </c>
      <c r="K229" s="214"/>
      <c r="L229" s="215"/>
      <c r="M229" s="216" t="s">
        <v>1</v>
      </c>
      <c r="N229" s="217" t="s">
        <v>43</v>
      </c>
      <c r="O229" s="59"/>
      <c r="P229" s="170">
        <f>O229*H229</f>
        <v>0</v>
      </c>
      <c r="Q229" s="170">
        <v>0</v>
      </c>
      <c r="R229" s="170">
        <f>Q229*H229</f>
        <v>0</v>
      </c>
      <c r="S229" s="170">
        <v>0</v>
      </c>
      <c r="T229" s="17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2" t="s">
        <v>232</v>
      </c>
      <c r="AT229" s="172" t="s">
        <v>335</v>
      </c>
      <c r="AU229" s="172" t="s">
        <v>179</v>
      </c>
      <c r="AY229" s="18" t="s">
        <v>173</v>
      </c>
      <c r="BE229" s="173">
        <f>IF(N229="základná",J229,0)</f>
        <v>0</v>
      </c>
      <c r="BF229" s="173">
        <f>IF(N229="znížená",J229,0)</f>
        <v>0</v>
      </c>
      <c r="BG229" s="173">
        <f>IF(N229="zákl. prenesená",J229,0)</f>
        <v>0</v>
      </c>
      <c r="BH229" s="173">
        <f>IF(N229="zníž. prenesená",J229,0)</f>
        <v>0</v>
      </c>
      <c r="BI229" s="173">
        <f>IF(N229="nulová",J229,0)</f>
        <v>0</v>
      </c>
      <c r="BJ229" s="18" t="s">
        <v>179</v>
      </c>
      <c r="BK229" s="174">
        <f>ROUND(I229*H229,3)</f>
        <v>0</v>
      </c>
      <c r="BL229" s="18" t="s">
        <v>178</v>
      </c>
      <c r="BM229" s="172" t="s">
        <v>2685</v>
      </c>
    </row>
    <row r="230" spans="1:65" s="2" customFormat="1" x14ac:dyDescent="0.2">
      <c r="A230" s="33"/>
      <c r="B230" s="34"/>
      <c r="C230" s="33"/>
      <c r="D230" s="175" t="s">
        <v>181</v>
      </c>
      <c r="E230" s="33"/>
      <c r="F230" s="176" t="s">
        <v>2684</v>
      </c>
      <c r="G230" s="33"/>
      <c r="H230" s="33"/>
      <c r="I230" s="97"/>
      <c r="J230" s="33"/>
      <c r="K230" s="33"/>
      <c r="L230" s="34"/>
      <c r="M230" s="177"/>
      <c r="N230" s="178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181</v>
      </c>
      <c r="AU230" s="18" t="s">
        <v>179</v>
      </c>
    </row>
    <row r="231" spans="1:65" s="2" customFormat="1" ht="16.5" customHeight="1" x14ac:dyDescent="0.2">
      <c r="A231" s="33"/>
      <c r="B231" s="162"/>
      <c r="C231" s="210" t="s">
        <v>484</v>
      </c>
      <c r="D231" s="267" t="s">
        <v>2686</v>
      </c>
      <c r="E231" s="268"/>
      <c r="F231" s="269"/>
      <c r="G231" s="211" t="s">
        <v>2625</v>
      </c>
      <c r="H231" s="212">
        <v>1</v>
      </c>
      <c r="I231" s="213"/>
      <c r="J231" s="212">
        <f>ROUND(I231*H231,3)</f>
        <v>0</v>
      </c>
      <c r="K231" s="214"/>
      <c r="L231" s="215"/>
      <c r="M231" s="216" t="s">
        <v>1</v>
      </c>
      <c r="N231" s="217" t="s">
        <v>43</v>
      </c>
      <c r="O231" s="59"/>
      <c r="P231" s="170">
        <f>O231*H231</f>
        <v>0</v>
      </c>
      <c r="Q231" s="170">
        <v>0</v>
      </c>
      <c r="R231" s="170">
        <f>Q231*H231</f>
        <v>0</v>
      </c>
      <c r="S231" s="170">
        <v>0</v>
      </c>
      <c r="T231" s="171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2" t="s">
        <v>232</v>
      </c>
      <c r="AT231" s="172" t="s">
        <v>335</v>
      </c>
      <c r="AU231" s="172" t="s">
        <v>179</v>
      </c>
      <c r="AY231" s="18" t="s">
        <v>173</v>
      </c>
      <c r="BE231" s="173">
        <f>IF(N231="základná",J231,0)</f>
        <v>0</v>
      </c>
      <c r="BF231" s="173">
        <f>IF(N231="znížená",J231,0)</f>
        <v>0</v>
      </c>
      <c r="BG231" s="173">
        <f>IF(N231="zákl. prenesená",J231,0)</f>
        <v>0</v>
      </c>
      <c r="BH231" s="173">
        <f>IF(N231="zníž. prenesená",J231,0)</f>
        <v>0</v>
      </c>
      <c r="BI231" s="173">
        <f>IF(N231="nulová",J231,0)</f>
        <v>0</v>
      </c>
      <c r="BJ231" s="18" t="s">
        <v>179</v>
      </c>
      <c r="BK231" s="174">
        <f>ROUND(I231*H231,3)</f>
        <v>0</v>
      </c>
      <c r="BL231" s="18" t="s">
        <v>178</v>
      </c>
      <c r="BM231" s="172" t="s">
        <v>2687</v>
      </c>
    </row>
    <row r="232" spans="1:65" s="2" customFormat="1" x14ac:dyDescent="0.2">
      <c r="A232" s="33"/>
      <c r="B232" s="34"/>
      <c r="C232" s="33"/>
      <c r="D232" s="175" t="s">
        <v>181</v>
      </c>
      <c r="E232" s="33"/>
      <c r="F232" s="176" t="s">
        <v>2686</v>
      </c>
      <c r="G232" s="33"/>
      <c r="H232" s="33"/>
      <c r="I232" s="97"/>
      <c r="J232" s="33"/>
      <c r="K232" s="33"/>
      <c r="L232" s="34"/>
      <c r="M232" s="177"/>
      <c r="N232" s="178"/>
      <c r="O232" s="59"/>
      <c r="P232" s="59"/>
      <c r="Q232" s="59"/>
      <c r="R232" s="59"/>
      <c r="S232" s="59"/>
      <c r="T232" s="60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8" t="s">
        <v>181</v>
      </c>
      <c r="AU232" s="18" t="s">
        <v>179</v>
      </c>
    </row>
    <row r="233" spans="1:65" s="12" customFormat="1" ht="22.9" customHeight="1" x14ac:dyDescent="0.2">
      <c r="B233" s="149"/>
      <c r="D233" s="150" t="s">
        <v>76</v>
      </c>
      <c r="E233" s="160" t="s">
        <v>239</v>
      </c>
      <c r="F233" s="160" t="s">
        <v>654</v>
      </c>
      <c r="I233" s="152"/>
      <c r="J233" s="161">
        <f>BK233</f>
        <v>0</v>
      </c>
      <c r="L233" s="149"/>
      <c r="M233" s="154"/>
      <c r="N233" s="155"/>
      <c r="O233" s="155"/>
      <c r="P233" s="156">
        <f>SUM(P234:P243)</f>
        <v>0</v>
      </c>
      <c r="Q233" s="155"/>
      <c r="R233" s="156">
        <f>SUM(R234:R243)</f>
        <v>0</v>
      </c>
      <c r="S233" s="155"/>
      <c r="T233" s="157">
        <f>SUM(T234:T243)</f>
        <v>0</v>
      </c>
      <c r="AR233" s="150" t="s">
        <v>85</v>
      </c>
      <c r="AT233" s="158" t="s">
        <v>76</v>
      </c>
      <c r="AU233" s="158" t="s">
        <v>85</v>
      </c>
      <c r="AY233" s="150" t="s">
        <v>173</v>
      </c>
      <c r="BK233" s="159">
        <f>SUM(BK234:BK243)</f>
        <v>0</v>
      </c>
    </row>
    <row r="234" spans="1:65" s="2" customFormat="1" ht="16.5" customHeight="1" x14ac:dyDescent="0.2">
      <c r="A234" s="33"/>
      <c r="B234" s="162"/>
      <c r="C234" s="163" t="s">
        <v>496</v>
      </c>
      <c r="D234" s="264" t="s">
        <v>2688</v>
      </c>
      <c r="E234" s="265"/>
      <c r="F234" s="266"/>
      <c r="G234" s="164" t="s">
        <v>643</v>
      </c>
      <c r="H234" s="165">
        <v>30</v>
      </c>
      <c r="I234" s="166"/>
      <c r="J234" s="165">
        <f>ROUND(I234*H234,3)</f>
        <v>0</v>
      </c>
      <c r="K234" s="167"/>
      <c r="L234" s="34"/>
      <c r="M234" s="168" t="s">
        <v>1</v>
      </c>
      <c r="N234" s="169" t="s">
        <v>43</v>
      </c>
      <c r="O234" s="59"/>
      <c r="P234" s="170">
        <f>O234*H234</f>
        <v>0</v>
      </c>
      <c r="Q234" s="170">
        <v>0</v>
      </c>
      <c r="R234" s="170">
        <f>Q234*H234</f>
        <v>0</v>
      </c>
      <c r="S234" s="170">
        <v>0</v>
      </c>
      <c r="T234" s="171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2" t="s">
        <v>178</v>
      </c>
      <c r="AT234" s="172" t="s">
        <v>175</v>
      </c>
      <c r="AU234" s="172" t="s">
        <v>179</v>
      </c>
      <c r="AY234" s="18" t="s">
        <v>173</v>
      </c>
      <c r="BE234" s="173">
        <f>IF(N234="základná",J234,0)</f>
        <v>0</v>
      </c>
      <c r="BF234" s="173">
        <f>IF(N234="znížená",J234,0)</f>
        <v>0</v>
      </c>
      <c r="BG234" s="173">
        <f>IF(N234="zákl. prenesená",J234,0)</f>
        <v>0</v>
      </c>
      <c r="BH234" s="173">
        <f>IF(N234="zníž. prenesená",J234,0)</f>
        <v>0</v>
      </c>
      <c r="BI234" s="173">
        <f>IF(N234="nulová",J234,0)</f>
        <v>0</v>
      </c>
      <c r="BJ234" s="18" t="s">
        <v>179</v>
      </c>
      <c r="BK234" s="174">
        <f>ROUND(I234*H234,3)</f>
        <v>0</v>
      </c>
      <c r="BL234" s="18" t="s">
        <v>178</v>
      </c>
      <c r="BM234" s="172" t="s">
        <v>2689</v>
      </c>
    </row>
    <row r="235" spans="1:65" s="2" customFormat="1" x14ac:dyDescent="0.2">
      <c r="A235" s="33"/>
      <c r="B235" s="34"/>
      <c r="C235" s="33"/>
      <c r="D235" s="175" t="s">
        <v>181</v>
      </c>
      <c r="E235" s="33"/>
      <c r="F235" s="176" t="s">
        <v>2688</v>
      </c>
      <c r="G235" s="33"/>
      <c r="H235" s="33"/>
      <c r="I235" s="97"/>
      <c r="J235" s="33"/>
      <c r="K235" s="33"/>
      <c r="L235" s="34"/>
      <c r="M235" s="177"/>
      <c r="N235" s="178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181</v>
      </c>
      <c r="AU235" s="18" t="s">
        <v>179</v>
      </c>
    </row>
    <row r="236" spans="1:65" s="2" customFormat="1" ht="16.5" customHeight="1" x14ac:dyDescent="0.2">
      <c r="A236" s="33"/>
      <c r="B236" s="162"/>
      <c r="C236" s="163" t="s">
        <v>499</v>
      </c>
      <c r="D236" s="264" t="s">
        <v>2690</v>
      </c>
      <c r="E236" s="265"/>
      <c r="F236" s="266"/>
      <c r="G236" s="164" t="s">
        <v>256</v>
      </c>
      <c r="H236" s="165">
        <v>3.96</v>
      </c>
      <c r="I236" s="166"/>
      <c r="J236" s="165">
        <f>ROUND(I236*H236,3)</f>
        <v>0</v>
      </c>
      <c r="K236" s="167"/>
      <c r="L236" s="34"/>
      <c r="M236" s="168" t="s">
        <v>1</v>
      </c>
      <c r="N236" s="169" t="s">
        <v>43</v>
      </c>
      <c r="O236" s="59"/>
      <c r="P236" s="170">
        <f>O236*H236</f>
        <v>0</v>
      </c>
      <c r="Q236" s="170">
        <v>0</v>
      </c>
      <c r="R236" s="170">
        <f>Q236*H236</f>
        <v>0</v>
      </c>
      <c r="S236" s="170">
        <v>0</v>
      </c>
      <c r="T236" s="171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2" t="s">
        <v>178</v>
      </c>
      <c r="AT236" s="172" t="s">
        <v>175</v>
      </c>
      <c r="AU236" s="172" t="s">
        <v>179</v>
      </c>
      <c r="AY236" s="18" t="s">
        <v>173</v>
      </c>
      <c r="BE236" s="173">
        <f>IF(N236="základná",J236,0)</f>
        <v>0</v>
      </c>
      <c r="BF236" s="173">
        <f>IF(N236="znížená",J236,0)</f>
        <v>0</v>
      </c>
      <c r="BG236" s="173">
        <f>IF(N236="zákl. prenesená",J236,0)</f>
        <v>0</v>
      </c>
      <c r="BH236" s="173">
        <f>IF(N236="zníž. prenesená",J236,0)</f>
        <v>0</v>
      </c>
      <c r="BI236" s="173">
        <f>IF(N236="nulová",J236,0)</f>
        <v>0</v>
      </c>
      <c r="BJ236" s="18" t="s">
        <v>179</v>
      </c>
      <c r="BK236" s="174">
        <f>ROUND(I236*H236,3)</f>
        <v>0</v>
      </c>
      <c r="BL236" s="18" t="s">
        <v>178</v>
      </c>
      <c r="BM236" s="172" t="s">
        <v>2691</v>
      </c>
    </row>
    <row r="237" spans="1:65" s="2" customFormat="1" x14ac:dyDescent="0.2">
      <c r="A237" s="33"/>
      <c r="B237" s="34"/>
      <c r="C237" s="33"/>
      <c r="D237" s="175" t="s">
        <v>181</v>
      </c>
      <c r="E237" s="33"/>
      <c r="F237" s="176" t="s">
        <v>2690</v>
      </c>
      <c r="G237" s="33"/>
      <c r="H237" s="33"/>
      <c r="I237" s="97"/>
      <c r="J237" s="33"/>
      <c r="K237" s="33"/>
      <c r="L237" s="34"/>
      <c r="M237" s="177"/>
      <c r="N237" s="178"/>
      <c r="O237" s="59"/>
      <c r="P237" s="59"/>
      <c r="Q237" s="59"/>
      <c r="R237" s="59"/>
      <c r="S237" s="59"/>
      <c r="T237" s="60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8" t="s">
        <v>181</v>
      </c>
      <c r="AU237" s="18" t="s">
        <v>179</v>
      </c>
    </row>
    <row r="238" spans="1:65" s="2" customFormat="1" ht="24" customHeight="1" x14ac:dyDescent="0.2">
      <c r="A238" s="33"/>
      <c r="B238" s="162"/>
      <c r="C238" s="163" t="s">
        <v>503</v>
      </c>
      <c r="D238" s="264" t="s">
        <v>2692</v>
      </c>
      <c r="E238" s="265"/>
      <c r="F238" s="266"/>
      <c r="G238" s="164" t="s">
        <v>256</v>
      </c>
      <c r="H238" s="165">
        <v>39.6</v>
      </c>
      <c r="I238" s="166"/>
      <c r="J238" s="165">
        <f>ROUND(I238*H238,3)</f>
        <v>0</v>
      </c>
      <c r="K238" s="167"/>
      <c r="L238" s="34"/>
      <c r="M238" s="168" t="s">
        <v>1</v>
      </c>
      <c r="N238" s="169" t="s">
        <v>43</v>
      </c>
      <c r="O238" s="59"/>
      <c r="P238" s="170">
        <f>O238*H238</f>
        <v>0</v>
      </c>
      <c r="Q238" s="170">
        <v>0</v>
      </c>
      <c r="R238" s="170">
        <f>Q238*H238</f>
        <v>0</v>
      </c>
      <c r="S238" s="170">
        <v>0</v>
      </c>
      <c r="T238" s="171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2" t="s">
        <v>178</v>
      </c>
      <c r="AT238" s="172" t="s">
        <v>175</v>
      </c>
      <c r="AU238" s="172" t="s">
        <v>179</v>
      </c>
      <c r="AY238" s="18" t="s">
        <v>173</v>
      </c>
      <c r="BE238" s="173">
        <f>IF(N238="základná",J238,0)</f>
        <v>0</v>
      </c>
      <c r="BF238" s="173">
        <f>IF(N238="znížená",J238,0)</f>
        <v>0</v>
      </c>
      <c r="BG238" s="173">
        <f>IF(N238="zákl. prenesená",J238,0)</f>
        <v>0</v>
      </c>
      <c r="BH238" s="173">
        <f>IF(N238="zníž. prenesená",J238,0)</f>
        <v>0</v>
      </c>
      <c r="BI238" s="173">
        <f>IF(N238="nulová",J238,0)</f>
        <v>0</v>
      </c>
      <c r="BJ238" s="18" t="s">
        <v>179</v>
      </c>
      <c r="BK238" s="174">
        <f>ROUND(I238*H238,3)</f>
        <v>0</v>
      </c>
      <c r="BL238" s="18" t="s">
        <v>178</v>
      </c>
      <c r="BM238" s="172" t="s">
        <v>2693</v>
      </c>
    </row>
    <row r="239" spans="1:65" s="2" customFormat="1" x14ac:dyDescent="0.2">
      <c r="A239" s="33"/>
      <c r="B239" s="34"/>
      <c r="C239" s="33"/>
      <c r="D239" s="175" t="s">
        <v>181</v>
      </c>
      <c r="E239" s="33"/>
      <c r="F239" s="176" t="s">
        <v>2692</v>
      </c>
      <c r="G239" s="33"/>
      <c r="H239" s="33"/>
      <c r="I239" s="97"/>
      <c r="J239" s="33"/>
      <c r="K239" s="33"/>
      <c r="L239" s="34"/>
      <c r="M239" s="177"/>
      <c r="N239" s="178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181</v>
      </c>
      <c r="AU239" s="18" t="s">
        <v>179</v>
      </c>
    </row>
    <row r="240" spans="1:65" s="2" customFormat="1" ht="16.5" customHeight="1" x14ac:dyDescent="0.2">
      <c r="A240" s="33"/>
      <c r="B240" s="162"/>
      <c r="C240" s="163" t="s">
        <v>509</v>
      </c>
      <c r="D240" s="264" t="s">
        <v>2694</v>
      </c>
      <c r="E240" s="265"/>
      <c r="F240" s="266"/>
      <c r="G240" s="164" t="s">
        <v>256</v>
      </c>
      <c r="H240" s="165">
        <v>3.96</v>
      </c>
      <c r="I240" s="166"/>
      <c r="J240" s="165">
        <f>ROUND(I240*H240,3)</f>
        <v>0</v>
      </c>
      <c r="K240" s="167"/>
      <c r="L240" s="34"/>
      <c r="M240" s="168" t="s">
        <v>1</v>
      </c>
      <c r="N240" s="169" t="s">
        <v>43</v>
      </c>
      <c r="O240" s="59"/>
      <c r="P240" s="170">
        <f>O240*H240</f>
        <v>0</v>
      </c>
      <c r="Q240" s="170">
        <v>0</v>
      </c>
      <c r="R240" s="170">
        <f>Q240*H240</f>
        <v>0</v>
      </c>
      <c r="S240" s="170">
        <v>0</v>
      </c>
      <c r="T240" s="171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2" t="s">
        <v>178</v>
      </c>
      <c r="AT240" s="172" t="s">
        <v>175</v>
      </c>
      <c r="AU240" s="172" t="s">
        <v>179</v>
      </c>
      <c r="AY240" s="18" t="s">
        <v>173</v>
      </c>
      <c r="BE240" s="173">
        <f>IF(N240="základná",J240,0)</f>
        <v>0</v>
      </c>
      <c r="BF240" s="173">
        <f>IF(N240="znížená",J240,0)</f>
        <v>0</v>
      </c>
      <c r="BG240" s="173">
        <f>IF(N240="zákl. prenesená",J240,0)</f>
        <v>0</v>
      </c>
      <c r="BH240" s="173">
        <f>IF(N240="zníž. prenesená",J240,0)</f>
        <v>0</v>
      </c>
      <c r="BI240" s="173">
        <f>IF(N240="nulová",J240,0)</f>
        <v>0</v>
      </c>
      <c r="BJ240" s="18" t="s">
        <v>179</v>
      </c>
      <c r="BK240" s="174">
        <f>ROUND(I240*H240,3)</f>
        <v>0</v>
      </c>
      <c r="BL240" s="18" t="s">
        <v>178</v>
      </c>
      <c r="BM240" s="172" t="s">
        <v>2695</v>
      </c>
    </row>
    <row r="241" spans="1:65" s="2" customFormat="1" x14ac:dyDescent="0.2">
      <c r="A241" s="33"/>
      <c r="B241" s="34"/>
      <c r="C241" s="33"/>
      <c r="D241" s="175" t="s">
        <v>181</v>
      </c>
      <c r="E241" s="33"/>
      <c r="F241" s="176" t="s">
        <v>2694</v>
      </c>
      <c r="G241" s="33"/>
      <c r="H241" s="33"/>
      <c r="I241" s="97"/>
      <c r="J241" s="33"/>
      <c r="K241" s="33"/>
      <c r="L241" s="34"/>
      <c r="M241" s="177"/>
      <c r="N241" s="178"/>
      <c r="O241" s="59"/>
      <c r="P241" s="59"/>
      <c r="Q241" s="59"/>
      <c r="R241" s="59"/>
      <c r="S241" s="59"/>
      <c r="T241" s="60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181</v>
      </c>
      <c r="AU241" s="18" t="s">
        <v>179</v>
      </c>
    </row>
    <row r="242" spans="1:65" s="2" customFormat="1" ht="24" customHeight="1" x14ac:dyDescent="0.2">
      <c r="A242" s="33"/>
      <c r="B242" s="162"/>
      <c r="C242" s="163" t="s">
        <v>514</v>
      </c>
      <c r="D242" s="264" t="s">
        <v>2696</v>
      </c>
      <c r="E242" s="265"/>
      <c r="F242" s="266"/>
      <c r="G242" s="164" t="s">
        <v>256</v>
      </c>
      <c r="H242" s="165">
        <v>3.96</v>
      </c>
      <c r="I242" s="166"/>
      <c r="J242" s="165">
        <f>ROUND(I242*H242,3)</f>
        <v>0</v>
      </c>
      <c r="K242" s="167"/>
      <c r="L242" s="34"/>
      <c r="M242" s="168" t="s">
        <v>1</v>
      </c>
      <c r="N242" s="169" t="s">
        <v>43</v>
      </c>
      <c r="O242" s="59"/>
      <c r="P242" s="170">
        <f>O242*H242</f>
        <v>0</v>
      </c>
      <c r="Q242" s="170">
        <v>0</v>
      </c>
      <c r="R242" s="170">
        <f>Q242*H242</f>
        <v>0</v>
      </c>
      <c r="S242" s="170">
        <v>0</v>
      </c>
      <c r="T242" s="171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2" t="s">
        <v>178</v>
      </c>
      <c r="AT242" s="172" t="s">
        <v>175</v>
      </c>
      <c r="AU242" s="172" t="s">
        <v>179</v>
      </c>
      <c r="AY242" s="18" t="s">
        <v>173</v>
      </c>
      <c r="BE242" s="173">
        <f>IF(N242="základná",J242,0)</f>
        <v>0</v>
      </c>
      <c r="BF242" s="173">
        <f>IF(N242="znížená",J242,0)</f>
        <v>0</v>
      </c>
      <c r="BG242" s="173">
        <f>IF(N242="zákl. prenesená",J242,0)</f>
        <v>0</v>
      </c>
      <c r="BH242" s="173">
        <f>IF(N242="zníž. prenesená",J242,0)</f>
        <v>0</v>
      </c>
      <c r="BI242" s="173">
        <f>IF(N242="nulová",J242,0)</f>
        <v>0</v>
      </c>
      <c r="BJ242" s="18" t="s">
        <v>179</v>
      </c>
      <c r="BK242" s="174">
        <f>ROUND(I242*H242,3)</f>
        <v>0</v>
      </c>
      <c r="BL242" s="18" t="s">
        <v>178</v>
      </c>
      <c r="BM242" s="172" t="s">
        <v>2697</v>
      </c>
    </row>
    <row r="243" spans="1:65" s="2" customFormat="1" ht="19.5" x14ac:dyDescent="0.2">
      <c r="A243" s="33"/>
      <c r="B243" s="34"/>
      <c r="C243" s="33"/>
      <c r="D243" s="175" t="s">
        <v>181</v>
      </c>
      <c r="E243" s="33"/>
      <c r="F243" s="176" t="s">
        <v>2696</v>
      </c>
      <c r="G243" s="33"/>
      <c r="H243" s="33"/>
      <c r="I243" s="97"/>
      <c r="J243" s="33"/>
      <c r="K243" s="33"/>
      <c r="L243" s="34"/>
      <c r="M243" s="177"/>
      <c r="N243" s="178"/>
      <c r="O243" s="59"/>
      <c r="P243" s="59"/>
      <c r="Q243" s="59"/>
      <c r="R243" s="59"/>
      <c r="S243" s="59"/>
      <c r="T243" s="60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181</v>
      </c>
      <c r="AU243" s="18" t="s">
        <v>179</v>
      </c>
    </row>
    <row r="244" spans="1:65" s="12" customFormat="1" ht="22.9" customHeight="1" x14ac:dyDescent="0.2">
      <c r="B244" s="149"/>
      <c r="D244" s="150" t="s">
        <v>76</v>
      </c>
      <c r="E244" s="160" t="s">
        <v>764</v>
      </c>
      <c r="F244" s="160" t="s">
        <v>765</v>
      </c>
      <c r="I244" s="152"/>
      <c r="J244" s="161">
        <f>BK244</f>
        <v>0</v>
      </c>
      <c r="L244" s="149"/>
      <c r="M244" s="154"/>
      <c r="N244" s="155"/>
      <c r="O244" s="155"/>
      <c r="P244" s="156">
        <f>SUM(P245:P248)</f>
        <v>0</v>
      </c>
      <c r="Q244" s="155"/>
      <c r="R244" s="156">
        <f>SUM(R245:R248)</f>
        <v>0</v>
      </c>
      <c r="S244" s="155"/>
      <c r="T244" s="157">
        <f>SUM(T245:T248)</f>
        <v>0</v>
      </c>
      <c r="AR244" s="150" t="s">
        <v>85</v>
      </c>
      <c r="AT244" s="158" t="s">
        <v>76</v>
      </c>
      <c r="AU244" s="158" t="s">
        <v>85</v>
      </c>
      <c r="AY244" s="150" t="s">
        <v>173</v>
      </c>
      <c r="BK244" s="159">
        <f>SUM(BK245:BK248)</f>
        <v>0</v>
      </c>
    </row>
    <row r="245" spans="1:65" s="2" customFormat="1" ht="24" customHeight="1" x14ac:dyDescent="0.2">
      <c r="A245" s="33"/>
      <c r="B245" s="162"/>
      <c r="C245" s="163" t="s">
        <v>519</v>
      </c>
      <c r="D245" s="264" t="s">
        <v>2698</v>
      </c>
      <c r="E245" s="265"/>
      <c r="F245" s="266"/>
      <c r="G245" s="164" t="s">
        <v>256</v>
      </c>
      <c r="H245" s="165">
        <v>108.738</v>
      </c>
      <c r="I245" s="166"/>
      <c r="J245" s="165">
        <f>ROUND(I245*H245,3)</f>
        <v>0</v>
      </c>
      <c r="K245" s="167"/>
      <c r="L245" s="34"/>
      <c r="M245" s="168" t="s">
        <v>1</v>
      </c>
      <c r="N245" s="169" t="s">
        <v>43</v>
      </c>
      <c r="O245" s="59"/>
      <c r="P245" s="170">
        <f>O245*H245</f>
        <v>0</v>
      </c>
      <c r="Q245" s="170">
        <v>0</v>
      </c>
      <c r="R245" s="170">
        <f>Q245*H245</f>
        <v>0</v>
      </c>
      <c r="S245" s="170">
        <v>0</v>
      </c>
      <c r="T245" s="171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2" t="s">
        <v>178</v>
      </c>
      <c r="AT245" s="172" t="s">
        <v>175</v>
      </c>
      <c r="AU245" s="172" t="s">
        <v>179</v>
      </c>
      <c r="AY245" s="18" t="s">
        <v>173</v>
      </c>
      <c r="BE245" s="173">
        <f>IF(N245="základná",J245,0)</f>
        <v>0</v>
      </c>
      <c r="BF245" s="173">
        <f>IF(N245="znížená",J245,0)</f>
        <v>0</v>
      </c>
      <c r="BG245" s="173">
        <f>IF(N245="zákl. prenesená",J245,0)</f>
        <v>0</v>
      </c>
      <c r="BH245" s="173">
        <f>IF(N245="zníž. prenesená",J245,0)</f>
        <v>0</v>
      </c>
      <c r="BI245" s="173">
        <f>IF(N245="nulová",J245,0)</f>
        <v>0</v>
      </c>
      <c r="BJ245" s="18" t="s">
        <v>179</v>
      </c>
      <c r="BK245" s="174">
        <f>ROUND(I245*H245,3)</f>
        <v>0</v>
      </c>
      <c r="BL245" s="18" t="s">
        <v>178</v>
      </c>
      <c r="BM245" s="172" t="s">
        <v>2699</v>
      </c>
    </row>
    <row r="246" spans="1:65" s="2" customFormat="1" x14ac:dyDescent="0.2">
      <c r="A246" s="33"/>
      <c r="B246" s="34"/>
      <c r="C246" s="33"/>
      <c r="D246" s="175" t="s">
        <v>181</v>
      </c>
      <c r="E246" s="33"/>
      <c r="F246" s="176" t="s">
        <v>2698</v>
      </c>
      <c r="G246" s="33"/>
      <c r="H246" s="33"/>
      <c r="I246" s="97"/>
      <c r="J246" s="33"/>
      <c r="K246" s="33"/>
      <c r="L246" s="34"/>
      <c r="M246" s="177"/>
      <c r="N246" s="178"/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181</v>
      </c>
      <c r="AU246" s="18" t="s">
        <v>179</v>
      </c>
    </row>
    <row r="247" spans="1:65" s="2" customFormat="1" ht="24" customHeight="1" x14ac:dyDescent="0.2">
      <c r="A247" s="33"/>
      <c r="B247" s="162"/>
      <c r="C247" s="163" t="s">
        <v>523</v>
      </c>
      <c r="D247" s="264" t="s">
        <v>2700</v>
      </c>
      <c r="E247" s="265"/>
      <c r="F247" s="266"/>
      <c r="G247" s="164" t="s">
        <v>256</v>
      </c>
      <c r="H247" s="165">
        <v>108.738</v>
      </c>
      <c r="I247" s="166"/>
      <c r="J247" s="165">
        <f>ROUND(I247*H247,3)</f>
        <v>0</v>
      </c>
      <c r="K247" s="167"/>
      <c r="L247" s="34"/>
      <c r="M247" s="168" t="s">
        <v>1</v>
      </c>
      <c r="N247" s="169" t="s">
        <v>43</v>
      </c>
      <c r="O247" s="59"/>
      <c r="P247" s="170">
        <f>O247*H247</f>
        <v>0</v>
      </c>
      <c r="Q247" s="170">
        <v>0</v>
      </c>
      <c r="R247" s="170">
        <f>Q247*H247</f>
        <v>0</v>
      </c>
      <c r="S247" s="170">
        <v>0</v>
      </c>
      <c r="T247" s="171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2" t="s">
        <v>178</v>
      </c>
      <c r="AT247" s="172" t="s">
        <v>175</v>
      </c>
      <c r="AU247" s="172" t="s">
        <v>179</v>
      </c>
      <c r="AY247" s="18" t="s">
        <v>173</v>
      </c>
      <c r="BE247" s="173">
        <f>IF(N247="základná",J247,0)</f>
        <v>0</v>
      </c>
      <c r="BF247" s="173">
        <f>IF(N247="znížená",J247,0)</f>
        <v>0</v>
      </c>
      <c r="BG247" s="173">
        <f>IF(N247="zákl. prenesená",J247,0)</f>
        <v>0</v>
      </c>
      <c r="BH247" s="173">
        <f>IF(N247="zníž. prenesená",J247,0)</f>
        <v>0</v>
      </c>
      <c r="BI247" s="173">
        <f>IF(N247="nulová",J247,0)</f>
        <v>0</v>
      </c>
      <c r="BJ247" s="18" t="s">
        <v>179</v>
      </c>
      <c r="BK247" s="174">
        <f>ROUND(I247*H247,3)</f>
        <v>0</v>
      </c>
      <c r="BL247" s="18" t="s">
        <v>178</v>
      </c>
      <c r="BM247" s="172" t="s">
        <v>2701</v>
      </c>
    </row>
    <row r="248" spans="1:65" s="2" customFormat="1" ht="19.5" x14ac:dyDescent="0.2">
      <c r="A248" s="33"/>
      <c r="B248" s="34"/>
      <c r="C248" s="33"/>
      <c r="D248" s="175" t="s">
        <v>181</v>
      </c>
      <c r="E248" s="33"/>
      <c r="F248" s="176" t="s">
        <v>2700</v>
      </c>
      <c r="G248" s="33"/>
      <c r="H248" s="33"/>
      <c r="I248" s="97"/>
      <c r="J248" s="33"/>
      <c r="K248" s="33"/>
      <c r="L248" s="34"/>
      <c r="M248" s="177"/>
      <c r="N248" s="178"/>
      <c r="O248" s="59"/>
      <c r="P248" s="59"/>
      <c r="Q248" s="59"/>
      <c r="R248" s="59"/>
      <c r="S248" s="59"/>
      <c r="T248" s="60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181</v>
      </c>
      <c r="AU248" s="18" t="s">
        <v>179</v>
      </c>
    </row>
    <row r="249" spans="1:65" s="12" customFormat="1" ht="25.9" customHeight="1" x14ac:dyDescent="0.2">
      <c r="B249" s="149"/>
      <c r="D249" s="150" t="s">
        <v>76</v>
      </c>
      <c r="E249" s="151" t="s">
        <v>770</v>
      </c>
      <c r="F249" s="151" t="s">
        <v>771</v>
      </c>
      <c r="I249" s="152"/>
      <c r="J249" s="153">
        <f>BK249</f>
        <v>0</v>
      </c>
      <c r="L249" s="149"/>
      <c r="M249" s="154"/>
      <c r="N249" s="155"/>
      <c r="O249" s="155"/>
      <c r="P249" s="156">
        <f>P250</f>
        <v>0</v>
      </c>
      <c r="Q249" s="155"/>
      <c r="R249" s="156">
        <f>R250</f>
        <v>0</v>
      </c>
      <c r="S249" s="155"/>
      <c r="T249" s="157">
        <f>T250</f>
        <v>0</v>
      </c>
      <c r="AR249" s="150" t="s">
        <v>179</v>
      </c>
      <c r="AT249" s="158" t="s">
        <v>76</v>
      </c>
      <c r="AU249" s="158" t="s">
        <v>77</v>
      </c>
      <c r="AY249" s="150" t="s">
        <v>173</v>
      </c>
      <c r="BK249" s="159">
        <f>BK250</f>
        <v>0</v>
      </c>
    </row>
    <row r="250" spans="1:65" s="12" customFormat="1" ht="22.9" customHeight="1" x14ac:dyDescent="0.2">
      <c r="B250" s="149"/>
      <c r="D250" s="150" t="s">
        <v>76</v>
      </c>
      <c r="E250" s="160" t="s">
        <v>2702</v>
      </c>
      <c r="F250" s="160" t="s">
        <v>2703</v>
      </c>
      <c r="I250" s="152"/>
      <c r="J250" s="161">
        <f>BK250</f>
        <v>0</v>
      </c>
      <c r="L250" s="149"/>
      <c r="M250" s="154"/>
      <c r="N250" s="155"/>
      <c r="O250" s="155"/>
      <c r="P250" s="156">
        <f>SUM(P251:P270)</f>
        <v>0</v>
      </c>
      <c r="Q250" s="155"/>
      <c r="R250" s="156">
        <f>SUM(R251:R270)</f>
        <v>0</v>
      </c>
      <c r="S250" s="155"/>
      <c r="T250" s="157">
        <f>SUM(T251:T270)</f>
        <v>0</v>
      </c>
      <c r="AR250" s="150" t="s">
        <v>179</v>
      </c>
      <c r="AT250" s="158" t="s">
        <v>76</v>
      </c>
      <c r="AU250" s="158" t="s">
        <v>85</v>
      </c>
      <c r="AY250" s="150" t="s">
        <v>173</v>
      </c>
      <c r="BK250" s="159">
        <f>SUM(BK251:BK270)</f>
        <v>0</v>
      </c>
    </row>
    <row r="251" spans="1:65" s="2" customFormat="1" ht="24" customHeight="1" x14ac:dyDescent="0.2">
      <c r="A251" s="33"/>
      <c r="B251" s="162"/>
      <c r="C251" s="163" t="s">
        <v>528</v>
      </c>
      <c r="D251" s="264" t="s">
        <v>2704</v>
      </c>
      <c r="E251" s="265"/>
      <c r="F251" s="266"/>
      <c r="G251" s="164" t="s">
        <v>2625</v>
      </c>
      <c r="H251" s="165">
        <v>1</v>
      </c>
      <c r="I251" s="166"/>
      <c r="J251" s="165">
        <f>ROUND(I251*H251,3)</f>
        <v>0</v>
      </c>
      <c r="K251" s="167"/>
      <c r="L251" s="34"/>
      <c r="M251" s="168" t="s">
        <v>1</v>
      </c>
      <c r="N251" s="169" t="s">
        <v>43</v>
      </c>
      <c r="O251" s="59"/>
      <c r="P251" s="170">
        <f>O251*H251</f>
        <v>0</v>
      </c>
      <c r="Q251" s="170">
        <v>0</v>
      </c>
      <c r="R251" s="170">
        <f>Q251*H251</f>
        <v>0</v>
      </c>
      <c r="S251" s="170">
        <v>0</v>
      </c>
      <c r="T251" s="171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2" t="s">
        <v>283</v>
      </c>
      <c r="AT251" s="172" t="s">
        <v>175</v>
      </c>
      <c r="AU251" s="172" t="s">
        <v>179</v>
      </c>
      <c r="AY251" s="18" t="s">
        <v>173</v>
      </c>
      <c r="BE251" s="173">
        <f>IF(N251="základná",J251,0)</f>
        <v>0</v>
      </c>
      <c r="BF251" s="173">
        <f>IF(N251="znížená",J251,0)</f>
        <v>0</v>
      </c>
      <c r="BG251" s="173">
        <f>IF(N251="zákl. prenesená",J251,0)</f>
        <v>0</v>
      </c>
      <c r="BH251" s="173">
        <f>IF(N251="zníž. prenesená",J251,0)</f>
        <v>0</v>
      </c>
      <c r="BI251" s="173">
        <f>IF(N251="nulová",J251,0)</f>
        <v>0</v>
      </c>
      <c r="BJ251" s="18" t="s">
        <v>179</v>
      </c>
      <c r="BK251" s="174">
        <f>ROUND(I251*H251,3)</f>
        <v>0</v>
      </c>
      <c r="BL251" s="18" t="s">
        <v>283</v>
      </c>
      <c r="BM251" s="172" t="s">
        <v>2705</v>
      </c>
    </row>
    <row r="252" spans="1:65" s="2" customFormat="1" x14ac:dyDescent="0.2">
      <c r="A252" s="33"/>
      <c r="B252" s="34"/>
      <c r="C252" s="33"/>
      <c r="D252" s="175" t="s">
        <v>181</v>
      </c>
      <c r="E252" s="33"/>
      <c r="F252" s="176" t="s">
        <v>2704</v>
      </c>
      <c r="G252" s="33"/>
      <c r="H252" s="33"/>
      <c r="I252" s="97"/>
      <c r="J252" s="33"/>
      <c r="K252" s="33"/>
      <c r="L252" s="34"/>
      <c r="M252" s="177"/>
      <c r="N252" s="178"/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181</v>
      </c>
      <c r="AU252" s="18" t="s">
        <v>179</v>
      </c>
    </row>
    <row r="253" spans="1:65" s="2" customFormat="1" ht="16.5" customHeight="1" x14ac:dyDescent="0.2">
      <c r="A253" s="33"/>
      <c r="B253" s="162"/>
      <c r="C253" s="163" t="s">
        <v>534</v>
      </c>
      <c r="D253" s="264" t="s">
        <v>2706</v>
      </c>
      <c r="E253" s="265"/>
      <c r="F253" s="266"/>
      <c r="G253" s="164" t="s">
        <v>2625</v>
      </c>
      <c r="H253" s="165">
        <v>1</v>
      </c>
      <c r="I253" s="166"/>
      <c r="J253" s="165">
        <f>ROUND(I253*H253,3)</f>
        <v>0</v>
      </c>
      <c r="K253" s="167"/>
      <c r="L253" s="34"/>
      <c r="M253" s="168" t="s">
        <v>1</v>
      </c>
      <c r="N253" s="169" t="s">
        <v>43</v>
      </c>
      <c r="O253" s="59"/>
      <c r="P253" s="170">
        <f>O253*H253</f>
        <v>0</v>
      </c>
      <c r="Q253" s="170">
        <v>0</v>
      </c>
      <c r="R253" s="170">
        <f>Q253*H253</f>
        <v>0</v>
      </c>
      <c r="S253" s="170">
        <v>0</v>
      </c>
      <c r="T253" s="17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2" t="s">
        <v>283</v>
      </c>
      <c r="AT253" s="172" t="s">
        <v>175</v>
      </c>
      <c r="AU253" s="172" t="s">
        <v>179</v>
      </c>
      <c r="AY253" s="18" t="s">
        <v>173</v>
      </c>
      <c r="BE253" s="173">
        <f>IF(N253="základná",J253,0)</f>
        <v>0</v>
      </c>
      <c r="BF253" s="173">
        <f>IF(N253="znížená",J253,0)</f>
        <v>0</v>
      </c>
      <c r="BG253" s="173">
        <f>IF(N253="zákl. prenesená",J253,0)</f>
        <v>0</v>
      </c>
      <c r="BH253" s="173">
        <f>IF(N253="zníž. prenesená",J253,0)</f>
        <v>0</v>
      </c>
      <c r="BI253" s="173">
        <f>IF(N253="nulová",J253,0)</f>
        <v>0</v>
      </c>
      <c r="BJ253" s="18" t="s">
        <v>179</v>
      </c>
      <c r="BK253" s="174">
        <f>ROUND(I253*H253,3)</f>
        <v>0</v>
      </c>
      <c r="BL253" s="18" t="s">
        <v>283</v>
      </c>
      <c r="BM253" s="172" t="s">
        <v>2707</v>
      </c>
    </row>
    <row r="254" spans="1:65" s="2" customFormat="1" x14ac:dyDescent="0.2">
      <c r="A254" s="33"/>
      <c r="B254" s="34"/>
      <c r="C254" s="33"/>
      <c r="D254" s="175" t="s">
        <v>181</v>
      </c>
      <c r="E254" s="33"/>
      <c r="F254" s="176" t="s">
        <v>2706</v>
      </c>
      <c r="G254" s="33"/>
      <c r="H254" s="33"/>
      <c r="I254" s="97"/>
      <c r="J254" s="33"/>
      <c r="K254" s="33"/>
      <c r="L254" s="34"/>
      <c r="M254" s="177"/>
      <c r="N254" s="178"/>
      <c r="O254" s="59"/>
      <c r="P254" s="59"/>
      <c r="Q254" s="59"/>
      <c r="R254" s="59"/>
      <c r="S254" s="59"/>
      <c r="T254" s="6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181</v>
      </c>
      <c r="AU254" s="18" t="s">
        <v>179</v>
      </c>
    </row>
    <row r="255" spans="1:65" s="2" customFormat="1" ht="16.5" customHeight="1" x14ac:dyDescent="0.2">
      <c r="A255" s="33"/>
      <c r="B255" s="162"/>
      <c r="C255" s="163" t="s">
        <v>538</v>
      </c>
      <c r="D255" s="264" t="s">
        <v>2708</v>
      </c>
      <c r="E255" s="265"/>
      <c r="F255" s="266"/>
      <c r="G255" s="164" t="s">
        <v>2625</v>
      </c>
      <c r="H255" s="165">
        <v>2</v>
      </c>
      <c r="I255" s="166"/>
      <c r="J255" s="165">
        <f>ROUND(I255*H255,3)</f>
        <v>0</v>
      </c>
      <c r="K255" s="167"/>
      <c r="L255" s="34"/>
      <c r="M255" s="168" t="s">
        <v>1</v>
      </c>
      <c r="N255" s="169" t="s">
        <v>43</v>
      </c>
      <c r="O255" s="59"/>
      <c r="P255" s="170">
        <f>O255*H255</f>
        <v>0</v>
      </c>
      <c r="Q255" s="170">
        <v>0</v>
      </c>
      <c r="R255" s="170">
        <f>Q255*H255</f>
        <v>0</v>
      </c>
      <c r="S255" s="170">
        <v>0</v>
      </c>
      <c r="T255" s="171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2" t="s">
        <v>283</v>
      </c>
      <c r="AT255" s="172" t="s">
        <v>175</v>
      </c>
      <c r="AU255" s="172" t="s">
        <v>179</v>
      </c>
      <c r="AY255" s="18" t="s">
        <v>173</v>
      </c>
      <c r="BE255" s="173">
        <f>IF(N255="základná",J255,0)</f>
        <v>0</v>
      </c>
      <c r="BF255" s="173">
        <f>IF(N255="znížená",J255,0)</f>
        <v>0</v>
      </c>
      <c r="BG255" s="173">
        <f>IF(N255="zákl. prenesená",J255,0)</f>
        <v>0</v>
      </c>
      <c r="BH255" s="173">
        <f>IF(N255="zníž. prenesená",J255,0)</f>
        <v>0</v>
      </c>
      <c r="BI255" s="173">
        <f>IF(N255="nulová",J255,0)</f>
        <v>0</v>
      </c>
      <c r="BJ255" s="18" t="s">
        <v>179</v>
      </c>
      <c r="BK255" s="174">
        <f>ROUND(I255*H255,3)</f>
        <v>0</v>
      </c>
      <c r="BL255" s="18" t="s">
        <v>283</v>
      </c>
      <c r="BM255" s="172" t="s">
        <v>2709</v>
      </c>
    </row>
    <row r="256" spans="1:65" s="2" customFormat="1" x14ac:dyDescent="0.2">
      <c r="A256" s="33"/>
      <c r="B256" s="34"/>
      <c r="C256" s="33"/>
      <c r="D256" s="175" t="s">
        <v>181</v>
      </c>
      <c r="E256" s="33"/>
      <c r="F256" s="176" t="s">
        <v>2708</v>
      </c>
      <c r="G256" s="33"/>
      <c r="H256" s="33"/>
      <c r="I256" s="97"/>
      <c r="J256" s="33"/>
      <c r="K256" s="33"/>
      <c r="L256" s="34"/>
      <c r="M256" s="177"/>
      <c r="N256" s="178"/>
      <c r="O256" s="59"/>
      <c r="P256" s="59"/>
      <c r="Q256" s="59"/>
      <c r="R256" s="59"/>
      <c r="S256" s="59"/>
      <c r="T256" s="60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181</v>
      </c>
      <c r="AU256" s="18" t="s">
        <v>179</v>
      </c>
    </row>
    <row r="257" spans="1:65" s="2" customFormat="1" ht="16.5" customHeight="1" x14ac:dyDescent="0.2">
      <c r="A257" s="33"/>
      <c r="B257" s="162"/>
      <c r="C257" s="163" t="s">
        <v>543</v>
      </c>
      <c r="D257" s="264" t="s">
        <v>2710</v>
      </c>
      <c r="E257" s="265"/>
      <c r="F257" s="266"/>
      <c r="G257" s="164" t="s">
        <v>2625</v>
      </c>
      <c r="H257" s="165">
        <v>1</v>
      </c>
      <c r="I257" s="166"/>
      <c r="J257" s="165">
        <f>ROUND(I257*H257,3)</f>
        <v>0</v>
      </c>
      <c r="K257" s="167"/>
      <c r="L257" s="34"/>
      <c r="M257" s="168" t="s">
        <v>1</v>
      </c>
      <c r="N257" s="169" t="s">
        <v>43</v>
      </c>
      <c r="O257" s="59"/>
      <c r="P257" s="170">
        <f>O257*H257</f>
        <v>0</v>
      </c>
      <c r="Q257" s="170">
        <v>0</v>
      </c>
      <c r="R257" s="170">
        <f>Q257*H257</f>
        <v>0</v>
      </c>
      <c r="S257" s="170">
        <v>0</v>
      </c>
      <c r="T257" s="171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2" t="s">
        <v>283</v>
      </c>
      <c r="AT257" s="172" t="s">
        <v>175</v>
      </c>
      <c r="AU257" s="172" t="s">
        <v>179</v>
      </c>
      <c r="AY257" s="18" t="s">
        <v>173</v>
      </c>
      <c r="BE257" s="173">
        <f>IF(N257="základná",J257,0)</f>
        <v>0</v>
      </c>
      <c r="BF257" s="173">
        <f>IF(N257="znížená",J257,0)</f>
        <v>0</v>
      </c>
      <c r="BG257" s="173">
        <f>IF(N257="zákl. prenesená",J257,0)</f>
        <v>0</v>
      </c>
      <c r="BH257" s="173">
        <f>IF(N257="zníž. prenesená",J257,0)</f>
        <v>0</v>
      </c>
      <c r="BI257" s="173">
        <f>IF(N257="nulová",J257,0)</f>
        <v>0</v>
      </c>
      <c r="BJ257" s="18" t="s">
        <v>179</v>
      </c>
      <c r="BK257" s="174">
        <f>ROUND(I257*H257,3)</f>
        <v>0</v>
      </c>
      <c r="BL257" s="18" t="s">
        <v>283</v>
      </c>
      <c r="BM257" s="172" t="s">
        <v>2711</v>
      </c>
    </row>
    <row r="258" spans="1:65" s="2" customFormat="1" x14ac:dyDescent="0.2">
      <c r="A258" s="33"/>
      <c r="B258" s="34"/>
      <c r="C258" s="33"/>
      <c r="D258" s="175" t="s">
        <v>181</v>
      </c>
      <c r="E258" s="33"/>
      <c r="F258" s="176" t="s">
        <v>2710</v>
      </c>
      <c r="G258" s="33"/>
      <c r="H258" s="33"/>
      <c r="I258" s="97"/>
      <c r="J258" s="33"/>
      <c r="K258" s="33"/>
      <c r="L258" s="34"/>
      <c r="M258" s="177"/>
      <c r="N258" s="178"/>
      <c r="O258" s="59"/>
      <c r="P258" s="59"/>
      <c r="Q258" s="59"/>
      <c r="R258" s="59"/>
      <c r="S258" s="59"/>
      <c r="T258" s="60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181</v>
      </c>
      <c r="AU258" s="18" t="s">
        <v>179</v>
      </c>
    </row>
    <row r="259" spans="1:65" s="2" customFormat="1" ht="16.5" customHeight="1" x14ac:dyDescent="0.2">
      <c r="A259" s="33"/>
      <c r="B259" s="162"/>
      <c r="C259" s="163" t="s">
        <v>546</v>
      </c>
      <c r="D259" s="264" t="s">
        <v>2712</v>
      </c>
      <c r="E259" s="265"/>
      <c r="F259" s="266"/>
      <c r="G259" s="164" t="s">
        <v>2625</v>
      </c>
      <c r="H259" s="165">
        <v>4</v>
      </c>
      <c r="I259" s="166"/>
      <c r="J259" s="165">
        <f>ROUND(I259*H259,3)</f>
        <v>0</v>
      </c>
      <c r="K259" s="167"/>
      <c r="L259" s="34"/>
      <c r="M259" s="168" t="s">
        <v>1</v>
      </c>
      <c r="N259" s="169" t="s">
        <v>43</v>
      </c>
      <c r="O259" s="59"/>
      <c r="P259" s="170">
        <f>O259*H259</f>
        <v>0</v>
      </c>
      <c r="Q259" s="170">
        <v>0</v>
      </c>
      <c r="R259" s="170">
        <f>Q259*H259</f>
        <v>0</v>
      </c>
      <c r="S259" s="170">
        <v>0</v>
      </c>
      <c r="T259" s="171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2" t="s">
        <v>283</v>
      </c>
      <c r="AT259" s="172" t="s">
        <v>175</v>
      </c>
      <c r="AU259" s="172" t="s">
        <v>179</v>
      </c>
      <c r="AY259" s="18" t="s">
        <v>173</v>
      </c>
      <c r="BE259" s="173">
        <f>IF(N259="základná",J259,0)</f>
        <v>0</v>
      </c>
      <c r="BF259" s="173">
        <f>IF(N259="znížená",J259,0)</f>
        <v>0</v>
      </c>
      <c r="BG259" s="173">
        <f>IF(N259="zákl. prenesená",J259,0)</f>
        <v>0</v>
      </c>
      <c r="BH259" s="173">
        <f>IF(N259="zníž. prenesená",J259,0)</f>
        <v>0</v>
      </c>
      <c r="BI259" s="173">
        <f>IF(N259="nulová",J259,0)</f>
        <v>0</v>
      </c>
      <c r="BJ259" s="18" t="s">
        <v>179</v>
      </c>
      <c r="BK259" s="174">
        <f>ROUND(I259*H259,3)</f>
        <v>0</v>
      </c>
      <c r="BL259" s="18" t="s">
        <v>283</v>
      </c>
      <c r="BM259" s="172" t="s">
        <v>2713</v>
      </c>
    </row>
    <row r="260" spans="1:65" s="2" customFormat="1" x14ac:dyDescent="0.2">
      <c r="A260" s="33"/>
      <c r="B260" s="34"/>
      <c r="C260" s="33"/>
      <c r="D260" s="175" t="s">
        <v>181</v>
      </c>
      <c r="E260" s="33"/>
      <c r="F260" s="176" t="s">
        <v>2712</v>
      </c>
      <c r="G260" s="33"/>
      <c r="H260" s="33"/>
      <c r="I260" s="97"/>
      <c r="J260" s="33"/>
      <c r="K260" s="33"/>
      <c r="L260" s="34"/>
      <c r="M260" s="177"/>
      <c r="N260" s="178"/>
      <c r="O260" s="59"/>
      <c r="P260" s="59"/>
      <c r="Q260" s="59"/>
      <c r="R260" s="59"/>
      <c r="S260" s="59"/>
      <c r="T260" s="6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181</v>
      </c>
      <c r="AU260" s="18" t="s">
        <v>179</v>
      </c>
    </row>
    <row r="261" spans="1:65" s="2" customFormat="1" ht="16.5" customHeight="1" x14ac:dyDescent="0.2">
      <c r="A261" s="33"/>
      <c r="B261" s="162"/>
      <c r="C261" s="163" t="s">
        <v>550</v>
      </c>
      <c r="D261" s="264" t="s">
        <v>2714</v>
      </c>
      <c r="E261" s="265"/>
      <c r="F261" s="266"/>
      <c r="G261" s="164" t="s">
        <v>2625</v>
      </c>
      <c r="H261" s="165">
        <v>1</v>
      </c>
      <c r="I261" s="166"/>
      <c r="J261" s="165">
        <f>ROUND(I261*H261,3)</f>
        <v>0</v>
      </c>
      <c r="K261" s="167"/>
      <c r="L261" s="34"/>
      <c r="M261" s="168" t="s">
        <v>1</v>
      </c>
      <c r="N261" s="169" t="s">
        <v>43</v>
      </c>
      <c r="O261" s="59"/>
      <c r="P261" s="170">
        <f>O261*H261</f>
        <v>0</v>
      </c>
      <c r="Q261" s="170">
        <v>0</v>
      </c>
      <c r="R261" s="170">
        <f>Q261*H261</f>
        <v>0</v>
      </c>
      <c r="S261" s="170">
        <v>0</v>
      </c>
      <c r="T261" s="171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2" t="s">
        <v>283</v>
      </c>
      <c r="AT261" s="172" t="s">
        <v>175</v>
      </c>
      <c r="AU261" s="172" t="s">
        <v>179</v>
      </c>
      <c r="AY261" s="18" t="s">
        <v>173</v>
      </c>
      <c r="BE261" s="173">
        <f>IF(N261="základná",J261,0)</f>
        <v>0</v>
      </c>
      <c r="BF261" s="173">
        <f>IF(N261="znížená",J261,0)</f>
        <v>0</v>
      </c>
      <c r="BG261" s="173">
        <f>IF(N261="zákl. prenesená",J261,0)</f>
        <v>0</v>
      </c>
      <c r="BH261" s="173">
        <f>IF(N261="zníž. prenesená",J261,0)</f>
        <v>0</v>
      </c>
      <c r="BI261" s="173">
        <f>IF(N261="nulová",J261,0)</f>
        <v>0</v>
      </c>
      <c r="BJ261" s="18" t="s">
        <v>179</v>
      </c>
      <c r="BK261" s="174">
        <f>ROUND(I261*H261,3)</f>
        <v>0</v>
      </c>
      <c r="BL261" s="18" t="s">
        <v>283</v>
      </c>
      <c r="BM261" s="172" t="s">
        <v>2715</v>
      </c>
    </row>
    <row r="262" spans="1:65" s="2" customFormat="1" x14ac:dyDescent="0.2">
      <c r="A262" s="33"/>
      <c r="B262" s="34"/>
      <c r="C262" s="33"/>
      <c r="D262" s="175" t="s">
        <v>181</v>
      </c>
      <c r="E262" s="33"/>
      <c r="F262" s="176" t="s">
        <v>2714</v>
      </c>
      <c r="G262" s="33"/>
      <c r="H262" s="33"/>
      <c r="I262" s="97"/>
      <c r="J262" s="33"/>
      <c r="K262" s="33"/>
      <c r="L262" s="34"/>
      <c r="M262" s="177"/>
      <c r="N262" s="178"/>
      <c r="O262" s="59"/>
      <c r="P262" s="59"/>
      <c r="Q262" s="59"/>
      <c r="R262" s="59"/>
      <c r="S262" s="59"/>
      <c r="T262" s="60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181</v>
      </c>
      <c r="AU262" s="18" t="s">
        <v>179</v>
      </c>
    </row>
    <row r="263" spans="1:65" s="2" customFormat="1" ht="24" customHeight="1" x14ac:dyDescent="0.2">
      <c r="A263" s="33"/>
      <c r="B263" s="162"/>
      <c r="C263" s="163" t="s">
        <v>572</v>
      </c>
      <c r="D263" s="264" t="s">
        <v>2716</v>
      </c>
      <c r="E263" s="265"/>
      <c r="F263" s="266"/>
      <c r="G263" s="164" t="s">
        <v>2625</v>
      </c>
      <c r="H263" s="165">
        <v>1</v>
      </c>
      <c r="I263" s="166"/>
      <c r="J263" s="165">
        <f>ROUND(I263*H263,3)</f>
        <v>0</v>
      </c>
      <c r="K263" s="167"/>
      <c r="L263" s="34"/>
      <c r="M263" s="168" t="s">
        <v>1</v>
      </c>
      <c r="N263" s="169" t="s">
        <v>43</v>
      </c>
      <c r="O263" s="59"/>
      <c r="P263" s="170">
        <f>O263*H263</f>
        <v>0</v>
      </c>
      <c r="Q263" s="170">
        <v>0</v>
      </c>
      <c r="R263" s="170">
        <f>Q263*H263</f>
        <v>0</v>
      </c>
      <c r="S263" s="170">
        <v>0</v>
      </c>
      <c r="T263" s="171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2" t="s">
        <v>283</v>
      </c>
      <c r="AT263" s="172" t="s">
        <v>175</v>
      </c>
      <c r="AU263" s="172" t="s">
        <v>179</v>
      </c>
      <c r="AY263" s="18" t="s">
        <v>173</v>
      </c>
      <c r="BE263" s="173">
        <f>IF(N263="základná",J263,0)</f>
        <v>0</v>
      </c>
      <c r="BF263" s="173">
        <f>IF(N263="znížená",J263,0)</f>
        <v>0</v>
      </c>
      <c r="BG263" s="173">
        <f>IF(N263="zákl. prenesená",J263,0)</f>
        <v>0</v>
      </c>
      <c r="BH263" s="173">
        <f>IF(N263="zníž. prenesená",J263,0)</f>
        <v>0</v>
      </c>
      <c r="BI263" s="173">
        <f>IF(N263="nulová",J263,0)</f>
        <v>0</v>
      </c>
      <c r="BJ263" s="18" t="s">
        <v>179</v>
      </c>
      <c r="BK263" s="174">
        <f>ROUND(I263*H263,3)</f>
        <v>0</v>
      </c>
      <c r="BL263" s="18" t="s">
        <v>283</v>
      </c>
      <c r="BM263" s="172" t="s">
        <v>2717</v>
      </c>
    </row>
    <row r="264" spans="1:65" s="2" customFormat="1" ht="19.5" x14ac:dyDescent="0.2">
      <c r="A264" s="33"/>
      <c r="B264" s="34"/>
      <c r="C264" s="33"/>
      <c r="D264" s="175" t="s">
        <v>181</v>
      </c>
      <c r="E264" s="33"/>
      <c r="F264" s="176" t="s">
        <v>2716</v>
      </c>
      <c r="G264" s="33"/>
      <c r="H264" s="33"/>
      <c r="I264" s="97"/>
      <c r="J264" s="33"/>
      <c r="K264" s="33"/>
      <c r="L264" s="34"/>
      <c r="M264" s="177"/>
      <c r="N264" s="178"/>
      <c r="O264" s="59"/>
      <c r="P264" s="59"/>
      <c r="Q264" s="59"/>
      <c r="R264" s="59"/>
      <c r="S264" s="59"/>
      <c r="T264" s="60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8" t="s">
        <v>181</v>
      </c>
      <c r="AU264" s="18" t="s">
        <v>179</v>
      </c>
    </row>
    <row r="265" spans="1:65" s="2" customFormat="1" ht="16.5" customHeight="1" x14ac:dyDescent="0.2">
      <c r="A265" s="33"/>
      <c r="B265" s="162"/>
      <c r="C265" s="210" t="s">
        <v>577</v>
      </c>
      <c r="D265" s="267" t="s">
        <v>2718</v>
      </c>
      <c r="E265" s="268"/>
      <c r="F265" s="269"/>
      <c r="G265" s="211" t="s">
        <v>2625</v>
      </c>
      <c r="H265" s="212">
        <v>1</v>
      </c>
      <c r="I265" s="213"/>
      <c r="J265" s="212">
        <f>ROUND(I265*H265,3)</f>
        <v>0</v>
      </c>
      <c r="K265" s="214"/>
      <c r="L265" s="215"/>
      <c r="M265" s="216" t="s">
        <v>1</v>
      </c>
      <c r="N265" s="217" t="s">
        <v>43</v>
      </c>
      <c r="O265" s="59"/>
      <c r="P265" s="170">
        <f>O265*H265</f>
        <v>0</v>
      </c>
      <c r="Q265" s="170">
        <v>0</v>
      </c>
      <c r="R265" s="170">
        <f>Q265*H265</f>
        <v>0</v>
      </c>
      <c r="S265" s="170">
        <v>0</v>
      </c>
      <c r="T265" s="171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2" t="s">
        <v>368</v>
      </c>
      <c r="AT265" s="172" t="s">
        <v>335</v>
      </c>
      <c r="AU265" s="172" t="s">
        <v>179</v>
      </c>
      <c r="AY265" s="18" t="s">
        <v>173</v>
      </c>
      <c r="BE265" s="173">
        <f>IF(N265="základná",J265,0)</f>
        <v>0</v>
      </c>
      <c r="BF265" s="173">
        <f>IF(N265="znížená",J265,0)</f>
        <v>0</v>
      </c>
      <c r="BG265" s="173">
        <f>IF(N265="zákl. prenesená",J265,0)</f>
        <v>0</v>
      </c>
      <c r="BH265" s="173">
        <f>IF(N265="zníž. prenesená",J265,0)</f>
        <v>0</v>
      </c>
      <c r="BI265" s="173">
        <f>IF(N265="nulová",J265,0)</f>
        <v>0</v>
      </c>
      <c r="BJ265" s="18" t="s">
        <v>179</v>
      </c>
      <c r="BK265" s="174">
        <f>ROUND(I265*H265,3)</f>
        <v>0</v>
      </c>
      <c r="BL265" s="18" t="s">
        <v>283</v>
      </c>
      <c r="BM265" s="172" t="s">
        <v>2719</v>
      </c>
    </row>
    <row r="266" spans="1:65" s="2" customFormat="1" x14ac:dyDescent="0.2">
      <c r="A266" s="33"/>
      <c r="B266" s="34"/>
      <c r="C266" s="33"/>
      <c r="D266" s="175" t="s">
        <v>181</v>
      </c>
      <c r="E266" s="33"/>
      <c r="F266" s="176" t="s">
        <v>2718</v>
      </c>
      <c r="G266" s="33"/>
      <c r="H266" s="33"/>
      <c r="I266" s="97"/>
      <c r="J266" s="33"/>
      <c r="K266" s="33"/>
      <c r="L266" s="34"/>
      <c r="M266" s="177"/>
      <c r="N266" s="178"/>
      <c r="O266" s="59"/>
      <c r="P266" s="59"/>
      <c r="Q266" s="59"/>
      <c r="R266" s="59"/>
      <c r="S266" s="59"/>
      <c r="T266" s="60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181</v>
      </c>
      <c r="AU266" s="18" t="s">
        <v>179</v>
      </c>
    </row>
    <row r="267" spans="1:65" s="2" customFormat="1" ht="16.5" customHeight="1" x14ac:dyDescent="0.2">
      <c r="A267" s="33"/>
      <c r="B267" s="162"/>
      <c r="C267" s="163" t="s">
        <v>582</v>
      </c>
      <c r="D267" s="264" t="s">
        <v>2720</v>
      </c>
      <c r="E267" s="265"/>
      <c r="F267" s="266"/>
      <c r="G267" s="164" t="s">
        <v>2721</v>
      </c>
      <c r="H267" s="165">
        <v>10</v>
      </c>
      <c r="I267" s="166"/>
      <c r="J267" s="165">
        <f>ROUND(I267*H267,3)</f>
        <v>0</v>
      </c>
      <c r="K267" s="167"/>
      <c r="L267" s="34"/>
      <c r="M267" s="168" t="s">
        <v>1</v>
      </c>
      <c r="N267" s="169" t="s">
        <v>43</v>
      </c>
      <c r="O267" s="59"/>
      <c r="P267" s="170">
        <f>O267*H267</f>
        <v>0</v>
      </c>
      <c r="Q267" s="170">
        <v>0</v>
      </c>
      <c r="R267" s="170">
        <f>Q267*H267</f>
        <v>0</v>
      </c>
      <c r="S267" s="170">
        <v>0</v>
      </c>
      <c r="T267" s="171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2" t="s">
        <v>283</v>
      </c>
      <c r="AT267" s="172" t="s">
        <v>175</v>
      </c>
      <c r="AU267" s="172" t="s">
        <v>179</v>
      </c>
      <c r="AY267" s="18" t="s">
        <v>173</v>
      </c>
      <c r="BE267" s="173">
        <f>IF(N267="základná",J267,0)</f>
        <v>0</v>
      </c>
      <c r="BF267" s="173">
        <f>IF(N267="znížená",J267,0)</f>
        <v>0</v>
      </c>
      <c r="BG267" s="173">
        <f>IF(N267="zákl. prenesená",J267,0)</f>
        <v>0</v>
      </c>
      <c r="BH267" s="173">
        <f>IF(N267="zníž. prenesená",J267,0)</f>
        <v>0</v>
      </c>
      <c r="BI267" s="173">
        <f>IF(N267="nulová",J267,0)</f>
        <v>0</v>
      </c>
      <c r="BJ267" s="18" t="s">
        <v>179</v>
      </c>
      <c r="BK267" s="174">
        <f>ROUND(I267*H267,3)</f>
        <v>0</v>
      </c>
      <c r="BL267" s="18" t="s">
        <v>283</v>
      </c>
      <c r="BM267" s="172" t="s">
        <v>2722</v>
      </c>
    </row>
    <row r="268" spans="1:65" s="2" customFormat="1" x14ac:dyDescent="0.2">
      <c r="A268" s="33"/>
      <c r="B268" s="34"/>
      <c r="C268" s="33"/>
      <c r="D268" s="175" t="s">
        <v>181</v>
      </c>
      <c r="E268" s="33"/>
      <c r="F268" s="176" t="s">
        <v>2720</v>
      </c>
      <c r="G268" s="33"/>
      <c r="H268" s="33"/>
      <c r="I268" s="97"/>
      <c r="J268" s="33"/>
      <c r="K268" s="33"/>
      <c r="L268" s="34"/>
      <c r="M268" s="177"/>
      <c r="N268" s="178"/>
      <c r="O268" s="59"/>
      <c r="P268" s="59"/>
      <c r="Q268" s="59"/>
      <c r="R268" s="59"/>
      <c r="S268" s="59"/>
      <c r="T268" s="6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181</v>
      </c>
      <c r="AU268" s="18" t="s">
        <v>179</v>
      </c>
    </row>
    <row r="269" spans="1:65" s="2" customFormat="1" ht="24" customHeight="1" x14ac:dyDescent="0.2">
      <c r="A269" s="33"/>
      <c r="B269" s="162"/>
      <c r="C269" s="163" t="s">
        <v>590</v>
      </c>
      <c r="D269" s="264" t="s">
        <v>2723</v>
      </c>
      <c r="E269" s="265"/>
      <c r="F269" s="266"/>
      <c r="G269" s="164" t="s">
        <v>256</v>
      </c>
      <c r="H269" s="165">
        <v>8.9999999999999993E-3</v>
      </c>
      <c r="I269" s="166"/>
      <c r="J269" s="165">
        <f>ROUND(I269*H269,3)</f>
        <v>0</v>
      </c>
      <c r="K269" s="167"/>
      <c r="L269" s="34"/>
      <c r="M269" s="168" t="s">
        <v>1</v>
      </c>
      <c r="N269" s="169" t="s">
        <v>43</v>
      </c>
      <c r="O269" s="59"/>
      <c r="P269" s="170">
        <f>O269*H269</f>
        <v>0</v>
      </c>
      <c r="Q269" s="170">
        <v>0</v>
      </c>
      <c r="R269" s="170">
        <f>Q269*H269</f>
        <v>0</v>
      </c>
      <c r="S269" s="170">
        <v>0</v>
      </c>
      <c r="T269" s="171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2" t="s">
        <v>283</v>
      </c>
      <c r="AT269" s="172" t="s">
        <v>175</v>
      </c>
      <c r="AU269" s="172" t="s">
        <v>179</v>
      </c>
      <c r="AY269" s="18" t="s">
        <v>173</v>
      </c>
      <c r="BE269" s="173">
        <f>IF(N269="základná",J269,0)</f>
        <v>0</v>
      </c>
      <c r="BF269" s="173">
        <f>IF(N269="znížená",J269,0)</f>
        <v>0</v>
      </c>
      <c r="BG269" s="173">
        <f>IF(N269="zákl. prenesená",J269,0)</f>
        <v>0</v>
      </c>
      <c r="BH269" s="173">
        <f>IF(N269="zníž. prenesená",J269,0)</f>
        <v>0</v>
      </c>
      <c r="BI269" s="173">
        <f>IF(N269="nulová",J269,0)</f>
        <v>0</v>
      </c>
      <c r="BJ269" s="18" t="s">
        <v>179</v>
      </c>
      <c r="BK269" s="174">
        <f>ROUND(I269*H269,3)</f>
        <v>0</v>
      </c>
      <c r="BL269" s="18" t="s">
        <v>283</v>
      </c>
      <c r="BM269" s="172" t="s">
        <v>2724</v>
      </c>
    </row>
    <row r="270" spans="1:65" s="2" customFormat="1" x14ac:dyDescent="0.2">
      <c r="A270" s="33"/>
      <c r="B270" s="34"/>
      <c r="C270" s="33"/>
      <c r="D270" s="175" t="s">
        <v>181</v>
      </c>
      <c r="E270" s="33"/>
      <c r="F270" s="176" t="s">
        <v>2723</v>
      </c>
      <c r="G270" s="33"/>
      <c r="H270" s="33"/>
      <c r="I270" s="97"/>
      <c r="J270" s="33"/>
      <c r="K270" s="33"/>
      <c r="L270" s="34"/>
      <c r="M270" s="177"/>
      <c r="N270" s="178"/>
      <c r="O270" s="59"/>
      <c r="P270" s="59"/>
      <c r="Q270" s="59"/>
      <c r="R270" s="59"/>
      <c r="S270" s="59"/>
      <c r="T270" s="60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181</v>
      </c>
      <c r="AU270" s="18" t="s">
        <v>179</v>
      </c>
    </row>
    <row r="271" spans="1:65" s="12" customFormat="1" ht="25.9" customHeight="1" x14ac:dyDescent="0.2">
      <c r="B271" s="149"/>
      <c r="D271" s="150" t="s">
        <v>76</v>
      </c>
      <c r="E271" s="151" t="s">
        <v>335</v>
      </c>
      <c r="F271" s="151" t="s">
        <v>1394</v>
      </c>
      <c r="I271" s="152"/>
      <c r="J271" s="153">
        <f>BK271</f>
        <v>0</v>
      </c>
      <c r="L271" s="149"/>
      <c r="M271" s="154"/>
      <c r="N271" s="155"/>
      <c r="O271" s="155"/>
      <c r="P271" s="156">
        <f>P272</f>
        <v>0</v>
      </c>
      <c r="Q271" s="155"/>
      <c r="R271" s="156">
        <f>R272</f>
        <v>0</v>
      </c>
      <c r="S271" s="155"/>
      <c r="T271" s="157">
        <f>T272</f>
        <v>0</v>
      </c>
      <c r="AR271" s="150" t="s">
        <v>191</v>
      </c>
      <c r="AT271" s="158" t="s">
        <v>76</v>
      </c>
      <c r="AU271" s="158" t="s">
        <v>77</v>
      </c>
      <c r="AY271" s="150" t="s">
        <v>173</v>
      </c>
      <c r="BK271" s="159">
        <f>BK272</f>
        <v>0</v>
      </c>
    </row>
    <row r="272" spans="1:65" s="12" customFormat="1" ht="22.9" customHeight="1" x14ac:dyDescent="0.2">
      <c r="B272" s="149"/>
      <c r="D272" s="150" t="s">
        <v>76</v>
      </c>
      <c r="E272" s="160" t="s">
        <v>2725</v>
      </c>
      <c r="F272" s="160" t="s">
        <v>2726</v>
      </c>
      <c r="I272" s="152"/>
      <c r="J272" s="161">
        <f>BK272</f>
        <v>0</v>
      </c>
      <c r="L272" s="149"/>
      <c r="M272" s="154"/>
      <c r="N272" s="155"/>
      <c r="O272" s="155"/>
      <c r="P272" s="156">
        <f>SUM(P273:P274)</f>
        <v>0</v>
      </c>
      <c r="Q272" s="155"/>
      <c r="R272" s="156">
        <f>SUM(R273:R274)</f>
        <v>0</v>
      </c>
      <c r="S272" s="155"/>
      <c r="T272" s="157">
        <f>SUM(T273:T274)</f>
        <v>0</v>
      </c>
      <c r="AR272" s="150" t="s">
        <v>191</v>
      </c>
      <c r="AT272" s="158" t="s">
        <v>76</v>
      </c>
      <c r="AU272" s="158" t="s">
        <v>85</v>
      </c>
      <c r="AY272" s="150" t="s">
        <v>173</v>
      </c>
      <c r="BK272" s="159">
        <f>SUM(BK273:BK274)</f>
        <v>0</v>
      </c>
    </row>
    <row r="273" spans="1:65" s="2" customFormat="1" ht="16.5" customHeight="1" x14ac:dyDescent="0.2">
      <c r="A273" s="33"/>
      <c r="B273" s="162"/>
      <c r="C273" s="163" t="s">
        <v>595</v>
      </c>
      <c r="D273" s="264" t="s">
        <v>2727</v>
      </c>
      <c r="E273" s="265"/>
      <c r="F273" s="266"/>
      <c r="G273" s="164" t="s">
        <v>643</v>
      </c>
      <c r="H273" s="165">
        <v>60</v>
      </c>
      <c r="I273" s="166"/>
      <c r="J273" s="165">
        <f>ROUND(I273*H273,3)</f>
        <v>0</v>
      </c>
      <c r="K273" s="167"/>
      <c r="L273" s="34"/>
      <c r="M273" s="168" t="s">
        <v>1</v>
      </c>
      <c r="N273" s="169" t="s">
        <v>43</v>
      </c>
      <c r="O273" s="59"/>
      <c r="P273" s="170">
        <f>O273*H273</f>
        <v>0</v>
      </c>
      <c r="Q273" s="170">
        <v>0</v>
      </c>
      <c r="R273" s="170">
        <f>Q273*H273</f>
        <v>0</v>
      </c>
      <c r="S273" s="170">
        <v>0</v>
      </c>
      <c r="T273" s="171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2" t="s">
        <v>572</v>
      </c>
      <c r="AT273" s="172" t="s">
        <v>175</v>
      </c>
      <c r="AU273" s="172" t="s">
        <v>179</v>
      </c>
      <c r="AY273" s="18" t="s">
        <v>173</v>
      </c>
      <c r="BE273" s="173">
        <f>IF(N273="základná",J273,0)</f>
        <v>0</v>
      </c>
      <c r="BF273" s="173">
        <f>IF(N273="znížená",J273,0)</f>
        <v>0</v>
      </c>
      <c r="BG273" s="173">
        <f>IF(N273="zákl. prenesená",J273,0)</f>
        <v>0</v>
      </c>
      <c r="BH273" s="173">
        <f>IF(N273="zníž. prenesená",J273,0)</f>
        <v>0</v>
      </c>
      <c r="BI273" s="173">
        <f>IF(N273="nulová",J273,0)</f>
        <v>0</v>
      </c>
      <c r="BJ273" s="18" t="s">
        <v>179</v>
      </c>
      <c r="BK273" s="174">
        <f>ROUND(I273*H273,3)</f>
        <v>0</v>
      </c>
      <c r="BL273" s="18" t="s">
        <v>572</v>
      </c>
      <c r="BM273" s="172" t="s">
        <v>2728</v>
      </c>
    </row>
    <row r="274" spans="1:65" s="2" customFormat="1" x14ac:dyDescent="0.2">
      <c r="A274" s="33"/>
      <c r="B274" s="34"/>
      <c r="C274" s="33"/>
      <c r="D274" s="175" t="s">
        <v>181</v>
      </c>
      <c r="E274" s="33"/>
      <c r="F274" s="176" t="s">
        <v>2727</v>
      </c>
      <c r="G274" s="33"/>
      <c r="H274" s="33"/>
      <c r="I274" s="97"/>
      <c r="J274" s="33"/>
      <c r="K274" s="33"/>
      <c r="L274" s="34"/>
      <c r="M274" s="218"/>
      <c r="N274" s="219"/>
      <c r="O274" s="220"/>
      <c r="P274" s="220"/>
      <c r="Q274" s="220"/>
      <c r="R274" s="220"/>
      <c r="S274" s="220"/>
      <c r="T274" s="221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181</v>
      </c>
      <c r="AU274" s="18" t="s">
        <v>179</v>
      </c>
    </row>
    <row r="275" spans="1:65" s="2" customFormat="1" ht="6.95" customHeight="1" x14ac:dyDescent="0.2">
      <c r="A275" s="33"/>
      <c r="B275" s="48"/>
      <c r="C275" s="49"/>
      <c r="D275" s="49"/>
      <c r="E275" s="49"/>
      <c r="F275" s="49"/>
      <c r="G275" s="49"/>
      <c r="H275" s="49"/>
      <c r="I275" s="121"/>
      <c r="J275" s="49"/>
      <c r="K275" s="49"/>
      <c r="L275" s="34"/>
      <c r="M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</row>
  </sheetData>
  <mergeCells count="78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  <mergeCell ref="D126:F126"/>
    <mergeCell ref="D144:F144"/>
    <mergeCell ref="D142:F142"/>
    <mergeCell ref="D140:F140"/>
    <mergeCell ref="D138:F138"/>
    <mergeCell ref="D136:F136"/>
    <mergeCell ref="D134:F134"/>
    <mergeCell ref="D132:F132"/>
    <mergeCell ref="D130:F130"/>
    <mergeCell ref="D149:F149"/>
    <mergeCell ref="D147:F147"/>
    <mergeCell ref="D152:F152"/>
    <mergeCell ref="D154:F154"/>
    <mergeCell ref="D156:F156"/>
    <mergeCell ref="D159:F159"/>
    <mergeCell ref="D161:F161"/>
    <mergeCell ref="D175:F175"/>
    <mergeCell ref="D173:F173"/>
    <mergeCell ref="D171:F171"/>
    <mergeCell ref="D169:F169"/>
    <mergeCell ref="D167:F167"/>
    <mergeCell ref="D165:F165"/>
    <mergeCell ref="D163:F163"/>
    <mergeCell ref="D185:F185"/>
    <mergeCell ref="D183:F183"/>
    <mergeCell ref="D181:F181"/>
    <mergeCell ref="D179:F179"/>
    <mergeCell ref="D177:F177"/>
    <mergeCell ref="D191:F191"/>
    <mergeCell ref="D189:F189"/>
    <mergeCell ref="D187:F187"/>
    <mergeCell ref="D193:F193"/>
    <mergeCell ref="D195:F195"/>
    <mergeCell ref="D197:F197"/>
    <mergeCell ref="D199:F199"/>
    <mergeCell ref="D201:F201"/>
    <mergeCell ref="D203:F203"/>
    <mergeCell ref="D205:F205"/>
    <mergeCell ref="D207:F207"/>
    <mergeCell ref="D209:F209"/>
    <mergeCell ref="D211:F211"/>
    <mergeCell ref="D219:F219"/>
    <mergeCell ref="D217:F217"/>
    <mergeCell ref="D215:F215"/>
    <mergeCell ref="D213:F213"/>
    <mergeCell ref="D227:F227"/>
    <mergeCell ref="D225:F225"/>
    <mergeCell ref="D223:F223"/>
    <mergeCell ref="D221:F221"/>
    <mergeCell ref="D229:F229"/>
    <mergeCell ref="D231:F231"/>
    <mergeCell ref="D234:F234"/>
    <mergeCell ref="D236:F236"/>
    <mergeCell ref="D238:F238"/>
    <mergeCell ref="D240:F240"/>
    <mergeCell ref="D242:F242"/>
    <mergeCell ref="D245:F245"/>
    <mergeCell ref="D247:F247"/>
    <mergeCell ref="D251:F251"/>
    <mergeCell ref="D253:F253"/>
    <mergeCell ref="D265:F265"/>
    <mergeCell ref="D267:F267"/>
    <mergeCell ref="D269:F269"/>
    <mergeCell ref="D273:F273"/>
    <mergeCell ref="D255:F255"/>
    <mergeCell ref="D257:F257"/>
    <mergeCell ref="D259:F259"/>
    <mergeCell ref="D261:F261"/>
    <mergeCell ref="D263:F26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workbookViewId="0">
      <selection activeCell="X153" sqref="X153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4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8" t="s">
        <v>101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77</v>
      </c>
    </row>
    <row r="4" spans="1:46" s="1" customFormat="1" ht="24.95" customHeight="1" x14ac:dyDescent="0.2">
      <c r="B4" s="21"/>
      <c r="D4" s="22" t="s">
        <v>114</v>
      </c>
      <c r="I4" s="94"/>
      <c r="L4" s="21"/>
      <c r="M4" s="96" t="s">
        <v>9</v>
      </c>
      <c r="AT4" s="18" t="s">
        <v>3</v>
      </c>
    </row>
    <row r="5" spans="1:46" s="1" customFormat="1" ht="6.95" customHeight="1" x14ac:dyDescent="0.2">
      <c r="B5" s="21"/>
      <c r="I5" s="94"/>
      <c r="L5" s="21"/>
    </row>
    <row r="6" spans="1:46" s="1" customFormat="1" ht="12" customHeight="1" x14ac:dyDescent="0.2">
      <c r="B6" s="21"/>
      <c r="D6" s="28" t="s">
        <v>14</v>
      </c>
      <c r="I6" s="94"/>
      <c r="L6" s="21"/>
    </row>
    <row r="7" spans="1:46" s="1" customFormat="1" ht="16.5" customHeight="1" x14ac:dyDescent="0.2">
      <c r="B7" s="21"/>
      <c r="E7" s="271" t="str">
        <f>'Rekapitulácia stavby'!K6</f>
        <v>Rodinný dom s 2 b.j. Adamovské Kochanovce</v>
      </c>
      <c r="F7" s="272"/>
      <c r="G7" s="272"/>
      <c r="H7" s="272"/>
      <c r="I7" s="94"/>
      <c r="L7" s="21"/>
    </row>
    <row r="8" spans="1:46" s="2" customFormat="1" ht="12" customHeight="1" x14ac:dyDescent="0.2">
      <c r="A8" s="33"/>
      <c r="B8" s="34"/>
      <c r="C8" s="33"/>
      <c r="D8" s="28" t="s">
        <v>115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37" t="s">
        <v>2729</v>
      </c>
      <c r="F9" s="270"/>
      <c r="G9" s="270"/>
      <c r="H9" s="270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x14ac:dyDescent="0.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>
        <f>'Rekapitulácia stavby'!AN8</f>
        <v>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21</v>
      </c>
      <c r="E14" s="33"/>
      <c r="F14" s="33"/>
      <c r="G14" s="33"/>
      <c r="H14" s="33"/>
      <c r="I14" s="98" t="s">
        <v>22</v>
      </c>
      <c r="J14" s="26" t="s">
        <v>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24</v>
      </c>
      <c r="F15" s="33"/>
      <c r="G15" s="33"/>
      <c r="H15" s="33"/>
      <c r="I15" s="9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22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4" t="str">
        <f>'Rekapitulácia stavby'!E14</f>
        <v>Vyplň údaj</v>
      </c>
      <c r="F18" s="240"/>
      <c r="G18" s="240"/>
      <c r="H18" s="240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22</v>
      </c>
      <c r="J20" s="26" t="s">
        <v>29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98" t="s">
        <v>25</v>
      </c>
      <c r="J21" s="26" t="s">
        <v>31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22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2730</v>
      </c>
      <c r="F24" s="33"/>
      <c r="G24" s="33"/>
      <c r="H24" s="33"/>
      <c r="I24" s="9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44" t="s">
        <v>1</v>
      </c>
      <c r="F27" s="244"/>
      <c r="G27" s="244"/>
      <c r="H27" s="24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ROUND(J120,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106" t="s">
        <v>41</v>
      </c>
      <c r="E33" s="28" t="s">
        <v>42</v>
      </c>
      <c r="F33" s="107">
        <f>ROUND((SUM(BE120:BE162)),  2)</f>
        <v>0</v>
      </c>
      <c r="G33" s="33"/>
      <c r="H33" s="33"/>
      <c r="I33" s="108">
        <v>0.2</v>
      </c>
      <c r="J33" s="107">
        <f>ROUND(((SUM(BE120:BE162))*I33),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43</v>
      </c>
      <c r="F34" s="107">
        <f>ROUND((SUM(BF120:BF162)),  2)</f>
        <v>0</v>
      </c>
      <c r="G34" s="33"/>
      <c r="H34" s="33"/>
      <c r="I34" s="108">
        <v>0.2</v>
      </c>
      <c r="J34" s="107">
        <f>ROUND(((SUM(BF120:BF162))*I34),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44</v>
      </c>
      <c r="F35" s="107">
        <f>ROUND((SUM(BG120:BG162)),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45</v>
      </c>
      <c r="F36" s="107">
        <f>ROUND((SUM(BH120:BH162)),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46</v>
      </c>
      <c r="F37" s="107">
        <f>ROUND((SUM(BI120:BI162)),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I41" s="94"/>
      <c r="L41" s="21"/>
    </row>
    <row r="42" spans="1:31" s="1" customFormat="1" ht="14.45" customHeight="1" x14ac:dyDescent="0.2">
      <c r="B42" s="21"/>
      <c r="I42" s="94"/>
      <c r="L42" s="21"/>
    </row>
    <row r="43" spans="1:31" s="1" customFormat="1" ht="14.45" customHeight="1" x14ac:dyDescent="0.2">
      <c r="B43" s="21"/>
      <c r="I43" s="94"/>
      <c r="L43" s="21"/>
    </row>
    <row r="44" spans="1:31" s="1" customFormat="1" ht="14.45" customHeight="1" x14ac:dyDescent="0.2">
      <c r="B44" s="21"/>
      <c r="I44" s="94"/>
      <c r="L44" s="21"/>
    </row>
    <row r="45" spans="1:31" s="1" customFormat="1" ht="14.45" customHeight="1" x14ac:dyDescent="0.2">
      <c r="B45" s="21"/>
      <c r="I45" s="94"/>
      <c r="L45" s="21"/>
    </row>
    <row r="46" spans="1:31" s="1" customFormat="1" ht="14.45" customHeight="1" x14ac:dyDescent="0.2">
      <c r="B46" s="21"/>
      <c r="I46" s="94"/>
      <c r="L46" s="21"/>
    </row>
    <row r="47" spans="1:31" s="1" customFormat="1" ht="14.45" customHeight="1" x14ac:dyDescent="0.2">
      <c r="B47" s="21"/>
      <c r="I47" s="94"/>
      <c r="L47" s="21"/>
    </row>
    <row r="48" spans="1:31" s="1" customFormat="1" ht="14.45" customHeight="1" x14ac:dyDescent="0.2">
      <c r="B48" s="21"/>
      <c r="I48" s="94"/>
      <c r="L48" s="21"/>
    </row>
    <row r="49" spans="1:31" s="1" customFormat="1" ht="14.45" customHeight="1" x14ac:dyDescent="0.2">
      <c r="B49" s="21"/>
      <c r="I49" s="94"/>
      <c r="L49" s="21"/>
    </row>
    <row r="50" spans="1:31" s="2" customFormat="1" ht="14.45" customHeight="1" x14ac:dyDescent="0.2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117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Rodinný dom s 2 b.j. Adamovské Kochanovce</v>
      </c>
      <c r="F85" s="272"/>
      <c r="G85" s="272"/>
      <c r="H85" s="272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115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37" t="str">
        <f>E9</f>
        <v>SO 04 - SO 04 Prípojka NN</v>
      </c>
      <c r="F87" s="270"/>
      <c r="G87" s="270"/>
      <c r="H87" s="270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18</v>
      </c>
      <c r="D89" s="33"/>
      <c r="E89" s="33"/>
      <c r="F89" s="26" t="str">
        <f>F12</f>
        <v>parc.č. 342/5, Adamovské Kochanovce</v>
      </c>
      <c r="G89" s="33"/>
      <c r="H89" s="33"/>
      <c r="I89" s="98" t="s">
        <v>20</v>
      </c>
      <c r="J89" s="56">
        <f>IF(J12="","",J12)</f>
        <v>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 x14ac:dyDescent="0.2">
      <c r="A91" s="33"/>
      <c r="B91" s="34"/>
      <c r="C91" s="28" t="s">
        <v>21</v>
      </c>
      <c r="D91" s="33"/>
      <c r="E91" s="33"/>
      <c r="F91" s="26" t="str">
        <f>E15</f>
        <v>Trenčiansky samosprávny kraj</v>
      </c>
      <c r="G91" s="33"/>
      <c r="H91" s="33"/>
      <c r="I91" s="98" t="s">
        <v>28</v>
      </c>
      <c r="J91" s="31" t="str">
        <f>E21</f>
        <v>A.DOM, spol. s 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>Ing. Anton Horváth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23" t="s">
        <v>118</v>
      </c>
      <c r="D94" s="109"/>
      <c r="E94" s="109"/>
      <c r="F94" s="109"/>
      <c r="G94" s="109"/>
      <c r="H94" s="109"/>
      <c r="I94" s="124"/>
      <c r="J94" s="125" t="s">
        <v>119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26" t="s">
        <v>120</v>
      </c>
      <c r="D96" s="33"/>
      <c r="E96" s="33"/>
      <c r="F96" s="33"/>
      <c r="G96" s="33"/>
      <c r="H96" s="33"/>
      <c r="I96" s="97"/>
      <c r="J96" s="72">
        <f>J120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121</v>
      </c>
    </row>
    <row r="97" spans="1:31" s="9" customFormat="1" ht="24.95" customHeight="1" x14ac:dyDescent="0.2">
      <c r="B97" s="127"/>
      <c r="D97" s="128" t="s">
        <v>145</v>
      </c>
      <c r="E97" s="129"/>
      <c r="F97" s="129"/>
      <c r="G97" s="129"/>
      <c r="H97" s="129"/>
      <c r="I97" s="130"/>
      <c r="J97" s="131">
        <f>J121</f>
        <v>0</v>
      </c>
      <c r="L97" s="127"/>
    </row>
    <row r="98" spans="1:31" s="10" customFormat="1" ht="19.899999999999999" customHeight="1" x14ac:dyDescent="0.2">
      <c r="B98" s="132"/>
      <c r="D98" s="133" t="s">
        <v>146</v>
      </c>
      <c r="E98" s="134"/>
      <c r="F98" s="134"/>
      <c r="G98" s="134"/>
      <c r="H98" s="134"/>
      <c r="I98" s="135"/>
      <c r="J98" s="136">
        <f>J122</f>
        <v>0</v>
      </c>
      <c r="L98" s="132"/>
    </row>
    <row r="99" spans="1:31" s="10" customFormat="1" ht="19.899999999999999" customHeight="1" x14ac:dyDescent="0.2">
      <c r="B99" s="132"/>
      <c r="D99" s="133" t="s">
        <v>2731</v>
      </c>
      <c r="E99" s="134"/>
      <c r="F99" s="134"/>
      <c r="G99" s="134"/>
      <c r="H99" s="134"/>
      <c r="I99" s="135"/>
      <c r="J99" s="136">
        <f>J147</f>
        <v>0</v>
      </c>
      <c r="L99" s="132"/>
    </row>
    <row r="100" spans="1:31" s="9" customFormat="1" ht="24.95" customHeight="1" x14ac:dyDescent="0.2">
      <c r="B100" s="127"/>
      <c r="D100" s="128" t="s">
        <v>2732</v>
      </c>
      <c r="E100" s="129"/>
      <c r="F100" s="129"/>
      <c r="G100" s="129"/>
      <c r="H100" s="129"/>
      <c r="I100" s="130"/>
      <c r="J100" s="131">
        <f>J160</f>
        <v>0</v>
      </c>
      <c r="L100" s="127"/>
    </row>
    <row r="101" spans="1:31" s="2" customFormat="1" ht="21.75" customHeight="1" x14ac:dyDescent="0.2">
      <c r="A101" s="33"/>
      <c r="B101" s="34"/>
      <c r="C101" s="33"/>
      <c r="D101" s="33"/>
      <c r="E101" s="33"/>
      <c r="F101" s="33"/>
      <c r="G101" s="33"/>
      <c r="H101" s="33"/>
      <c r="I101" s="97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 x14ac:dyDescent="0.2">
      <c r="A102" s="33"/>
      <c r="B102" s="48"/>
      <c r="C102" s="49"/>
      <c r="D102" s="49"/>
      <c r="E102" s="49"/>
      <c r="F102" s="49"/>
      <c r="G102" s="49"/>
      <c r="H102" s="49"/>
      <c r="I102" s="121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 x14ac:dyDescent="0.2">
      <c r="A106" s="33"/>
      <c r="B106" s="50"/>
      <c r="C106" s="51"/>
      <c r="D106" s="51"/>
      <c r="E106" s="51"/>
      <c r="F106" s="51"/>
      <c r="G106" s="51"/>
      <c r="H106" s="51"/>
      <c r="I106" s="122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 x14ac:dyDescent="0.2">
      <c r="A107" s="33"/>
      <c r="B107" s="34"/>
      <c r="C107" s="22" t="s">
        <v>159</v>
      </c>
      <c r="D107" s="33"/>
      <c r="E107" s="33"/>
      <c r="F107" s="33"/>
      <c r="G107" s="33"/>
      <c r="H107" s="33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 x14ac:dyDescent="0.2">
      <c r="A108" s="33"/>
      <c r="B108" s="34"/>
      <c r="C108" s="33"/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 x14ac:dyDescent="0.2">
      <c r="A109" s="33"/>
      <c r="B109" s="34"/>
      <c r="C109" s="28" t="s">
        <v>14</v>
      </c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 x14ac:dyDescent="0.2">
      <c r="A110" s="33"/>
      <c r="B110" s="34"/>
      <c r="C110" s="33"/>
      <c r="D110" s="33"/>
      <c r="E110" s="271" t="str">
        <f>E7</f>
        <v>Rodinný dom s 2 b.j. Adamovské Kochanovce</v>
      </c>
      <c r="F110" s="272"/>
      <c r="G110" s="272"/>
      <c r="H110" s="272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 x14ac:dyDescent="0.2">
      <c r="A111" s="33"/>
      <c r="B111" s="34"/>
      <c r="C111" s="28" t="s">
        <v>115</v>
      </c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 x14ac:dyDescent="0.2">
      <c r="A112" s="33"/>
      <c r="B112" s="34"/>
      <c r="C112" s="33"/>
      <c r="D112" s="33"/>
      <c r="E112" s="237" t="str">
        <f>E9</f>
        <v>SO 04 - SO 04 Prípojka NN</v>
      </c>
      <c r="F112" s="270"/>
      <c r="G112" s="270"/>
      <c r="H112" s="270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 x14ac:dyDescent="0.2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 x14ac:dyDescent="0.2">
      <c r="A114" s="33"/>
      <c r="B114" s="34"/>
      <c r="C114" s="28" t="s">
        <v>18</v>
      </c>
      <c r="D114" s="33"/>
      <c r="E114" s="33"/>
      <c r="F114" s="26" t="str">
        <f>F12</f>
        <v>parc.č. 342/5, Adamovské Kochanovce</v>
      </c>
      <c r="G114" s="33"/>
      <c r="H114" s="33"/>
      <c r="I114" s="98" t="s">
        <v>20</v>
      </c>
      <c r="J114" s="56">
        <f>IF(J12="","",J12)</f>
        <v>0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 x14ac:dyDescent="0.2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5.2" customHeight="1" x14ac:dyDescent="0.2">
      <c r="A116" s="33"/>
      <c r="B116" s="34"/>
      <c r="C116" s="28" t="s">
        <v>21</v>
      </c>
      <c r="D116" s="33"/>
      <c r="E116" s="33"/>
      <c r="F116" s="26" t="str">
        <f>E15</f>
        <v>Trenčiansky samosprávny kraj</v>
      </c>
      <c r="G116" s="33"/>
      <c r="H116" s="33"/>
      <c r="I116" s="98" t="s">
        <v>28</v>
      </c>
      <c r="J116" s="31" t="str">
        <f>E21</f>
        <v>A.DOM, spol. s r.o.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2" customHeight="1" x14ac:dyDescent="0.2">
      <c r="A117" s="33"/>
      <c r="B117" s="34"/>
      <c r="C117" s="28" t="s">
        <v>26</v>
      </c>
      <c r="D117" s="33"/>
      <c r="E117" s="33"/>
      <c r="F117" s="26" t="str">
        <f>IF(E18="","",E18)</f>
        <v>Vyplň údaj</v>
      </c>
      <c r="G117" s="33"/>
      <c r="H117" s="33"/>
      <c r="I117" s="98" t="s">
        <v>34</v>
      </c>
      <c r="J117" s="31" t="str">
        <f>E24</f>
        <v>Ing. Anton Horváth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0.35" customHeight="1" x14ac:dyDescent="0.2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11" customFormat="1" ht="29.25" customHeight="1" x14ac:dyDescent="0.2">
      <c r="A119" s="137"/>
      <c r="B119" s="138"/>
      <c r="C119" s="139" t="s">
        <v>160</v>
      </c>
      <c r="D119" s="273" t="s">
        <v>59</v>
      </c>
      <c r="E119" s="273"/>
      <c r="F119" s="273"/>
      <c r="G119" s="140" t="s">
        <v>161</v>
      </c>
      <c r="H119" s="140" t="s">
        <v>162</v>
      </c>
      <c r="I119" s="141" t="s">
        <v>163</v>
      </c>
      <c r="J119" s="142" t="s">
        <v>119</v>
      </c>
      <c r="K119" s="143" t="s">
        <v>164</v>
      </c>
      <c r="L119" s="144"/>
      <c r="M119" s="63" t="s">
        <v>1</v>
      </c>
      <c r="N119" s="64" t="s">
        <v>41</v>
      </c>
      <c r="O119" s="64" t="s">
        <v>165</v>
      </c>
      <c r="P119" s="64" t="s">
        <v>166</v>
      </c>
      <c r="Q119" s="64" t="s">
        <v>167</v>
      </c>
      <c r="R119" s="64" t="s">
        <v>168</v>
      </c>
      <c r="S119" s="64" t="s">
        <v>169</v>
      </c>
      <c r="T119" s="65" t="s">
        <v>170</v>
      </c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</row>
    <row r="120" spans="1:65" s="2" customFormat="1" ht="22.9" customHeight="1" x14ac:dyDescent="0.25">
      <c r="A120" s="33"/>
      <c r="B120" s="34"/>
      <c r="C120" s="70" t="s">
        <v>120</v>
      </c>
      <c r="D120" s="33"/>
      <c r="E120" s="33"/>
      <c r="F120" s="33"/>
      <c r="G120" s="33"/>
      <c r="H120" s="33"/>
      <c r="I120" s="97"/>
      <c r="J120" s="145">
        <f>BK120</f>
        <v>0</v>
      </c>
      <c r="K120" s="33"/>
      <c r="L120" s="34"/>
      <c r="M120" s="66"/>
      <c r="N120" s="57"/>
      <c r="O120" s="67"/>
      <c r="P120" s="146">
        <f>P121+P160</f>
        <v>0</v>
      </c>
      <c r="Q120" s="67"/>
      <c r="R120" s="146">
        <f>R121+R160</f>
        <v>0</v>
      </c>
      <c r="S120" s="67"/>
      <c r="T120" s="147">
        <f>T121+T160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76</v>
      </c>
      <c r="AU120" s="18" t="s">
        <v>121</v>
      </c>
      <c r="BK120" s="148">
        <f>BK121+BK160</f>
        <v>0</v>
      </c>
    </row>
    <row r="121" spans="1:65" s="12" customFormat="1" ht="25.9" customHeight="1" x14ac:dyDescent="0.2">
      <c r="B121" s="149"/>
      <c r="D121" s="150" t="s">
        <v>76</v>
      </c>
      <c r="E121" s="151" t="s">
        <v>335</v>
      </c>
      <c r="F121" s="151" t="s">
        <v>1394</v>
      </c>
      <c r="I121" s="152"/>
      <c r="J121" s="153">
        <f>BK121</f>
        <v>0</v>
      </c>
      <c r="L121" s="149"/>
      <c r="M121" s="154"/>
      <c r="N121" s="155"/>
      <c r="O121" s="155"/>
      <c r="P121" s="156">
        <f>P122+P147</f>
        <v>0</v>
      </c>
      <c r="Q121" s="155"/>
      <c r="R121" s="156">
        <f>R122+R147</f>
        <v>0</v>
      </c>
      <c r="S121" s="155"/>
      <c r="T121" s="157">
        <f>T122+T147</f>
        <v>0</v>
      </c>
      <c r="AR121" s="150" t="s">
        <v>191</v>
      </c>
      <c r="AT121" s="158" t="s">
        <v>76</v>
      </c>
      <c r="AU121" s="158" t="s">
        <v>77</v>
      </c>
      <c r="AY121" s="150" t="s">
        <v>173</v>
      </c>
      <c r="BK121" s="159">
        <f>BK122+BK147</f>
        <v>0</v>
      </c>
    </row>
    <row r="122" spans="1:65" s="12" customFormat="1" ht="22.9" customHeight="1" x14ac:dyDescent="0.2">
      <c r="B122" s="149"/>
      <c r="D122" s="150" t="s">
        <v>76</v>
      </c>
      <c r="E122" s="160" t="s">
        <v>1395</v>
      </c>
      <c r="F122" s="160" t="s">
        <v>1396</v>
      </c>
      <c r="I122" s="152"/>
      <c r="J122" s="161">
        <f>BK122</f>
        <v>0</v>
      </c>
      <c r="L122" s="149"/>
      <c r="M122" s="154"/>
      <c r="N122" s="155"/>
      <c r="O122" s="155"/>
      <c r="P122" s="156">
        <f>SUM(P123:P146)</f>
        <v>0</v>
      </c>
      <c r="Q122" s="155"/>
      <c r="R122" s="156">
        <f>SUM(R123:R146)</f>
        <v>0</v>
      </c>
      <c r="S122" s="155"/>
      <c r="T122" s="157">
        <f>SUM(T123:T146)</f>
        <v>0</v>
      </c>
      <c r="AR122" s="150" t="s">
        <v>191</v>
      </c>
      <c r="AT122" s="158" t="s">
        <v>76</v>
      </c>
      <c r="AU122" s="158" t="s">
        <v>85</v>
      </c>
      <c r="AY122" s="150" t="s">
        <v>173</v>
      </c>
      <c r="BK122" s="159">
        <f>SUM(BK123:BK146)</f>
        <v>0</v>
      </c>
    </row>
    <row r="123" spans="1:65" s="2" customFormat="1" ht="16.5" customHeight="1" x14ac:dyDescent="0.2">
      <c r="A123" s="33"/>
      <c r="B123" s="162"/>
      <c r="C123" s="163" t="s">
        <v>85</v>
      </c>
      <c r="D123" s="264" t="s">
        <v>2733</v>
      </c>
      <c r="E123" s="265"/>
      <c r="F123" s="266"/>
      <c r="G123" s="164" t="s">
        <v>370</v>
      </c>
      <c r="H123" s="165">
        <v>1</v>
      </c>
      <c r="I123" s="166"/>
      <c r="J123" s="165">
        <f>ROUND(I123*H123,3)</f>
        <v>0</v>
      </c>
      <c r="K123" s="167"/>
      <c r="L123" s="34"/>
      <c r="M123" s="168" t="s">
        <v>1</v>
      </c>
      <c r="N123" s="169" t="s">
        <v>43</v>
      </c>
      <c r="O123" s="59"/>
      <c r="P123" s="170">
        <f>O123*H123</f>
        <v>0</v>
      </c>
      <c r="Q123" s="170">
        <v>0</v>
      </c>
      <c r="R123" s="170">
        <f>Q123*H123</f>
        <v>0</v>
      </c>
      <c r="S123" s="170">
        <v>0</v>
      </c>
      <c r="T123" s="171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2" t="s">
        <v>572</v>
      </c>
      <c r="AT123" s="172" t="s">
        <v>175</v>
      </c>
      <c r="AU123" s="172" t="s">
        <v>179</v>
      </c>
      <c r="AY123" s="18" t="s">
        <v>173</v>
      </c>
      <c r="BE123" s="173">
        <f>IF(N123="základná",J123,0)</f>
        <v>0</v>
      </c>
      <c r="BF123" s="173">
        <f>IF(N123="znížená",J123,0)</f>
        <v>0</v>
      </c>
      <c r="BG123" s="173">
        <f>IF(N123="zákl. prenesená",J123,0)</f>
        <v>0</v>
      </c>
      <c r="BH123" s="173">
        <f>IF(N123="zníž. prenesená",J123,0)</f>
        <v>0</v>
      </c>
      <c r="BI123" s="173">
        <f>IF(N123="nulová",J123,0)</f>
        <v>0</v>
      </c>
      <c r="BJ123" s="18" t="s">
        <v>179</v>
      </c>
      <c r="BK123" s="174">
        <f>ROUND(I123*H123,3)</f>
        <v>0</v>
      </c>
      <c r="BL123" s="18" t="s">
        <v>572</v>
      </c>
      <c r="BM123" s="172" t="s">
        <v>2734</v>
      </c>
    </row>
    <row r="124" spans="1:65" s="2" customFormat="1" x14ac:dyDescent="0.2">
      <c r="A124" s="33"/>
      <c r="B124" s="34"/>
      <c r="C124" s="33"/>
      <c r="D124" s="175" t="s">
        <v>181</v>
      </c>
      <c r="E124" s="33"/>
      <c r="F124" s="176" t="s">
        <v>2733</v>
      </c>
      <c r="G124" s="33"/>
      <c r="H124" s="33"/>
      <c r="I124" s="97"/>
      <c r="J124" s="33"/>
      <c r="K124" s="33"/>
      <c r="L124" s="34"/>
      <c r="M124" s="177"/>
      <c r="N124" s="178"/>
      <c r="O124" s="59"/>
      <c r="P124" s="59"/>
      <c r="Q124" s="59"/>
      <c r="R124" s="59"/>
      <c r="S124" s="59"/>
      <c r="T124" s="60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181</v>
      </c>
      <c r="AU124" s="18" t="s">
        <v>179</v>
      </c>
    </row>
    <row r="125" spans="1:65" s="2" customFormat="1" ht="16.5" customHeight="1" x14ac:dyDescent="0.2">
      <c r="A125" s="33"/>
      <c r="B125" s="162"/>
      <c r="C125" s="163" t="s">
        <v>179</v>
      </c>
      <c r="D125" s="264" t="s">
        <v>2735</v>
      </c>
      <c r="E125" s="265"/>
      <c r="F125" s="266"/>
      <c r="G125" s="164" t="s">
        <v>643</v>
      </c>
      <c r="H125" s="165">
        <v>35</v>
      </c>
      <c r="I125" s="166"/>
      <c r="J125" s="165">
        <f>ROUND(I125*H125,3)</f>
        <v>0</v>
      </c>
      <c r="K125" s="167"/>
      <c r="L125" s="34"/>
      <c r="M125" s="168" t="s">
        <v>1</v>
      </c>
      <c r="N125" s="169" t="s">
        <v>43</v>
      </c>
      <c r="O125" s="59"/>
      <c r="P125" s="170">
        <f>O125*H125</f>
        <v>0</v>
      </c>
      <c r="Q125" s="170">
        <v>0</v>
      </c>
      <c r="R125" s="170">
        <f>Q125*H125</f>
        <v>0</v>
      </c>
      <c r="S125" s="170">
        <v>0</v>
      </c>
      <c r="T125" s="171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2" t="s">
        <v>572</v>
      </c>
      <c r="AT125" s="172" t="s">
        <v>175</v>
      </c>
      <c r="AU125" s="172" t="s">
        <v>179</v>
      </c>
      <c r="AY125" s="18" t="s">
        <v>173</v>
      </c>
      <c r="BE125" s="173">
        <f>IF(N125="základná",J125,0)</f>
        <v>0</v>
      </c>
      <c r="BF125" s="173">
        <f>IF(N125="znížená",J125,0)</f>
        <v>0</v>
      </c>
      <c r="BG125" s="173">
        <f>IF(N125="zákl. prenesená",J125,0)</f>
        <v>0</v>
      </c>
      <c r="BH125" s="173">
        <f>IF(N125="zníž. prenesená",J125,0)</f>
        <v>0</v>
      </c>
      <c r="BI125" s="173">
        <f>IF(N125="nulová",J125,0)</f>
        <v>0</v>
      </c>
      <c r="BJ125" s="18" t="s">
        <v>179</v>
      </c>
      <c r="BK125" s="174">
        <f>ROUND(I125*H125,3)</f>
        <v>0</v>
      </c>
      <c r="BL125" s="18" t="s">
        <v>572</v>
      </c>
      <c r="BM125" s="172" t="s">
        <v>2736</v>
      </c>
    </row>
    <row r="126" spans="1:65" s="2" customFormat="1" x14ac:dyDescent="0.2">
      <c r="A126" s="33"/>
      <c r="B126" s="34"/>
      <c r="C126" s="33"/>
      <c r="D126" s="175" t="s">
        <v>181</v>
      </c>
      <c r="E126" s="33"/>
      <c r="F126" s="176" t="s">
        <v>2735</v>
      </c>
      <c r="G126" s="33"/>
      <c r="H126" s="33"/>
      <c r="I126" s="97"/>
      <c r="J126" s="33"/>
      <c r="K126" s="33"/>
      <c r="L126" s="34"/>
      <c r="M126" s="177"/>
      <c r="N126" s="178"/>
      <c r="O126" s="59"/>
      <c r="P126" s="59"/>
      <c r="Q126" s="59"/>
      <c r="R126" s="59"/>
      <c r="S126" s="59"/>
      <c r="T126" s="60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181</v>
      </c>
      <c r="AU126" s="18" t="s">
        <v>179</v>
      </c>
    </row>
    <row r="127" spans="1:65" s="2" customFormat="1" ht="24" customHeight="1" x14ac:dyDescent="0.2">
      <c r="A127" s="33"/>
      <c r="B127" s="162"/>
      <c r="C127" s="163" t="s">
        <v>191</v>
      </c>
      <c r="D127" s="264" t="s">
        <v>2737</v>
      </c>
      <c r="E127" s="265"/>
      <c r="F127" s="266"/>
      <c r="G127" s="164" t="s">
        <v>370</v>
      </c>
      <c r="H127" s="165">
        <v>1</v>
      </c>
      <c r="I127" s="166"/>
      <c r="J127" s="165">
        <f>ROUND(I127*H127,3)</f>
        <v>0</v>
      </c>
      <c r="K127" s="167"/>
      <c r="L127" s="34"/>
      <c r="M127" s="168" t="s">
        <v>1</v>
      </c>
      <c r="N127" s="169" t="s">
        <v>43</v>
      </c>
      <c r="O127" s="59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2" t="s">
        <v>572</v>
      </c>
      <c r="AT127" s="172" t="s">
        <v>175</v>
      </c>
      <c r="AU127" s="172" t="s">
        <v>179</v>
      </c>
      <c r="AY127" s="18" t="s">
        <v>173</v>
      </c>
      <c r="BE127" s="173">
        <f>IF(N127="základná",J127,0)</f>
        <v>0</v>
      </c>
      <c r="BF127" s="173">
        <f>IF(N127="znížená",J127,0)</f>
        <v>0</v>
      </c>
      <c r="BG127" s="173">
        <f>IF(N127="zákl. prenesená",J127,0)</f>
        <v>0</v>
      </c>
      <c r="BH127" s="173">
        <f>IF(N127="zníž. prenesená",J127,0)</f>
        <v>0</v>
      </c>
      <c r="BI127" s="173">
        <f>IF(N127="nulová",J127,0)</f>
        <v>0</v>
      </c>
      <c r="BJ127" s="18" t="s">
        <v>179</v>
      </c>
      <c r="BK127" s="174">
        <f>ROUND(I127*H127,3)</f>
        <v>0</v>
      </c>
      <c r="BL127" s="18" t="s">
        <v>572</v>
      </c>
      <c r="BM127" s="172" t="s">
        <v>2738</v>
      </c>
    </row>
    <row r="128" spans="1:65" s="2" customFormat="1" x14ac:dyDescent="0.2">
      <c r="A128" s="33"/>
      <c r="B128" s="34"/>
      <c r="C128" s="33"/>
      <c r="D128" s="175" t="s">
        <v>181</v>
      </c>
      <c r="E128" s="33"/>
      <c r="F128" s="176" t="s">
        <v>2737</v>
      </c>
      <c r="G128" s="33"/>
      <c r="H128" s="33"/>
      <c r="I128" s="97"/>
      <c r="J128" s="33"/>
      <c r="K128" s="33"/>
      <c r="L128" s="34"/>
      <c r="M128" s="177"/>
      <c r="N128" s="178"/>
      <c r="O128" s="59"/>
      <c r="P128" s="59"/>
      <c r="Q128" s="59"/>
      <c r="R128" s="59"/>
      <c r="S128" s="59"/>
      <c r="T128" s="60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181</v>
      </c>
      <c r="AU128" s="18" t="s">
        <v>179</v>
      </c>
    </row>
    <row r="129" spans="1:65" s="2" customFormat="1" ht="16.5" customHeight="1" x14ac:dyDescent="0.2">
      <c r="A129" s="33"/>
      <c r="B129" s="162"/>
      <c r="C129" s="163" t="s">
        <v>178</v>
      </c>
      <c r="D129" s="264" t="s">
        <v>2739</v>
      </c>
      <c r="E129" s="265"/>
      <c r="F129" s="266"/>
      <c r="G129" s="164" t="s">
        <v>643</v>
      </c>
      <c r="H129" s="165">
        <v>95</v>
      </c>
      <c r="I129" s="166"/>
      <c r="J129" s="165">
        <f>ROUND(I129*H129,3)</f>
        <v>0</v>
      </c>
      <c r="K129" s="167"/>
      <c r="L129" s="34"/>
      <c r="M129" s="168" t="s">
        <v>1</v>
      </c>
      <c r="N129" s="169" t="s">
        <v>43</v>
      </c>
      <c r="O129" s="59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2" t="s">
        <v>572</v>
      </c>
      <c r="AT129" s="172" t="s">
        <v>175</v>
      </c>
      <c r="AU129" s="172" t="s">
        <v>179</v>
      </c>
      <c r="AY129" s="18" t="s">
        <v>173</v>
      </c>
      <c r="BE129" s="173">
        <f>IF(N129="základná",J129,0)</f>
        <v>0</v>
      </c>
      <c r="BF129" s="173">
        <f>IF(N129="znížená",J129,0)</f>
        <v>0</v>
      </c>
      <c r="BG129" s="173">
        <f>IF(N129="zákl. prenesená",J129,0)</f>
        <v>0</v>
      </c>
      <c r="BH129" s="173">
        <f>IF(N129="zníž. prenesená",J129,0)</f>
        <v>0</v>
      </c>
      <c r="BI129" s="173">
        <f>IF(N129="nulová",J129,0)</f>
        <v>0</v>
      </c>
      <c r="BJ129" s="18" t="s">
        <v>179</v>
      </c>
      <c r="BK129" s="174">
        <f>ROUND(I129*H129,3)</f>
        <v>0</v>
      </c>
      <c r="BL129" s="18" t="s">
        <v>572</v>
      </c>
      <c r="BM129" s="172" t="s">
        <v>2740</v>
      </c>
    </row>
    <row r="130" spans="1:65" s="2" customFormat="1" x14ac:dyDescent="0.2">
      <c r="A130" s="33"/>
      <c r="B130" s="34"/>
      <c r="C130" s="33"/>
      <c r="D130" s="175" t="s">
        <v>181</v>
      </c>
      <c r="E130" s="33"/>
      <c r="F130" s="176" t="s">
        <v>2739</v>
      </c>
      <c r="G130" s="33"/>
      <c r="H130" s="33"/>
      <c r="I130" s="97"/>
      <c r="J130" s="33"/>
      <c r="K130" s="33"/>
      <c r="L130" s="34"/>
      <c r="M130" s="177"/>
      <c r="N130" s="178"/>
      <c r="O130" s="59"/>
      <c r="P130" s="59"/>
      <c r="Q130" s="59"/>
      <c r="R130" s="59"/>
      <c r="S130" s="59"/>
      <c r="T130" s="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181</v>
      </c>
      <c r="AU130" s="18" t="s">
        <v>179</v>
      </c>
    </row>
    <row r="131" spans="1:65" s="2" customFormat="1" ht="24" customHeight="1" x14ac:dyDescent="0.2">
      <c r="A131" s="33"/>
      <c r="B131" s="162"/>
      <c r="C131" s="163" t="s">
        <v>208</v>
      </c>
      <c r="D131" s="264" t="s">
        <v>3310</v>
      </c>
      <c r="E131" s="265"/>
      <c r="F131" s="266"/>
      <c r="G131" s="164" t="s">
        <v>643</v>
      </c>
      <c r="H131" s="165">
        <v>10</v>
      </c>
      <c r="I131" s="166"/>
      <c r="J131" s="165">
        <f>ROUND(I131*H131,3)</f>
        <v>0</v>
      </c>
      <c r="K131" s="167"/>
      <c r="L131" s="34"/>
      <c r="M131" s="168" t="s">
        <v>1</v>
      </c>
      <c r="N131" s="169" t="s">
        <v>43</v>
      </c>
      <c r="O131" s="59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2" t="s">
        <v>572</v>
      </c>
      <c r="AT131" s="172" t="s">
        <v>175</v>
      </c>
      <c r="AU131" s="172" t="s">
        <v>179</v>
      </c>
      <c r="AY131" s="18" t="s">
        <v>173</v>
      </c>
      <c r="BE131" s="173">
        <f>IF(N131="základná",J131,0)</f>
        <v>0</v>
      </c>
      <c r="BF131" s="173">
        <f>IF(N131="znížená",J131,0)</f>
        <v>0</v>
      </c>
      <c r="BG131" s="173">
        <f>IF(N131="zákl. prenesená",J131,0)</f>
        <v>0</v>
      </c>
      <c r="BH131" s="173">
        <f>IF(N131="zníž. prenesená",J131,0)</f>
        <v>0</v>
      </c>
      <c r="BI131" s="173">
        <f>IF(N131="nulová",J131,0)</f>
        <v>0</v>
      </c>
      <c r="BJ131" s="18" t="s">
        <v>179</v>
      </c>
      <c r="BK131" s="174">
        <f>ROUND(I131*H131,3)</f>
        <v>0</v>
      </c>
      <c r="BL131" s="18" t="s">
        <v>572</v>
      </c>
      <c r="BM131" s="172" t="s">
        <v>2741</v>
      </c>
    </row>
    <row r="132" spans="1:65" s="2" customFormat="1" x14ac:dyDescent="0.2">
      <c r="A132" s="33"/>
      <c r="B132" s="34"/>
      <c r="C132" s="33"/>
      <c r="D132" s="175" t="s">
        <v>181</v>
      </c>
      <c r="E132" s="33"/>
      <c r="F132" s="176" t="s">
        <v>3310</v>
      </c>
      <c r="G132" s="33"/>
      <c r="H132" s="33"/>
      <c r="I132" s="97"/>
      <c r="J132" s="33"/>
      <c r="K132" s="33"/>
      <c r="L132" s="34"/>
      <c r="M132" s="177"/>
      <c r="N132" s="178"/>
      <c r="O132" s="59"/>
      <c r="P132" s="59"/>
      <c r="Q132" s="59"/>
      <c r="R132" s="59"/>
      <c r="S132" s="59"/>
      <c r="T132" s="6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181</v>
      </c>
      <c r="AU132" s="18" t="s">
        <v>179</v>
      </c>
    </row>
    <row r="133" spans="1:65" s="2" customFormat="1" ht="16.5" customHeight="1" x14ac:dyDescent="0.2">
      <c r="A133" s="33"/>
      <c r="B133" s="162"/>
      <c r="C133" s="163" t="s">
        <v>221</v>
      </c>
      <c r="D133" s="264" t="s">
        <v>1469</v>
      </c>
      <c r="E133" s="265"/>
      <c r="F133" s="266"/>
      <c r="G133" s="164" t="s">
        <v>177</v>
      </c>
      <c r="H133" s="165">
        <v>1</v>
      </c>
      <c r="I133" s="166"/>
      <c r="J133" s="165">
        <f>ROUND(I133*H133,3)</f>
        <v>0</v>
      </c>
      <c r="K133" s="167"/>
      <c r="L133" s="34"/>
      <c r="M133" s="168" t="s">
        <v>1</v>
      </c>
      <c r="N133" s="169" t="s">
        <v>43</v>
      </c>
      <c r="O133" s="59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2" t="s">
        <v>572</v>
      </c>
      <c r="AT133" s="172" t="s">
        <v>175</v>
      </c>
      <c r="AU133" s="172" t="s">
        <v>179</v>
      </c>
      <c r="AY133" s="18" t="s">
        <v>173</v>
      </c>
      <c r="BE133" s="173">
        <f>IF(N133="základná",J133,0)</f>
        <v>0</v>
      </c>
      <c r="BF133" s="173">
        <f>IF(N133="znížená",J133,0)</f>
        <v>0</v>
      </c>
      <c r="BG133" s="173">
        <f>IF(N133="zákl. prenesená",J133,0)</f>
        <v>0</v>
      </c>
      <c r="BH133" s="173">
        <f>IF(N133="zníž. prenesená",J133,0)</f>
        <v>0</v>
      </c>
      <c r="BI133" s="173">
        <f>IF(N133="nulová",J133,0)</f>
        <v>0</v>
      </c>
      <c r="BJ133" s="18" t="s">
        <v>179</v>
      </c>
      <c r="BK133" s="174">
        <f>ROUND(I133*H133,3)</f>
        <v>0</v>
      </c>
      <c r="BL133" s="18" t="s">
        <v>572</v>
      </c>
      <c r="BM133" s="172" t="s">
        <v>2742</v>
      </c>
    </row>
    <row r="134" spans="1:65" s="2" customFormat="1" x14ac:dyDescent="0.2">
      <c r="A134" s="33"/>
      <c r="B134" s="34"/>
      <c r="C134" s="33"/>
      <c r="D134" s="175" t="s">
        <v>181</v>
      </c>
      <c r="E134" s="33"/>
      <c r="F134" s="176" t="s">
        <v>1469</v>
      </c>
      <c r="G134" s="33"/>
      <c r="H134" s="33"/>
      <c r="I134" s="97"/>
      <c r="J134" s="33"/>
      <c r="K134" s="33"/>
      <c r="L134" s="34"/>
      <c r="M134" s="177"/>
      <c r="N134" s="178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181</v>
      </c>
      <c r="AU134" s="18" t="s">
        <v>179</v>
      </c>
    </row>
    <row r="135" spans="1:65" s="2" customFormat="1" ht="16.5" customHeight="1" x14ac:dyDescent="0.2">
      <c r="A135" s="33"/>
      <c r="B135" s="162"/>
      <c r="C135" s="210" t="s">
        <v>225</v>
      </c>
      <c r="D135" s="267" t="s">
        <v>2743</v>
      </c>
      <c r="E135" s="268"/>
      <c r="F135" s="269"/>
      <c r="G135" s="211" t="s">
        <v>370</v>
      </c>
      <c r="H135" s="212">
        <v>1</v>
      </c>
      <c r="I135" s="213"/>
      <c r="J135" s="212">
        <f>ROUND(I135*H135,3)</f>
        <v>0</v>
      </c>
      <c r="K135" s="214"/>
      <c r="L135" s="215"/>
      <c r="M135" s="216" t="s">
        <v>1</v>
      </c>
      <c r="N135" s="217" t="s">
        <v>43</v>
      </c>
      <c r="O135" s="59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2" t="s">
        <v>1474</v>
      </c>
      <c r="AT135" s="172" t="s">
        <v>335</v>
      </c>
      <c r="AU135" s="172" t="s">
        <v>179</v>
      </c>
      <c r="AY135" s="18" t="s">
        <v>173</v>
      </c>
      <c r="BE135" s="173">
        <f>IF(N135="základná",J135,0)</f>
        <v>0</v>
      </c>
      <c r="BF135" s="173">
        <f>IF(N135="znížená",J135,0)</f>
        <v>0</v>
      </c>
      <c r="BG135" s="173">
        <f>IF(N135="zákl. prenesená",J135,0)</f>
        <v>0</v>
      </c>
      <c r="BH135" s="173">
        <f>IF(N135="zníž. prenesená",J135,0)</f>
        <v>0</v>
      </c>
      <c r="BI135" s="173">
        <f>IF(N135="nulová",J135,0)</f>
        <v>0</v>
      </c>
      <c r="BJ135" s="18" t="s">
        <v>179</v>
      </c>
      <c r="BK135" s="174">
        <f>ROUND(I135*H135,3)</f>
        <v>0</v>
      </c>
      <c r="BL135" s="18" t="s">
        <v>572</v>
      </c>
      <c r="BM135" s="172" t="s">
        <v>2744</v>
      </c>
    </row>
    <row r="136" spans="1:65" s="2" customFormat="1" x14ac:dyDescent="0.2">
      <c r="A136" s="33"/>
      <c r="B136" s="34"/>
      <c r="C136" s="33"/>
      <c r="D136" s="175" t="s">
        <v>181</v>
      </c>
      <c r="E136" s="33"/>
      <c r="F136" s="176" t="s">
        <v>2743</v>
      </c>
      <c r="G136" s="33"/>
      <c r="H136" s="33"/>
      <c r="I136" s="97"/>
      <c r="J136" s="33"/>
      <c r="K136" s="33"/>
      <c r="L136" s="34"/>
      <c r="M136" s="177"/>
      <c r="N136" s="178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181</v>
      </c>
      <c r="AU136" s="18" t="s">
        <v>179</v>
      </c>
    </row>
    <row r="137" spans="1:65" s="2" customFormat="1" ht="16.5" customHeight="1" x14ac:dyDescent="0.2">
      <c r="A137" s="33"/>
      <c r="B137" s="162"/>
      <c r="C137" s="210" t="s">
        <v>232</v>
      </c>
      <c r="D137" s="267" t="s">
        <v>2745</v>
      </c>
      <c r="E137" s="268"/>
      <c r="F137" s="269"/>
      <c r="G137" s="211" t="s">
        <v>643</v>
      </c>
      <c r="H137" s="212">
        <v>35</v>
      </c>
      <c r="I137" s="213"/>
      <c r="J137" s="212">
        <f>ROUND(I137*H137,3)</f>
        <v>0</v>
      </c>
      <c r="K137" s="214"/>
      <c r="L137" s="215"/>
      <c r="M137" s="216" t="s">
        <v>1</v>
      </c>
      <c r="N137" s="217" t="s">
        <v>43</v>
      </c>
      <c r="O137" s="59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2" t="s">
        <v>1474</v>
      </c>
      <c r="AT137" s="172" t="s">
        <v>335</v>
      </c>
      <c r="AU137" s="172" t="s">
        <v>179</v>
      </c>
      <c r="AY137" s="18" t="s">
        <v>173</v>
      </c>
      <c r="BE137" s="173">
        <f>IF(N137="základná",J137,0)</f>
        <v>0</v>
      </c>
      <c r="BF137" s="173">
        <f>IF(N137="znížená",J137,0)</f>
        <v>0</v>
      </c>
      <c r="BG137" s="173">
        <f>IF(N137="zákl. prenesená",J137,0)</f>
        <v>0</v>
      </c>
      <c r="BH137" s="173">
        <f>IF(N137="zníž. prenesená",J137,0)</f>
        <v>0</v>
      </c>
      <c r="BI137" s="173">
        <f>IF(N137="nulová",J137,0)</f>
        <v>0</v>
      </c>
      <c r="BJ137" s="18" t="s">
        <v>179</v>
      </c>
      <c r="BK137" s="174">
        <f>ROUND(I137*H137,3)</f>
        <v>0</v>
      </c>
      <c r="BL137" s="18" t="s">
        <v>572</v>
      </c>
      <c r="BM137" s="172" t="s">
        <v>2746</v>
      </c>
    </row>
    <row r="138" spans="1:65" s="2" customFormat="1" x14ac:dyDescent="0.2">
      <c r="A138" s="33"/>
      <c r="B138" s="34"/>
      <c r="C138" s="33"/>
      <c r="D138" s="175" t="s">
        <v>181</v>
      </c>
      <c r="E138" s="33"/>
      <c r="F138" s="176" t="s">
        <v>2745</v>
      </c>
      <c r="G138" s="33"/>
      <c r="H138" s="33"/>
      <c r="I138" s="97"/>
      <c r="J138" s="33"/>
      <c r="K138" s="33"/>
      <c r="L138" s="34"/>
      <c r="M138" s="177"/>
      <c r="N138" s="178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181</v>
      </c>
      <c r="AU138" s="18" t="s">
        <v>179</v>
      </c>
    </row>
    <row r="139" spans="1:65" s="2" customFormat="1" ht="16.5" customHeight="1" x14ac:dyDescent="0.2">
      <c r="A139" s="33"/>
      <c r="B139" s="162"/>
      <c r="C139" s="210" t="s">
        <v>239</v>
      </c>
      <c r="D139" s="267" t="s">
        <v>2747</v>
      </c>
      <c r="E139" s="268"/>
      <c r="F139" s="269"/>
      <c r="G139" s="211" t="s">
        <v>370</v>
      </c>
      <c r="H139" s="212">
        <v>1</v>
      </c>
      <c r="I139" s="213"/>
      <c r="J139" s="212">
        <f>ROUND(I139*H139,3)</f>
        <v>0</v>
      </c>
      <c r="K139" s="214"/>
      <c r="L139" s="215"/>
      <c r="M139" s="216" t="s">
        <v>1</v>
      </c>
      <c r="N139" s="217" t="s">
        <v>43</v>
      </c>
      <c r="O139" s="59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2" t="s">
        <v>1474</v>
      </c>
      <c r="AT139" s="172" t="s">
        <v>335</v>
      </c>
      <c r="AU139" s="172" t="s">
        <v>179</v>
      </c>
      <c r="AY139" s="18" t="s">
        <v>173</v>
      </c>
      <c r="BE139" s="173">
        <f>IF(N139="základná",J139,0)</f>
        <v>0</v>
      </c>
      <c r="BF139" s="173">
        <f>IF(N139="znížená",J139,0)</f>
        <v>0</v>
      </c>
      <c r="BG139" s="173">
        <f>IF(N139="zákl. prenesená",J139,0)</f>
        <v>0</v>
      </c>
      <c r="BH139" s="173">
        <f>IF(N139="zníž. prenesená",J139,0)</f>
        <v>0</v>
      </c>
      <c r="BI139" s="173">
        <f>IF(N139="nulová",J139,0)</f>
        <v>0</v>
      </c>
      <c r="BJ139" s="18" t="s">
        <v>179</v>
      </c>
      <c r="BK139" s="174">
        <f>ROUND(I139*H139,3)</f>
        <v>0</v>
      </c>
      <c r="BL139" s="18" t="s">
        <v>572</v>
      </c>
      <c r="BM139" s="172" t="s">
        <v>2748</v>
      </c>
    </row>
    <row r="140" spans="1:65" s="2" customFormat="1" x14ac:dyDescent="0.2">
      <c r="A140" s="33"/>
      <c r="B140" s="34"/>
      <c r="C140" s="33"/>
      <c r="D140" s="175" t="s">
        <v>181</v>
      </c>
      <c r="E140" s="33"/>
      <c r="F140" s="176" t="s">
        <v>2747</v>
      </c>
      <c r="G140" s="33"/>
      <c r="H140" s="33"/>
      <c r="I140" s="97"/>
      <c r="J140" s="33"/>
      <c r="K140" s="33"/>
      <c r="L140" s="34"/>
      <c r="M140" s="177"/>
      <c r="N140" s="178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181</v>
      </c>
      <c r="AU140" s="18" t="s">
        <v>179</v>
      </c>
    </row>
    <row r="141" spans="1:65" s="2" customFormat="1" ht="16.5" customHeight="1" x14ac:dyDescent="0.2">
      <c r="A141" s="33"/>
      <c r="B141" s="162"/>
      <c r="C141" s="210" t="s">
        <v>245</v>
      </c>
      <c r="D141" s="267" t="s">
        <v>2749</v>
      </c>
      <c r="E141" s="268"/>
      <c r="F141" s="269"/>
      <c r="G141" s="211" t="s">
        <v>643</v>
      </c>
      <c r="H141" s="212">
        <v>95</v>
      </c>
      <c r="I141" s="213"/>
      <c r="J141" s="212">
        <f>ROUND(I141*H141,3)</f>
        <v>0</v>
      </c>
      <c r="K141" s="214"/>
      <c r="L141" s="215"/>
      <c r="M141" s="216" t="s">
        <v>1</v>
      </c>
      <c r="N141" s="217" t="s">
        <v>43</v>
      </c>
      <c r="O141" s="59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2" t="s">
        <v>1474</v>
      </c>
      <c r="AT141" s="172" t="s">
        <v>335</v>
      </c>
      <c r="AU141" s="172" t="s">
        <v>179</v>
      </c>
      <c r="AY141" s="18" t="s">
        <v>173</v>
      </c>
      <c r="BE141" s="173">
        <f>IF(N141="základná",J141,0)</f>
        <v>0</v>
      </c>
      <c r="BF141" s="173">
        <f>IF(N141="znížená",J141,0)</f>
        <v>0</v>
      </c>
      <c r="BG141" s="173">
        <f>IF(N141="zákl. prenesená",J141,0)</f>
        <v>0</v>
      </c>
      <c r="BH141" s="173">
        <f>IF(N141="zníž. prenesená",J141,0)</f>
        <v>0</v>
      </c>
      <c r="BI141" s="173">
        <f>IF(N141="nulová",J141,0)</f>
        <v>0</v>
      </c>
      <c r="BJ141" s="18" t="s">
        <v>179</v>
      </c>
      <c r="BK141" s="174">
        <f>ROUND(I141*H141,3)</f>
        <v>0</v>
      </c>
      <c r="BL141" s="18" t="s">
        <v>572</v>
      </c>
      <c r="BM141" s="172" t="s">
        <v>2750</v>
      </c>
    </row>
    <row r="142" spans="1:65" s="2" customFormat="1" x14ac:dyDescent="0.2">
      <c r="A142" s="33"/>
      <c r="B142" s="34"/>
      <c r="C142" s="33"/>
      <c r="D142" s="175" t="s">
        <v>181</v>
      </c>
      <c r="E142" s="33"/>
      <c r="F142" s="176" t="s">
        <v>2749</v>
      </c>
      <c r="G142" s="33"/>
      <c r="H142" s="33"/>
      <c r="I142" s="97"/>
      <c r="J142" s="33"/>
      <c r="K142" s="33"/>
      <c r="L142" s="34"/>
      <c r="M142" s="177"/>
      <c r="N142" s="178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181</v>
      </c>
      <c r="AU142" s="18" t="s">
        <v>179</v>
      </c>
    </row>
    <row r="143" spans="1:65" s="2" customFormat="1" ht="16.5" customHeight="1" x14ac:dyDescent="0.2">
      <c r="A143" s="33"/>
      <c r="B143" s="162"/>
      <c r="C143" s="210" t="s">
        <v>250</v>
      </c>
      <c r="D143" s="267" t="s">
        <v>3311</v>
      </c>
      <c r="E143" s="268"/>
      <c r="F143" s="269"/>
      <c r="G143" s="211" t="s">
        <v>370</v>
      </c>
      <c r="H143" s="212">
        <v>10</v>
      </c>
      <c r="I143" s="213"/>
      <c r="J143" s="212">
        <f>ROUND(I143*H143,3)</f>
        <v>0</v>
      </c>
      <c r="K143" s="214"/>
      <c r="L143" s="215"/>
      <c r="M143" s="216" t="s">
        <v>1</v>
      </c>
      <c r="N143" s="217" t="s">
        <v>43</v>
      </c>
      <c r="O143" s="59"/>
      <c r="P143" s="170">
        <f>O143*H143</f>
        <v>0</v>
      </c>
      <c r="Q143" s="170">
        <v>0</v>
      </c>
      <c r="R143" s="170">
        <f>Q143*H143</f>
        <v>0</v>
      </c>
      <c r="S143" s="170">
        <v>0</v>
      </c>
      <c r="T143" s="171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2" t="s">
        <v>1474</v>
      </c>
      <c r="AT143" s="172" t="s">
        <v>335</v>
      </c>
      <c r="AU143" s="172" t="s">
        <v>179</v>
      </c>
      <c r="AY143" s="18" t="s">
        <v>173</v>
      </c>
      <c r="BE143" s="173">
        <f>IF(N143="základná",J143,0)</f>
        <v>0</v>
      </c>
      <c r="BF143" s="173">
        <f>IF(N143="znížená",J143,0)</f>
        <v>0</v>
      </c>
      <c r="BG143" s="173">
        <f>IF(N143="zákl. prenesená",J143,0)</f>
        <v>0</v>
      </c>
      <c r="BH143" s="173">
        <f>IF(N143="zníž. prenesená",J143,0)</f>
        <v>0</v>
      </c>
      <c r="BI143" s="173">
        <f>IF(N143="nulová",J143,0)</f>
        <v>0</v>
      </c>
      <c r="BJ143" s="18" t="s">
        <v>179</v>
      </c>
      <c r="BK143" s="174">
        <f>ROUND(I143*H143,3)</f>
        <v>0</v>
      </c>
      <c r="BL143" s="18" t="s">
        <v>572</v>
      </c>
      <c r="BM143" s="172" t="s">
        <v>2751</v>
      </c>
    </row>
    <row r="144" spans="1:65" s="2" customFormat="1" x14ac:dyDescent="0.2">
      <c r="A144" s="33"/>
      <c r="B144" s="34"/>
      <c r="C144" s="33"/>
      <c r="D144" s="175" t="s">
        <v>181</v>
      </c>
      <c r="E144" s="33"/>
      <c r="F144" s="176" t="s">
        <v>3311</v>
      </c>
      <c r="G144" s="33"/>
      <c r="H144" s="33"/>
      <c r="I144" s="97"/>
      <c r="J144" s="33"/>
      <c r="K144" s="33"/>
      <c r="L144" s="34"/>
      <c r="M144" s="177"/>
      <c r="N144" s="178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181</v>
      </c>
      <c r="AU144" s="18" t="s">
        <v>179</v>
      </c>
    </row>
    <row r="145" spans="1:65" s="2" customFormat="1" ht="16.5" customHeight="1" x14ac:dyDescent="0.2">
      <c r="A145" s="33"/>
      <c r="B145" s="162"/>
      <c r="C145" s="210" t="s">
        <v>254</v>
      </c>
      <c r="D145" s="267" t="s">
        <v>1518</v>
      </c>
      <c r="E145" s="268"/>
      <c r="F145" s="269"/>
      <c r="G145" s="211" t="s">
        <v>177</v>
      </c>
      <c r="H145" s="212">
        <v>1</v>
      </c>
      <c r="I145" s="213"/>
      <c r="J145" s="212">
        <f>ROUND(I145*H145,3)</f>
        <v>0</v>
      </c>
      <c r="K145" s="214"/>
      <c r="L145" s="215"/>
      <c r="M145" s="216" t="s">
        <v>1</v>
      </c>
      <c r="N145" s="217" t="s">
        <v>43</v>
      </c>
      <c r="O145" s="59"/>
      <c r="P145" s="170">
        <f>O145*H145</f>
        <v>0</v>
      </c>
      <c r="Q145" s="170">
        <v>0</v>
      </c>
      <c r="R145" s="170">
        <f>Q145*H145</f>
        <v>0</v>
      </c>
      <c r="S145" s="170">
        <v>0</v>
      </c>
      <c r="T145" s="17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2" t="s">
        <v>1474</v>
      </c>
      <c r="AT145" s="172" t="s">
        <v>335</v>
      </c>
      <c r="AU145" s="172" t="s">
        <v>179</v>
      </c>
      <c r="AY145" s="18" t="s">
        <v>173</v>
      </c>
      <c r="BE145" s="173">
        <f>IF(N145="základná",J145,0)</f>
        <v>0</v>
      </c>
      <c r="BF145" s="173">
        <f>IF(N145="znížená",J145,0)</f>
        <v>0</v>
      </c>
      <c r="BG145" s="173">
        <f>IF(N145="zákl. prenesená",J145,0)</f>
        <v>0</v>
      </c>
      <c r="BH145" s="173">
        <f>IF(N145="zníž. prenesená",J145,0)</f>
        <v>0</v>
      </c>
      <c r="BI145" s="173">
        <f>IF(N145="nulová",J145,0)</f>
        <v>0</v>
      </c>
      <c r="BJ145" s="18" t="s">
        <v>179</v>
      </c>
      <c r="BK145" s="174">
        <f>ROUND(I145*H145,3)</f>
        <v>0</v>
      </c>
      <c r="BL145" s="18" t="s">
        <v>572</v>
      </c>
      <c r="BM145" s="172" t="s">
        <v>2752</v>
      </c>
    </row>
    <row r="146" spans="1:65" s="2" customFormat="1" x14ac:dyDescent="0.2">
      <c r="A146" s="33"/>
      <c r="B146" s="34"/>
      <c r="C146" s="33"/>
      <c r="D146" s="175" t="s">
        <v>181</v>
      </c>
      <c r="E146" s="33"/>
      <c r="F146" s="176" t="s">
        <v>1518</v>
      </c>
      <c r="G146" s="33"/>
      <c r="H146" s="33"/>
      <c r="I146" s="97"/>
      <c r="J146" s="33"/>
      <c r="K146" s="33"/>
      <c r="L146" s="34"/>
      <c r="M146" s="177"/>
      <c r="N146" s="178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181</v>
      </c>
      <c r="AU146" s="18" t="s">
        <v>179</v>
      </c>
    </row>
    <row r="147" spans="1:65" s="12" customFormat="1" ht="22.9" customHeight="1" x14ac:dyDescent="0.2">
      <c r="B147" s="149"/>
      <c r="D147" s="150" t="s">
        <v>76</v>
      </c>
      <c r="E147" s="160" t="s">
        <v>2753</v>
      </c>
      <c r="F147" s="160" t="s">
        <v>2754</v>
      </c>
      <c r="I147" s="152"/>
      <c r="J147" s="161">
        <f>BK147</f>
        <v>0</v>
      </c>
      <c r="L147" s="149"/>
      <c r="M147" s="154"/>
      <c r="N147" s="155"/>
      <c r="O147" s="155"/>
      <c r="P147" s="156">
        <f>SUM(P148:P159)</f>
        <v>0</v>
      </c>
      <c r="Q147" s="155"/>
      <c r="R147" s="156">
        <f>SUM(R148:R159)</f>
        <v>0</v>
      </c>
      <c r="S147" s="155"/>
      <c r="T147" s="157">
        <f>SUM(T148:T159)</f>
        <v>0</v>
      </c>
      <c r="AR147" s="150" t="s">
        <v>191</v>
      </c>
      <c r="AT147" s="158" t="s">
        <v>76</v>
      </c>
      <c r="AU147" s="158" t="s">
        <v>85</v>
      </c>
      <c r="AY147" s="150" t="s">
        <v>173</v>
      </c>
      <c r="BK147" s="159">
        <f>SUM(BK148:BK159)</f>
        <v>0</v>
      </c>
    </row>
    <row r="148" spans="1:65" s="2" customFormat="1" ht="16.5" customHeight="1" x14ac:dyDescent="0.2">
      <c r="A148" s="33"/>
      <c r="B148" s="162"/>
      <c r="C148" s="163" t="s">
        <v>260</v>
      </c>
      <c r="D148" s="264" t="s">
        <v>2755</v>
      </c>
      <c r="E148" s="265"/>
      <c r="F148" s="266"/>
      <c r="G148" s="164" t="s">
        <v>643</v>
      </c>
      <c r="H148" s="165">
        <v>80</v>
      </c>
      <c r="I148" s="166"/>
      <c r="J148" s="165">
        <f>ROUND(I148*H148,3)</f>
        <v>0</v>
      </c>
      <c r="K148" s="167"/>
      <c r="L148" s="34"/>
      <c r="M148" s="168" t="s">
        <v>1</v>
      </c>
      <c r="N148" s="169" t="s">
        <v>43</v>
      </c>
      <c r="O148" s="59"/>
      <c r="P148" s="170">
        <f>O148*H148</f>
        <v>0</v>
      </c>
      <c r="Q148" s="170">
        <v>0</v>
      </c>
      <c r="R148" s="170">
        <f>Q148*H148</f>
        <v>0</v>
      </c>
      <c r="S148" s="170">
        <v>0</v>
      </c>
      <c r="T148" s="171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2" t="s">
        <v>572</v>
      </c>
      <c r="AT148" s="172" t="s">
        <v>175</v>
      </c>
      <c r="AU148" s="172" t="s">
        <v>179</v>
      </c>
      <c r="AY148" s="18" t="s">
        <v>173</v>
      </c>
      <c r="BE148" s="173">
        <f>IF(N148="základná",J148,0)</f>
        <v>0</v>
      </c>
      <c r="BF148" s="173">
        <f>IF(N148="znížená",J148,0)</f>
        <v>0</v>
      </c>
      <c r="BG148" s="173">
        <f>IF(N148="zákl. prenesená",J148,0)</f>
        <v>0</v>
      </c>
      <c r="BH148" s="173">
        <f>IF(N148="zníž. prenesená",J148,0)</f>
        <v>0</v>
      </c>
      <c r="BI148" s="173">
        <f>IF(N148="nulová",J148,0)</f>
        <v>0</v>
      </c>
      <c r="BJ148" s="18" t="s">
        <v>179</v>
      </c>
      <c r="BK148" s="174">
        <f>ROUND(I148*H148,3)</f>
        <v>0</v>
      </c>
      <c r="BL148" s="18" t="s">
        <v>572</v>
      </c>
      <c r="BM148" s="172" t="s">
        <v>2756</v>
      </c>
    </row>
    <row r="149" spans="1:65" s="2" customFormat="1" x14ac:dyDescent="0.2">
      <c r="A149" s="33"/>
      <c r="B149" s="34"/>
      <c r="C149" s="33"/>
      <c r="D149" s="175" t="s">
        <v>181</v>
      </c>
      <c r="E149" s="33"/>
      <c r="F149" s="176" t="s">
        <v>2755</v>
      </c>
      <c r="G149" s="33"/>
      <c r="H149" s="33"/>
      <c r="I149" s="97"/>
      <c r="J149" s="33"/>
      <c r="K149" s="33"/>
      <c r="L149" s="34"/>
      <c r="M149" s="177"/>
      <c r="N149" s="178"/>
      <c r="O149" s="59"/>
      <c r="P149" s="59"/>
      <c r="Q149" s="59"/>
      <c r="R149" s="59"/>
      <c r="S149" s="59"/>
      <c r="T149" s="60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181</v>
      </c>
      <c r="AU149" s="18" t="s">
        <v>179</v>
      </c>
    </row>
    <row r="150" spans="1:65" s="2" customFormat="1" ht="16.5" customHeight="1" x14ac:dyDescent="0.2">
      <c r="A150" s="33"/>
      <c r="B150" s="162"/>
      <c r="C150" s="163" t="s">
        <v>269</v>
      </c>
      <c r="D150" s="264" t="s">
        <v>2757</v>
      </c>
      <c r="E150" s="265"/>
      <c r="F150" s="266"/>
      <c r="G150" s="164" t="s">
        <v>271</v>
      </c>
      <c r="H150" s="165">
        <v>40</v>
      </c>
      <c r="I150" s="166"/>
      <c r="J150" s="165">
        <f>ROUND(I150*H150,3)</f>
        <v>0</v>
      </c>
      <c r="K150" s="167"/>
      <c r="L150" s="34"/>
      <c r="M150" s="168" t="s">
        <v>1</v>
      </c>
      <c r="N150" s="169" t="s">
        <v>43</v>
      </c>
      <c r="O150" s="59"/>
      <c r="P150" s="170">
        <f>O150*H150</f>
        <v>0</v>
      </c>
      <c r="Q150" s="170">
        <v>0</v>
      </c>
      <c r="R150" s="170">
        <f>Q150*H150</f>
        <v>0</v>
      </c>
      <c r="S150" s="170">
        <v>0</v>
      </c>
      <c r="T150" s="17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2" t="s">
        <v>572</v>
      </c>
      <c r="AT150" s="172" t="s">
        <v>175</v>
      </c>
      <c r="AU150" s="172" t="s">
        <v>179</v>
      </c>
      <c r="AY150" s="18" t="s">
        <v>173</v>
      </c>
      <c r="BE150" s="173">
        <f>IF(N150="základná",J150,0)</f>
        <v>0</v>
      </c>
      <c r="BF150" s="173">
        <f>IF(N150="znížená",J150,0)</f>
        <v>0</v>
      </c>
      <c r="BG150" s="173">
        <f>IF(N150="zákl. prenesená",J150,0)</f>
        <v>0</v>
      </c>
      <c r="BH150" s="173">
        <f>IF(N150="zníž. prenesená",J150,0)</f>
        <v>0</v>
      </c>
      <c r="BI150" s="173">
        <f>IF(N150="nulová",J150,0)</f>
        <v>0</v>
      </c>
      <c r="BJ150" s="18" t="s">
        <v>179</v>
      </c>
      <c r="BK150" s="174">
        <f>ROUND(I150*H150,3)</f>
        <v>0</v>
      </c>
      <c r="BL150" s="18" t="s">
        <v>572</v>
      </c>
      <c r="BM150" s="172" t="s">
        <v>2758</v>
      </c>
    </row>
    <row r="151" spans="1:65" s="2" customFormat="1" x14ac:dyDescent="0.2">
      <c r="A151" s="33"/>
      <c r="B151" s="34"/>
      <c r="C151" s="33"/>
      <c r="D151" s="175" t="s">
        <v>181</v>
      </c>
      <c r="E151" s="33"/>
      <c r="F151" s="176" t="s">
        <v>2757</v>
      </c>
      <c r="G151" s="33"/>
      <c r="H151" s="33"/>
      <c r="I151" s="97"/>
      <c r="J151" s="33"/>
      <c r="K151" s="33"/>
      <c r="L151" s="34"/>
      <c r="M151" s="177"/>
      <c r="N151" s="178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181</v>
      </c>
      <c r="AU151" s="18" t="s">
        <v>179</v>
      </c>
    </row>
    <row r="152" spans="1:65" s="2" customFormat="1" ht="16.5" customHeight="1" x14ac:dyDescent="0.2">
      <c r="A152" s="33"/>
      <c r="B152" s="162"/>
      <c r="C152" s="163" t="s">
        <v>278</v>
      </c>
      <c r="D152" s="264" t="s">
        <v>2759</v>
      </c>
      <c r="E152" s="265"/>
      <c r="F152" s="266"/>
      <c r="G152" s="164" t="s">
        <v>177</v>
      </c>
      <c r="H152" s="165">
        <v>1</v>
      </c>
      <c r="I152" s="166"/>
      <c r="J152" s="165">
        <f>ROUND(I152*H152,3)</f>
        <v>0</v>
      </c>
      <c r="K152" s="167"/>
      <c r="L152" s="34"/>
      <c r="M152" s="168" t="s">
        <v>1</v>
      </c>
      <c r="N152" s="169" t="s">
        <v>43</v>
      </c>
      <c r="O152" s="59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2" t="s">
        <v>572</v>
      </c>
      <c r="AT152" s="172" t="s">
        <v>175</v>
      </c>
      <c r="AU152" s="172" t="s">
        <v>179</v>
      </c>
      <c r="AY152" s="18" t="s">
        <v>173</v>
      </c>
      <c r="BE152" s="173">
        <f>IF(N152="základná",J152,0)</f>
        <v>0</v>
      </c>
      <c r="BF152" s="173">
        <f>IF(N152="znížená",J152,0)</f>
        <v>0</v>
      </c>
      <c r="BG152" s="173">
        <f>IF(N152="zákl. prenesená",J152,0)</f>
        <v>0</v>
      </c>
      <c r="BH152" s="173">
        <f>IF(N152="zníž. prenesená",J152,0)</f>
        <v>0</v>
      </c>
      <c r="BI152" s="173">
        <f>IF(N152="nulová",J152,0)</f>
        <v>0</v>
      </c>
      <c r="BJ152" s="18" t="s">
        <v>179</v>
      </c>
      <c r="BK152" s="174">
        <f>ROUND(I152*H152,3)</f>
        <v>0</v>
      </c>
      <c r="BL152" s="18" t="s">
        <v>572</v>
      </c>
      <c r="BM152" s="172" t="s">
        <v>2760</v>
      </c>
    </row>
    <row r="153" spans="1:65" s="2" customFormat="1" x14ac:dyDescent="0.2">
      <c r="A153" s="33"/>
      <c r="B153" s="34"/>
      <c r="C153" s="33"/>
      <c r="D153" s="175" t="s">
        <v>181</v>
      </c>
      <c r="E153" s="33"/>
      <c r="F153" s="176" t="s">
        <v>2759</v>
      </c>
      <c r="G153" s="33"/>
      <c r="H153" s="33"/>
      <c r="I153" s="97"/>
      <c r="J153" s="33"/>
      <c r="K153" s="33"/>
      <c r="L153" s="34"/>
      <c r="M153" s="177"/>
      <c r="N153" s="178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181</v>
      </c>
      <c r="AU153" s="18" t="s">
        <v>179</v>
      </c>
    </row>
    <row r="154" spans="1:65" s="2" customFormat="1" ht="16.5" customHeight="1" x14ac:dyDescent="0.2">
      <c r="A154" s="33"/>
      <c r="B154" s="162"/>
      <c r="C154" s="163" t="s">
        <v>283</v>
      </c>
      <c r="D154" s="264" t="s">
        <v>2761</v>
      </c>
      <c r="E154" s="265"/>
      <c r="F154" s="266"/>
      <c r="G154" s="164" t="s">
        <v>643</v>
      </c>
      <c r="H154" s="165">
        <v>10</v>
      </c>
      <c r="I154" s="166"/>
      <c r="J154" s="165">
        <f>ROUND(I154*H154,3)</f>
        <v>0</v>
      </c>
      <c r="K154" s="167"/>
      <c r="L154" s="34"/>
      <c r="M154" s="168" t="s">
        <v>1</v>
      </c>
      <c r="N154" s="169" t="s">
        <v>43</v>
      </c>
      <c r="O154" s="59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2" t="s">
        <v>572</v>
      </c>
      <c r="AT154" s="172" t="s">
        <v>175</v>
      </c>
      <c r="AU154" s="172" t="s">
        <v>179</v>
      </c>
      <c r="AY154" s="18" t="s">
        <v>173</v>
      </c>
      <c r="BE154" s="173">
        <f>IF(N154="základná",J154,0)</f>
        <v>0</v>
      </c>
      <c r="BF154" s="173">
        <f>IF(N154="znížená",J154,0)</f>
        <v>0</v>
      </c>
      <c r="BG154" s="173">
        <f>IF(N154="zákl. prenesená",J154,0)</f>
        <v>0</v>
      </c>
      <c r="BH154" s="173">
        <f>IF(N154="zníž. prenesená",J154,0)</f>
        <v>0</v>
      </c>
      <c r="BI154" s="173">
        <f>IF(N154="nulová",J154,0)</f>
        <v>0</v>
      </c>
      <c r="BJ154" s="18" t="s">
        <v>179</v>
      </c>
      <c r="BK154" s="174">
        <f>ROUND(I154*H154,3)</f>
        <v>0</v>
      </c>
      <c r="BL154" s="18" t="s">
        <v>572</v>
      </c>
      <c r="BM154" s="172" t="s">
        <v>2762</v>
      </c>
    </row>
    <row r="155" spans="1:65" s="2" customFormat="1" x14ac:dyDescent="0.2">
      <c r="A155" s="33"/>
      <c r="B155" s="34"/>
      <c r="C155" s="33"/>
      <c r="D155" s="175" t="s">
        <v>181</v>
      </c>
      <c r="E155" s="33"/>
      <c r="F155" s="176" t="s">
        <v>2761</v>
      </c>
      <c r="G155" s="33"/>
      <c r="H155" s="33"/>
      <c r="I155" s="97"/>
      <c r="J155" s="33"/>
      <c r="K155" s="33"/>
      <c r="L155" s="34"/>
      <c r="M155" s="177"/>
      <c r="N155" s="178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181</v>
      </c>
      <c r="AU155" s="18" t="s">
        <v>179</v>
      </c>
    </row>
    <row r="156" spans="1:65" s="2" customFormat="1" ht="16.5" customHeight="1" x14ac:dyDescent="0.2">
      <c r="A156" s="33"/>
      <c r="B156" s="162"/>
      <c r="C156" s="163" t="s">
        <v>290</v>
      </c>
      <c r="D156" s="264" t="s">
        <v>2763</v>
      </c>
      <c r="E156" s="265"/>
      <c r="F156" s="266"/>
      <c r="G156" s="164" t="s">
        <v>177</v>
      </c>
      <c r="H156" s="165">
        <v>1</v>
      </c>
      <c r="I156" s="166"/>
      <c r="J156" s="165">
        <f>ROUND(I156*H156,3)</f>
        <v>0</v>
      </c>
      <c r="K156" s="167"/>
      <c r="L156" s="34"/>
      <c r="M156" s="168" t="s">
        <v>1</v>
      </c>
      <c r="N156" s="169" t="s">
        <v>43</v>
      </c>
      <c r="O156" s="59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2" t="s">
        <v>572</v>
      </c>
      <c r="AT156" s="172" t="s">
        <v>175</v>
      </c>
      <c r="AU156" s="172" t="s">
        <v>179</v>
      </c>
      <c r="AY156" s="18" t="s">
        <v>173</v>
      </c>
      <c r="BE156" s="173">
        <f>IF(N156="základná",J156,0)</f>
        <v>0</v>
      </c>
      <c r="BF156" s="173">
        <f>IF(N156="znížená",J156,0)</f>
        <v>0</v>
      </c>
      <c r="BG156" s="173">
        <f>IF(N156="zákl. prenesená",J156,0)</f>
        <v>0</v>
      </c>
      <c r="BH156" s="173">
        <f>IF(N156="zníž. prenesená",J156,0)</f>
        <v>0</v>
      </c>
      <c r="BI156" s="173">
        <f>IF(N156="nulová",J156,0)</f>
        <v>0</v>
      </c>
      <c r="BJ156" s="18" t="s">
        <v>179</v>
      </c>
      <c r="BK156" s="174">
        <f>ROUND(I156*H156,3)</f>
        <v>0</v>
      </c>
      <c r="BL156" s="18" t="s">
        <v>572</v>
      </c>
      <c r="BM156" s="172" t="s">
        <v>2764</v>
      </c>
    </row>
    <row r="157" spans="1:65" s="2" customFormat="1" x14ac:dyDescent="0.2">
      <c r="A157" s="33"/>
      <c r="B157" s="34"/>
      <c r="C157" s="33"/>
      <c r="D157" s="175" t="s">
        <v>181</v>
      </c>
      <c r="E157" s="33"/>
      <c r="F157" s="176" t="s">
        <v>2763</v>
      </c>
      <c r="G157" s="33"/>
      <c r="H157" s="33"/>
      <c r="I157" s="97"/>
      <c r="J157" s="33"/>
      <c r="K157" s="33"/>
      <c r="L157" s="34"/>
      <c r="M157" s="177"/>
      <c r="N157" s="178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181</v>
      </c>
      <c r="AU157" s="18" t="s">
        <v>179</v>
      </c>
    </row>
    <row r="158" spans="1:65" s="2" customFormat="1" ht="16.5" customHeight="1" x14ac:dyDescent="0.2">
      <c r="A158" s="33"/>
      <c r="B158" s="162"/>
      <c r="C158" s="163" t="s">
        <v>295</v>
      </c>
      <c r="D158" s="264" t="s">
        <v>2765</v>
      </c>
      <c r="E158" s="265"/>
      <c r="F158" s="266"/>
      <c r="G158" s="164" t="s">
        <v>177</v>
      </c>
      <c r="H158" s="165">
        <v>1</v>
      </c>
      <c r="I158" s="166"/>
      <c r="J158" s="165">
        <f>ROUND(I158*H158,3)</f>
        <v>0</v>
      </c>
      <c r="K158" s="167"/>
      <c r="L158" s="34"/>
      <c r="M158" s="168" t="s">
        <v>1</v>
      </c>
      <c r="N158" s="169" t="s">
        <v>43</v>
      </c>
      <c r="O158" s="59"/>
      <c r="P158" s="170">
        <f>O158*H158</f>
        <v>0</v>
      </c>
      <c r="Q158" s="170">
        <v>0</v>
      </c>
      <c r="R158" s="170">
        <f>Q158*H158</f>
        <v>0</v>
      </c>
      <c r="S158" s="170">
        <v>0</v>
      </c>
      <c r="T158" s="17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2" t="s">
        <v>572</v>
      </c>
      <c r="AT158" s="172" t="s">
        <v>175</v>
      </c>
      <c r="AU158" s="172" t="s">
        <v>179</v>
      </c>
      <c r="AY158" s="18" t="s">
        <v>173</v>
      </c>
      <c r="BE158" s="173">
        <f>IF(N158="základná",J158,0)</f>
        <v>0</v>
      </c>
      <c r="BF158" s="173">
        <f>IF(N158="znížená",J158,0)</f>
        <v>0</v>
      </c>
      <c r="BG158" s="173">
        <f>IF(N158="zákl. prenesená",J158,0)</f>
        <v>0</v>
      </c>
      <c r="BH158" s="173">
        <f>IF(N158="zníž. prenesená",J158,0)</f>
        <v>0</v>
      </c>
      <c r="BI158" s="173">
        <f>IF(N158="nulová",J158,0)</f>
        <v>0</v>
      </c>
      <c r="BJ158" s="18" t="s">
        <v>179</v>
      </c>
      <c r="BK158" s="174">
        <f>ROUND(I158*H158,3)</f>
        <v>0</v>
      </c>
      <c r="BL158" s="18" t="s">
        <v>572</v>
      </c>
      <c r="BM158" s="172" t="s">
        <v>2766</v>
      </c>
    </row>
    <row r="159" spans="1:65" s="2" customFormat="1" x14ac:dyDescent="0.2">
      <c r="A159" s="33"/>
      <c r="B159" s="34"/>
      <c r="C159" s="33"/>
      <c r="D159" s="175" t="s">
        <v>181</v>
      </c>
      <c r="E159" s="33"/>
      <c r="F159" s="176" t="s">
        <v>2765</v>
      </c>
      <c r="G159" s="33"/>
      <c r="H159" s="33"/>
      <c r="I159" s="97"/>
      <c r="J159" s="33"/>
      <c r="K159" s="33"/>
      <c r="L159" s="34"/>
      <c r="M159" s="177"/>
      <c r="N159" s="178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181</v>
      </c>
      <c r="AU159" s="18" t="s">
        <v>179</v>
      </c>
    </row>
    <row r="160" spans="1:65" s="12" customFormat="1" ht="25.9" customHeight="1" x14ac:dyDescent="0.2">
      <c r="B160" s="149"/>
      <c r="D160" s="150" t="s">
        <v>76</v>
      </c>
      <c r="E160" s="151" t="s">
        <v>2767</v>
      </c>
      <c r="F160" s="151" t="s">
        <v>2768</v>
      </c>
      <c r="I160" s="152"/>
      <c r="J160" s="153">
        <f>BK160</f>
        <v>0</v>
      </c>
      <c r="L160" s="149"/>
      <c r="M160" s="154"/>
      <c r="N160" s="155"/>
      <c r="O160" s="155"/>
      <c r="P160" s="156">
        <f>SUM(P161:P162)</f>
        <v>0</v>
      </c>
      <c r="Q160" s="155"/>
      <c r="R160" s="156">
        <f>SUM(R161:R162)</f>
        <v>0</v>
      </c>
      <c r="S160" s="155"/>
      <c r="T160" s="157">
        <f>SUM(T161:T162)</f>
        <v>0</v>
      </c>
      <c r="AR160" s="150" t="s">
        <v>178</v>
      </c>
      <c r="AT160" s="158" t="s">
        <v>76</v>
      </c>
      <c r="AU160" s="158" t="s">
        <v>77</v>
      </c>
      <c r="AY160" s="150" t="s">
        <v>173</v>
      </c>
      <c r="BK160" s="159">
        <f>SUM(BK161:BK162)</f>
        <v>0</v>
      </c>
    </row>
    <row r="161" spans="1:65" s="2" customFormat="1" ht="24" customHeight="1" x14ac:dyDescent="0.2">
      <c r="A161" s="33"/>
      <c r="B161" s="162"/>
      <c r="C161" s="163" t="s">
        <v>300</v>
      </c>
      <c r="D161" s="264" t="s">
        <v>1721</v>
      </c>
      <c r="E161" s="265"/>
      <c r="F161" s="266"/>
      <c r="G161" s="164" t="s">
        <v>1722</v>
      </c>
      <c r="H161" s="165">
        <v>8</v>
      </c>
      <c r="I161" s="166"/>
      <c r="J161" s="165">
        <f>ROUND(I161*H161,3)</f>
        <v>0</v>
      </c>
      <c r="K161" s="167"/>
      <c r="L161" s="34"/>
      <c r="M161" s="168" t="s">
        <v>1</v>
      </c>
      <c r="N161" s="169" t="s">
        <v>43</v>
      </c>
      <c r="O161" s="59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2" t="s">
        <v>2769</v>
      </c>
      <c r="AT161" s="172" t="s">
        <v>175</v>
      </c>
      <c r="AU161" s="172" t="s">
        <v>85</v>
      </c>
      <c r="AY161" s="18" t="s">
        <v>173</v>
      </c>
      <c r="BE161" s="173">
        <f>IF(N161="základná",J161,0)</f>
        <v>0</v>
      </c>
      <c r="BF161" s="173">
        <f>IF(N161="znížená",J161,0)</f>
        <v>0</v>
      </c>
      <c r="BG161" s="173">
        <f>IF(N161="zákl. prenesená",J161,0)</f>
        <v>0</v>
      </c>
      <c r="BH161" s="173">
        <f>IF(N161="zníž. prenesená",J161,0)</f>
        <v>0</v>
      </c>
      <c r="BI161" s="173">
        <f>IF(N161="nulová",J161,0)</f>
        <v>0</v>
      </c>
      <c r="BJ161" s="18" t="s">
        <v>179</v>
      </c>
      <c r="BK161" s="174">
        <f>ROUND(I161*H161,3)</f>
        <v>0</v>
      </c>
      <c r="BL161" s="18" t="s">
        <v>2769</v>
      </c>
      <c r="BM161" s="172" t="s">
        <v>2770</v>
      </c>
    </row>
    <row r="162" spans="1:65" s="2" customFormat="1" x14ac:dyDescent="0.2">
      <c r="A162" s="33"/>
      <c r="B162" s="34"/>
      <c r="C162" s="33"/>
      <c r="D162" s="175" t="s">
        <v>181</v>
      </c>
      <c r="E162" s="33"/>
      <c r="F162" s="176" t="s">
        <v>1721</v>
      </c>
      <c r="G162" s="33"/>
      <c r="H162" s="33"/>
      <c r="I162" s="97"/>
      <c r="J162" s="33"/>
      <c r="K162" s="33"/>
      <c r="L162" s="34"/>
      <c r="M162" s="218"/>
      <c r="N162" s="219"/>
      <c r="O162" s="220"/>
      <c r="P162" s="220"/>
      <c r="Q162" s="220"/>
      <c r="R162" s="220"/>
      <c r="S162" s="220"/>
      <c r="T162" s="221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181</v>
      </c>
      <c r="AU162" s="18" t="s">
        <v>85</v>
      </c>
    </row>
    <row r="163" spans="1:65" s="2" customFormat="1" ht="6.95" customHeight="1" x14ac:dyDescent="0.2">
      <c r="A163" s="33"/>
      <c r="B163" s="48"/>
      <c r="C163" s="49"/>
      <c r="D163" s="49"/>
      <c r="E163" s="49"/>
      <c r="F163" s="49"/>
      <c r="G163" s="49"/>
      <c r="H163" s="49"/>
      <c r="I163" s="121"/>
      <c r="J163" s="49"/>
      <c r="K163" s="49"/>
      <c r="L163" s="34"/>
      <c r="M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</sheetData>
  <mergeCells count="2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  <mergeCell ref="D119:F119"/>
    <mergeCell ref="D123:F123"/>
    <mergeCell ref="D125:F125"/>
    <mergeCell ref="D127:F127"/>
    <mergeCell ref="D129:F129"/>
    <mergeCell ref="D131:F131"/>
    <mergeCell ref="D133:F133"/>
    <mergeCell ref="D135:F135"/>
    <mergeCell ref="D137:F137"/>
    <mergeCell ref="D139:F139"/>
    <mergeCell ref="D161:F161"/>
    <mergeCell ref="D141:F141"/>
    <mergeCell ref="D143:F143"/>
    <mergeCell ref="D145:F145"/>
    <mergeCell ref="D158:F158"/>
    <mergeCell ref="D156:F156"/>
    <mergeCell ref="D154:F154"/>
    <mergeCell ref="D152:F152"/>
    <mergeCell ref="D150:F150"/>
    <mergeCell ref="D148:F1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>
      <selection activeCell="W180" sqref="W180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4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8" t="s">
        <v>104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77</v>
      </c>
    </row>
    <row r="4" spans="1:46" s="1" customFormat="1" ht="24.95" customHeight="1" x14ac:dyDescent="0.2">
      <c r="B4" s="21"/>
      <c r="D4" s="22" t="s">
        <v>114</v>
      </c>
      <c r="I4" s="94"/>
      <c r="L4" s="21"/>
      <c r="M4" s="96" t="s">
        <v>9</v>
      </c>
      <c r="AT4" s="18" t="s">
        <v>3</v>
      </c>
    </row>
    <row r="5" spans="1:46" s="1" customFormat="1" ht="6.95" customHeight="1" x14ac:dyDescent="0.2">
      <c r="B5" s="21"/>
      <c r="I5" s="94"/>
      <c r="L5" s="21"/>
    </row>
    <row r="6" spans="1:46" s="1" customFormat="1" ht="12" customHeight="1" x14ac:dyDescent="0.2">
      <c r="B6" s="21"/>
      <c r="D6" s="28" t="s">
        <v>14</v>
      </c>
      <c r="I6" s="94"/>
      <c r="L6" s="21"/>
    </row>
    <row r="7" spans="1:46" s="1" customFormat="1" ht="16.5" customHeight="1" x14ac:dyDescent="0.2">
      <c r="B7" s="21"/>
      <c r="E7" s="271" t="str">
        <f>'Rekapitulácia stavby'!K6</f>
        <v>Rodinný dom s 2 b.j. Adamovské Kochanovce</v>
      </c>
      <c r="F7" s="272"/>
      <c r="G7" s="272"/>
      <c r="H7" s="272"/>
      <c r="I7" s="94"/>
      <c r="L7" s="21"/>
    </row>
    <row r="8" spans="1:46" s="2" customFormat="1" ht="12" customHeight="1" x14ac:dyDescent="0.2">
      <c r="A8" s="33"/>
      <c r="B8" s="34"/>
      <c r="C8" s="33"/>
      <c r="D8" s="28" t="s">
        <v>115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37" t="s">
        <v>2771</v>
      </c>
      <c r="F9" s="270"/>
      <c r="G9" s="270"/>
      <c r="H9" s="270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x14ac:dyDescent="0.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>
        <f>'Rekapitulácia stavby'!AN8</f>
        <v>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21</v>
      </c>
      <c r="E14" s="33"/>
      <c r="F14" s="33"/>
      <c r="G14" s="33"/>
      <c r="H14" s="33"/>
      <c r="I14" s="98" t="s">
        <v>22</v>
      </c>
      <c r="J14" s="26" t="s">
        <v>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24</v>
      </c>
      <c r="F15" s="33"/>
      <c r="G15" s="33"/>
      <c r="H15" s="33"/>
      <c r="I15" s="9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22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4" t="str">
        <f>'Rekapitulácia stavby'!E14</f>
        <v>Vyplň údaj</v>
      </c>
      <c r="F18" s="240"/>
      <c r="G18" s="240"/>
      <c r="H18" s="240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22</v>
      </c>
      <c r="J20" s="26" t="s">
        <v>29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98" t="s">
        <v>25</v>
      </c>
      <c r="J21" s="26" t="s">
        <v>31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22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2730</v>
      </c>
      <c r="F24" s="33"/>
      <c r="G24" s="33"/>
      <c r="H24" s="33"/>
      <c r="I24" s="9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44" t="s">
        <v>1</v>
      </c>
      <c r="F27" s="244"/>
      <c r="G27" s="244"/>
      <c r="H27" s="24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ROUND(J120,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106" t="s">
        <v>41</v>
      </c>
      <c r="E33" s="28" t="s">
        <v>42</v>
      </c>
      <c r="F33" s="107">
        <f>ROUND((SUM(BE120:BE188)),  2)</f>
        <v>0</v>
      </c>
      <c r="G33" s="33"/>
      <c r="H33" s="33"/>
      <c r="I33" s="108">
        <v>0.2</v>
      </c>
      <c r="J33" s="107">
        <f>ROUND(((SUM(BE120:BE188))*I33),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43</v>
      </c>
      <c r="F34" s="107">
        <f>ROUND((SUM(BF120:BF188)),  2)</f>
        <v>0</v>
      </c>
      <c r="G34" s="33"/>
      <c r="H34" s="33"/>
      <c r="I34" s="108">
        <v>0.2</v>
      </c>
      <c r="J34" s="107">
        <f>ROUND(((SUM(BF120:BF188))*I34),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44</v>
      </c>
      <c r="F35" s="107">
        <f>ROUND((SUM(BG120:BG188)),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45</v>
      </c>
      <c r="F36" s="107">
        <f>ROUND((SUM(BH120:BH188)),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46</v>
      </c>
      <c r="F37" s="107">
        <f>ROUND((SUM(BI120:BI188)),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I41" s="94"/>
      <c r="L41" s="21"/>
    </row>
    <row r="42" spans="1:31" s="1" customFormat="1" ht="14.45" customHeight="1" x14ac:dyDescent="0.2">
      <c r="B42" s="21"/>
      <c r="I42" s="94"/>
      <c r="L42" s="21"/>
    </row>
    <row r="43" spans="1:31" s="1" customFormat="1" ht="14.45" customHeight="1" x14ac:dyDescent="0.2">
      <c r="B43" s="21"/>
      <c r="I43" s="94"/>
      <c r="L43" s="21"/>
    </row>
    <row r="44" spans="1:31" s="1" customFormat="1" ht="14.45" customHeight="1" x14ac:dyDescent="0.2">
      <c r="B44" s="21"/>
      <c r="I44" s="94"/>
      <c r="L44" s="21"/>
    </row>
    <row r="45" spans="1:31" s="1" customFormat="1" ht="14.45" customHeight="1" x14ac:dyDescent="0.2">
      <c r="B45" s="21"/>
      <c r="I45" s="94"/>
      <c r="L45" s="21"/>
    </row>
    <row r="46" spans="1:31" s="1" customFormat="1" ht="14.45" customHeight="1" x14ac:dyDescent="0.2">
      <c r="B46" s="21"/>
      <c r="I46" s="94"/>
      <c r="L46" s="21"/>
    </row>
    <row r="47" spans="1:31" s="1" customFormat="1" ht="14.45" customHeight="1" x14ac:dyDescent="0.2">
      <c r="B47" s="21"/>
      <c r="I47" s="94"/>
      <c r="L47" s="21"/>
    </row>
    <row r="48" spans="1:31" s="1" customFormat="1" ht="14.45" customHeight="1" x14ac:dyDescent="0.2">
      <c r="B48" s="21"/>
      <c r="I48" s="94"/>
      <c r="L48" s="21"/>
    </row>
    <row r="49" spans="1:31" s="1" customFormat="1" ht="14.45" customHeight="1" x14ac:dyDescent="0.2">
      <c r="B49" s="21"/>
      <c r="I49" s="94"/>
      <c r="L49" s="21"/>
    </row>
    <row r="50" spans="1:31" s="2" customFormat="1" ht="14.45" customHeight="1" x14ac:dyDescent="0.2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117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Rodinný dom s 2 b.j. Adamovské Kochanovce</v>
      </c>
      <c r="F85" s="272"/>
      <c r="G85" s="272"/>
      <c r="H85" s="272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115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37" t="str">
        <f>E9</f>
        <v>SO 05 - SO 05 Telefónna prípojka</v>
      </c>
      <c r="F87" s="270"/>
      <c r="G87" s="270"/>
      <c r="H87" s="270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18</v>
      </c>
      <c r="D89" s="33"/>
      <c r="E89" s="33"/>
      <c r="F89" s="26" t="str">
        <f>F12</f>
        <v>parc.č. 342/5, Adamovské Kochanovce</v>
      </c>
      <c r="G89" s="33"/>
      <c r="H89" s="33"/>
      <c r="I89" s="98" t="s">
        <v>20</v>
      </c>
      <c r="J89" s="56">
        <f>IF(J12="","",J12)</f>
        <v>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 x14ac:dyDescent="0.2">
      <c r="A91" s="33"/>
      <c r="B91" s="34"/>
      <c r="C91" s="28" t="s">
        <v>21</v>
      </c>
      <c r="D91" s="33"/>
      <c r="E91" s="33"/>
      <c r="F91" s="26" t="str">
        <f>E15</f>
        <v>Trenčiansky samosprávny kraj</v>
      </c>
      <c r="G91" s="33"/>
      <c r="H91" s="33"/>
      <c r="I91" s="98" t="s">
        <v>28</v>
      </c>
      <c r="J91" s="31" t="str">
        <f>E21</f>
        <v>A.DOM, spol. s 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 x14ac:dyDescent="0.2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>Ing. Anton Horváth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23" t="s">
        <v>118</v>
      </c>
      <c r="D94" s="109"/>
      <c r="E94" s="109"/>
      <c r="F94" s="109"/>
      <c r="G94" s="109"/>
      <c r="H94" s="109"/>
      <c r="I94" s="124"/>
      <c r="J94" s="125" t="s">
        <v>119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26" t="s">
        <v>120</v>
      </c>
      <c r="D96" s="33"/>
      <c r="E96" s="33"/>
      <c r="F96" s="33"/>
      <c r="G96" s="33"/>
      <c r="H96" s="33"/>
      <c r="I96" s="97"/>
      <c r="J96" s="72">
        <f>J120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121</v>
      </c>
    </row>
    <row r="97" spans="1:31" s="9" customFormat="1" ht="24.95" customHeight="1" x14ac:dyDescent="0.2">
      <c r="B97" s="127"/>
      <c r="D97" s="128" t="s">
        <v>145</v>
      </c>
      <c r="E97" s="129"/>
      <c r="F97" s="129"/>
      <c r="G97" s="129"/>
      <c r="H97" s="129"/>
      <c r="I97" s="130"/>
      <c r="J97" s="131">
        <f>J121</f>
        <v>0</v>
      </c>
      <c r="L97" s="127"/>
    </row>
    <row r="98" spans="1:31" s="10" customFormat="1" ht="19.899999999999999" customHeight="1" x14ac:dyDescent="0.2">
      <c r="B98" s="132"/>
      <c r="D98" s="133" t="s">
        <v>146</v>
      </c>
      <c r="E98" s="134"/>
      <c r="F98" s="134"/>
      <c r="G98" s="134"/>
      <c r="H98" s="134"/>
      <c r="I98" s="135"/>
      <c r="J98" s="136">
        <f>J122</f>
        <v>0</v>
      </c>
      <c r="L98" s="132"/>
    </row>
    <row r="99" spans="1:31" s="10" customFormat="1" ht="19.899999999999999" customHeight="1" x14ac:dyDescent="0.2">
      <c r="B99" s="132"/>
      <c r="D99" s="133" t="s">
        <v>2731</v>
      </c>
      <c r="E99" s="134"/>
      <c r="F99" s="134"/>
      <c r="G99" s="134"/>
      <c r="H99" s="134"/>
      <c r="I99" s="135"/>
      <c r="J99" s="136">
        <f>J167</f>
        <v>0</v>
      </c>
      <c r="L99" s="132"/>
    </row>
    <row r="100" spans="1:31" s="9" customFormat="1" ht="24.95" customHeight="1" x14ac:dyDescent="0.2">
      <c r="B100" s="127"/>
      <c r="D100" s="128" t="s">
        <v>2732</v>
      </c>
      <c r="E100" s="129"/>
      <c r="F100" s="129"/>
      <c r="G100" s="129"/>
      <c r="H100" s="129"/>
      <c r="I100" s="130"/>
      <c r="J100" s="131">
        <f>J186</f>
        <v>0</v>
      </c>
      <c r="L100" s="127"/>
    </row>
    <row r="101" spans="1:31" s="2" customFormat="1" ht="21.75" customHeight="1" x14ac:dyDescent="0.2">
      <c r="A101" s="33"/>
      <c r="B101" s="34"/>
      <c r="C101" s="33"/>
      <c r="D101" s="33"/>
      <c r="E101" s="33"/>
      <c r="F101" s="33"/>
      <c r="G101" s="33"/>
      <c r="H101" s="33"/>
      <c r="I101" s="97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 x14ac:dyDescent="0.2">
      <c r="A102" s="33"/>
      <c r="B102" s="48"/>
      <c r="C102" s="49"/>
      <c r="D102" s="49"/>
      <c r="E102" s="49"/>
      <c r="F102" s="49"/>
      <c r="G102" s="49"/>
      <c r="H102" s="49"/>
      <c r="I102" s="121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 x14ac:dyDescent="0.2">
      <c r="A106" s="33"/>
      <c r="B106" s="50"/>
      <c r="C106" s="51"/>
      <c r="D106" s="51"/>
      <c r="E106" s="51"/>
      <c r="F106" s="51"/>
      <c r="G106" s="51"/>
      <c r="H106" s="51"/>
      <c r="I106" s="122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 x14ac:dyDescent="0.2">
      <c r="A107" s="33"/>
      <c r="B107" s="34"/>
      <c r="C107" s="22" t="s">
        <v>159</v>
      </c>
      <c r="D107" s="33"/>
      <c r="E107" s="33"/>
      <c r="F107" s="33"/>
      <c r="G107" s="33"/>
      <c r="H107" s="33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 x14ac:dyDescent="0.2">
      <c r="A108" s="33"/>
      <c r="B108" s="34"/>
      <c r="C108" s="33"/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 x14ac:dyDescent="0.2">
      <c r="A109" s="33"/>
      <c r="B109" s="34"/>
      <c r="C109" s="28" t="s">
        <v>14</v>
      </c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 x14ac:dyDescent="0.2">
      <c r="A110" s="33"/>
      <c r="B110" s="34"/>
      <c r="C110" s="33"/>
      <c r="D110" s="33"/>
      <c r="E110" s="271" t="str">
        <f>E7</f>
        <v>Rodinný dom s 2 b.j. Adamovské Kochanovce</v>
      </c>
      <c r="F110" s="272"/>
      <c r="G110" s="272"/>
      <c r="H110" s="272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 x14ac:dyDescent="0.2">
      <c r="A111" s="33"/>
      <c r="B111" s="34"/>
      <c r="C111" s="28" t="s">
        <v>115</v>
      </c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 x14ac:dyDescent="0.2">
      <c r="A112" s="33"/>
      <c r="B112" s="34"/>
      <c r="C112" s="33"/>
      <c r="D112" s="33"/>
      <c r="E112" s="237" t="str">
        <f>E9</f>
        <v>SO 05 - SO 05 Telefónna prípojka</v>
      </c>
      <c r="F112" s="270"/>
      <c r="G112" s="270"/>
      <c r="H112" s="270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 x14ac:dyDescent="0.2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 x14ac:dyDescent="0.2">
      <c r="A114" s="33"/>
      <c r="B114" s="34"/>
      <c r="C114" s="28" t="s">
        <v>18</v>
      </c>
      <c r="D114" s="33"/>
      <c r="E114" s="33"/>
      <c r="F114" s="26" t="str">
        <f>F12</f>
        <v>parc.č. 342/5, Adamovské Kochanovce</v>
      </c>
      <c r="G114" s="33"/>
      <c r="H114" s="33"/>
      <c r="I114" s="98" t="s">
        <v>20</v>
      </c>
      <c r="J114" s="56">
        <f>IF(J12="","",J12)</f>
        <v>0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 x14ac:dyDescent="0.2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5.2" customHeight="1" x14ac:dyDescent="0.2">
      <c r="A116" s="33"/>
      <c r="B116" s="34"/>
      <c r="C116" s="28" t="s">
        <v>21</v>
      </c>
      <c r="D116" s="33"/>
      <c r="E116" s="33"/>
      <c r="F116" s="26" t="str">
        <f>E15</f>
        <v>Trenčiansky samosprávny kraj</v>
      </c>
      <c r="G116" s="33"/>
      <c r="H116" s="33"/>
      <c r="I116" s="98" t="s">
        <v>28</v>
      </c>
      <c r="J116" s="31" t="str">
        <f>E21</f>
        <v>A.DOM, spol. s r.o.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2" customHeight="1" x14ac:dyDescent="0.2">
      <c r="A117" s="33"/>
      <c r="B117" s="34"/>
      <c r="C117" s="28" t="s">
        <v>26</v>
      </c>
      <c r="D117" s="33"/>
      <c r="E117" s="33"/>
      <c r="F117" s="26" t="str">
        <f>IF(E18="","",E18)</f>
        <v>Vyplň údaj</v>
      </c>
      <c r="G117" s="33"/>
      <c r="H117" s="33"/>
      <c r="I117" s="98" t="s">
        <v>34</v>
      </c>
      <c r="J117" s="31" t="str">
        <f>E24</f>
        <v>Ing. Anton Horváth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0.35" customHeight="1" x14ac:dyDescent="0.2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11" customFormat="1" ht="29.25" customHeight="1" x14ac:dyDescent="0.2">
      <c r="A119" s="137"/>
      <c r="B119" s="138"/>
      <c r="C119" s="139" t="s">
        <v>160</v>
      </c>
      <c r="D119" s="273" t="s">
        <v>59</v>
      </c>
      <c r="E119" s="273"/>
      <c r="F119" s="273"/>
      <c r="G119" s="140" t="s">
        <v>161</v>
      </c>
      <c r="H119" s="140" t="s">
        <v>162</v>
      </c>
      <c r="I119" s="141" t="s">
        <v>163</v>
      </c>
      <c r="J119" s="142" t="s">
        <v>119</v>
      </c>
      <c r="K119" s="143" t="s">
        <v>164</v>
      </c>
      <c r="L119" s="144"/>
      <c r="M119" s="63" t="s">
        <v>1</v>
      </c>
      <c r="N119" s="64" t="s">
        <v>41</v>
      </c>
      <c r="O119" s="64" t="s">
        <v>165</v>
      </c>
      <c r="P119" s="64" t="s">
        <v>166</v>
      </c>
      <c r="Q119" s="64" t="s">
        <v>167</v>
      </c>
      <c r="R119" s="64" t="s">
        <v>168</v>
      </c>
      <c r="S119" s="64" t="s">
        <v>169</v>
      </c>
      <c r="T119" s="65" t="s">
        <v>170</v>
      </c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</row>
    <row r="120" spans="1:65" s="2" customFormat="1" ht="22.9" customHeight="1" x14ac:dyDescent="0.25">
      <c r="A120" s="33"/>
      <c r="B120" s="34"/>
      <c r="C120" s="70" t="s">
        <v>120</v>
      </c>
      <c r="D120" s="33"/>
      <c r="E120" s="33"/>
      <c r="F120" s="33"/>
      <c r="G120" s="33"/>
      <c r="H120" s="33"/>
      <c r="I120" s="97"/>
      <c r="J120" s="145">
        <f>BK120</f>
        <v>0</v>
      </c>
      <c r="K120" s="33"/>
      <c r="L120" s="34"/>
      <c r="M120" s="66"/>
      <c r="N120" s="57"/>
      <c r="O120" s="67"/>
      <c r="P120" s="146">
        <f>P121+P186</f>
        <v>0</v>
      </c>
      <c r="Q120" s="67"/>
      <c r="R120" s="146">
        <f>R121+R186</f>
        <v>0</v>
      </c>
      <c r="S120" s="67"/>
      <c r="T120" s="147">
        <f>T121+T186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76</v>
      </c>
      <c r="AU120" s="18" t="s">
        <v>121</v>
      </c>
      <c r="BK120" s="148">
        <f>BK121+BK186</f>
        <v>0</v>
      </c>
    </row>
    <row r="121" spans="1:65" s="12" customFormat="1" ht="25.9" customHeight="1" x14ac:dyDescent="0.2">
      <c r="B121" s="149"/>
      <c r="D121" s="150" t="s">
        <v>76</v>
      </c>
      <c r="E121" s="151" t="s">
        <v>335</v>
      </c>
      <c r="F121" s="151" t="s">
        <v>1394</v>
      </c>
      <c r="I121" s="152"/>
      <c r="J121" s="153">
        <f>BK121</f>
        <v>0</v>
      </c>
      <c r="L121" s="149"/>
      <c r="M121" s="154"/>
      <c r="N121" s="155"/>
      <c r="O121" s="155"/>
      <c r="P121" s="156">
        <f>P122+P167</f>
        <v>0</v>
      </c>
      <c r="Q121" s="155"/>
      <c r="R121" s="156">
        <f>R122+R167</f>
        <v>0</v>
      </c>
      <c r="S121" s="155"/>
      <c r="T121" s="157">
        <f>T122+T167</f>
        <v>0</v>
      </c>
      <c r="AR121" s="150" t="s">
        <v>191</v>
      </c>
      <c r="AT121" s="158" t="s">
        <v>76</v>
      </c>
      <c r="AU121" s="158" t="s">
        <v>77</v>
      </c>
      <c r="AY121" s="150" t="s">
        <v>173</v>
      </c>
      <c r="BK121" s="159">
        <f>BK122+BK167</f>
        <v>0</v>
      </c>
    </row>
    <row r="122" spans="1:65" s="12" customFormat="1" ht="22.9" customHeight="1" x14ac:dyDescent="0.2">
      <c r="B122" s="149"/>
      <c r="D122" s="150" t="s">
        <v>76</v>
      </c>
      <c r="E122" s="160" t="s">
        <v>1395</v>
      </c>
      <c r="F122" s="160" t="s">
        <v>1396</v>
      </c>
      <c r="I122" s="152"/>
      <c r="J122" s="161">
        <f>BK122</f>
        <v>0</v>
      </c>
      <c r="L122" s="149"/>
      <c r="M122" s="154"/>
      <c r="N122" s="155"/>
      <c r="O122" s="155"/>
      <c r="P122" s="156">
        <f>SUM(P123:P166)</f>
        <v>0</v>
      </c>
      <c r="Q122" s="155"/>
      <c r="R122" s="156">
        <f>SUM(R123:R166)</f>
        <v>0</v>
      </c>
      <c r="S122" s="155"/>
      <c r="T122" s="157">
        <f>SUM(T123:T166)</f>
        <v>0</v>
      </c>
      <c r="AR122" s="150" t="s">
        <v>191</v>
      </c>
      <c r="AT122" s="158" t="s">
        <v>76</v>
      </c>
      <c r="AU122" s="158" t="s">
        <v>85</v>
      </c>
      <c r="AY122" s="150" t="s">
        <v>173</v>
      </c>
      <c r="BK122" s="159">
        <f>SUM(BK123:BK166)</f>
        <v>0</v>
      </c>
    </row>
    <row r="123" spans="1:65" s="2" customFormat="1" ht="24" customHeight="1" x14ac:dyDescent="0.2">
      <c r="A123" s="33"/>
      <c r="B123" s="162"/>
      <c r="C123" s="163" t="s">
        <v>85</v>
      </c>
      <c r="D123" s="264" t="s">
        <v>3312</v>
      </c>
      <c r="E123" s="265"/>
      <c r="F123" s="266"/>
      <c r="G123" s="164" t="s">
        <v>370</v>
      </c>
      <c r="H123" s="165">
        <v>1</v>
      </c>
      <c r="I123" s="166"/>
      <c r="J123" s="165">
        <f>ROUND(I123*H123,3)</f>
        <v>0</v>
      </c>
      <c r="K123" s="167"/>
      <c r="L123" s="34"/>
      <c r="M123" s="168" t="s">
        <v>1</v>
      </c>
      <c r="N123" s="169" t="s">
        <v>43</v>
      </c>
      <c r="O123" s="59"/>
      <c r="P123" s="170">
        <f>O123*H123</f>
        <v>0</v>
      </c>
      <c r="Q123" s="170">
        <v>0</v>
      </c>
      <c r="R123" s="170">
        <f>Q123*H123</f>
        <v>0</v>
      </c>
      <c r="S123" s="170">
        <v>0</v>
      </c>
      <c r="T123" s="171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2" t="s">
        <v>572</v>
      </c>
      <c r="AT123" s="172" t="s">
        <v>175</v>
      </c>
      <c r="AU123" s="172" t="s">
        <v>179</v>
      </c>
      <c r="AY123" s="18" t="s">
        <v>173</v>
      </c>
      <c r="BE123" s="173">
        <f>IF(N123="základná",J123,0)</f>
        <v>0</v>
      </c>
      <c r="BF123" s="173">
        <f>IF(N123="znížená",J123,0)</f>
        <v>0</v>
      </c>
      <c r="BG123" s="173">
        <f>IF(N123="zákl. prenesená",J123,0)</f>
        <v>0</v>
      </c>
      <c r="BH123" s="173">
        <f>IF(N123="zníž. prenesená",J123,0)</f>
        <v>0</v>
      </c>
      <c r="BI123" s="173">
        <f>IF(N123="nulová",J123,0)</f>
        <v>0</v>
      </c>
      <c r="BJ123" s="18" t="s">
        <v>179</v>
      </c>
      <c r="BK123" s="174">
        <f>ROUND(I123*H123,3)</f>
        <v>0</v>
      </c>
      <c r="BL123" s="18" t="s">
        <v>572</v>
      </c>
      <c r="BM123" s="172" t="s">
        <v>2772</v>
      </c>
    </row>
    <row r="124" spans="1:65" s="2" customFormat="1" x14ac:dyDescent="0.2">
      <c r="A124" s="33"/>
      <c r="B124" s="34"/>
      <c r="C124" s="33"/>
      <c r="D124" s="175" t="s">
        <v>181</v>
      </c>
      <c r="E124" s="33"/>
      <c r="F124" s="176" t="s">
        <v>3312</v>
      </c>
      <c r="G124" s="33"/>
      <c r="H124" s="33"/>
      <c r="I124" s="97"/>
      <c r="J124" s="33"/>
      <c r="K124" s="33"/>
      <c r="L124" s="34"/>
      <c r="M124" s="177"/>
      <c r="N124" s="178"/>
      <c r="O124" s="59"/>
      <c r="P124" s="59"/>
      <c r="Q124" s="59"/>
      <c r="R124" s="59"/>
      <c r="S124" s="59"/>
      <c r="T124" s="60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181</v>
      </c>
      <c r="AU124" s="18" t="s">
        <v>179</v>
      </c>
    </row>
    <row r="125" spans="1:65" s="2" customFormat="1" ht="16.5" customHeight="1" x14ac:dyDescent="0.2">
      <c r="A125" s="33"/>
      <c r="B125" s="162"/>
      <c r="C125" s="163" t="s">
        <v>179</v>
      </c>
      <c r="D125" s="264" t="s">
        <v>2773</v>
      </c>
      <c r="E125" s="265"/>
      <c r="F125" s="266"/>
      <c r="G125" s="164" t="s">
        <v>643</v>
      </c>
      <c r="H125" s="165">
        <v>40</v>
      </c>
      <c r="I125" s="166"/>
      <c r="J125" s="165">
        <f>ROUND(I125*H125,3)</f>
        <v>0</v>
      </c>
      <c r="K125" s="167"/>
      <c r="L125" s="34"/>
      <c r="M125" s="168" t="s">
        <v>1</v>
      </c>
      <c r="N125" s="169" t="s">
        <v>43</v>
      </c>
      <c r="O125" s="59"/>
      <c r="P125" s="170">
        <f>O125*H125</f>
        <v>0</v>
      </c>
      <c r="Q125" s="170">
        <v>0</v>
      </c>
      <c r="R125" s="170">
        <f>Q125*H125</f>
        <v>0</v>
      </c>
      <c r="S125" s="170">
        <v>0</v>
      </c>
      <c r="T125" s="171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2" t="s">
        <v>572</v>
      </c>
      <c r="AT125" s="172" t="s">
        <v>175</v>
      </c>
      <c r="AU125" s="172" t="s">
        <v>179</v>
      </c>
      <c r="AY125" s="18" t="s">
        <v>173</v>
      </c>
      <c r="BE125" s="173">
        <f>IF(N125="základná",J125,0)</f>
        <v>0</v>
      </c>
      <c r="BF125" s="173">
        <f>IF(N125="znížená",J125,0)</f>
        <v>0</v>
      </c>
      <c r="BG125" s="173">
        <f>IF(N125="zákl. prenesená",J125,0)</f>
        <v>0</v>
      </c>
      <c r="BH125" s="173">
        <f>IF(N125="zníž. prenesená",J125,0)</f>
        <v>0</v>
      </c>
      <c r="BI125" s="173">
        <f>IF(N125="nulová",J125,0)</f>
        <v>0</v>
      </c>
      <c r="BJ125" s="18" t="s">
        <v>179</v>
      </c>
      <c r="BK125" s="174">
        <f>ROUND(I125*H125,3)</f>
        <v>0</v>
      </c>
      <c r="BL125" s="18" t="s">
        <v>572</v>
      </c>
      <c r="BM125" s="172" t="s">
        <v>2774</v>
      </c>
    </row>
    <row r="126" spans="1:65" s="2" customFormat="1" x14ac:dyDescent="0.2">
      <c r="A126" s="33"/>
      <c r="B126" s="34"/>
      <c r="C126" s="33"/>
      <c r="D126" s="175" t="s">
        <v>181</v>
      </c>
      <c r="E126" s="33"/>
      <c r="F126" s="176" t="s">
        <v>2773</v>
      </c>
      <c r="G126" s="33"/>
      <c r="H126" s="33"/>
      <c r="I126" s="97"/>
      <c r="J126" s="33"/>
      <c r="K126" s="33"/>
      <c r="L126" s="34"/>
      <c r="M126" s="177"/>
      <c r="N126" s="178"/>
      <c r="O126" s="59"/>
      <c r="P126" s="59"/>
      <c r="Q126" s="59"/>
      <c r="R126" s="59"/>
      <c r="S126" s="59"/>
      <c r="T126" s="60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181</v>
      </c>
      <c r="AU126" s="18" t="s">
        <v>179</v>
      </c>
    </row>
    <row r="127" spans="1:65" s="2" customFormat="1" ht="16.5" customHeight="1" x14ac:dyDescent="0.2">
      <c r="A127" s="33"/>
      <c r="B127" s="162"/>
      <c r="C127" s="163" t="s">
        <v>191</v>
      </c>
      <c r="D127" s="264" t="s">
        <v>2775</v>
      </c>
      <c r="E127" s="265"/>
      <c r="F127" s="266"/>
      <c r="G127" s="164" t="s">
        <v>370</v>
      </c>
      <c r="H127" s="165">
        <v>1</v>
      </c>
      <c r="I127" s="166"/>
      <c r="J127" s="165">
        <f>ROUND(I127*H127,3)</f>
        <v>0</v>
      </c>
      <c r="K127" s="167"/>
      <c r="L127" s="34"/>
      <c r="M127" s="168" t="s">
        <v>1</v>
      </c>
      <c r="N127" s="169" t="s">
        <v>43</v>
      </c>
      <c r="O127" s="59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2" t="s">
        <v>572</v>
      </c>
      <c r="AT127" s="172" t="s">
        <v>175</v>
      </c>
      <c r="AU127" s="172" t="s">
        <v>179</v>
      </c>
      <c r="AY127" s="18" t="s">
        <v>173</v>
      </c>
      <c r="BE127" s="173">
        <f>IF(N127="základná",J127,0)</f>
        <v>0</v>
      </c>
      <c r="BF127" s="173">
        <f>IF(N127="znížená",J127,0)</f>
        <v>0</v>
      </c>
      <c r="BG127" s="173">
        <f>IF(N127="zákl. prenesená",J127,0)</f>
        <v>0</v>
      </c>
      <c r="BH127" s="173">
        <f>IF(N127="zníž. prenesená",J127,0)</f>
        <v>0</v>
      </c>
      <c r="BI127" s="173">
        <f>IF(N127="nulová",J127,0)</f>
        <v>0</v>
      </c>
      <c r="BJ127" s="18" t="s">
        <v>179</v>
      </c>
      <c r="BK127" s="174">
        <f>ROUND(I127*H127,3)</f>
        <v>0</v>
      </c>
      <c r="BL127" s="18" t="s">
        <v>572</v>
      </c>
      <c r="BM127" s="172" t="s">
        <v>2776</v>
      </c>
    </row>
    <row r="128" spans="1:65" s="2" customFormat="1" x14ac:dyDescent="0.2">
      <c r="A128" s="33"/>
      <c r="B128" s="34"/>
      <c r="C128" s="33"/>
      <c r="D128" s="175" t="s">
        <v>181</v>
      </c>
      <c r="E128" s="33"/>
      <c r="F128" s="176" t="s">
        <v>2775</v>
      </c>
      <c r="G128" s="33"/>
      <c r="H128" s="33"/>
      <c r="I128" s="97"/>
      <c r="J128" s="33"/>
      <c r="K128" s="33"/>
      <c r="L128" s="34"/>
      <c r="M128" s="177"/>
      <c r="N128" s="178"/>
      <c r="O128" s="59"/>
      <c r="P128" s="59"/>
      <c r="Q128" s="59"/>
      <c r="R128" s="59"/>
      <c r="S128" s="59"/>
      <c r="T128" s="60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181</v>
      </c>
      <c r="AU128" s="18" t="s">
        <v>179</v>
      </c>
    </row>
    <row r="129" spans="1:65" s="2" customFormat="1" ht="16.5" customHeight="1" x14ac:dyDescent="0.2">
      <c r="A129" s="33"/>
      <c r="B129" s="162"/>
      <c r="C129" s="163" t="s">
        <v>178</v>
      </c>
      <c r="D129" s="264" t="s">
        <v>2777</v>
      </c>
      <c r="E129" s="265"/>
      <c r="F129" s="266"/>
      <c r="G129" s="164" t="s">
        <v>370</v>
      </c>
      <c r="H129" s="165">
        <v>10</v>
      </c>
      <c r="I129" s="166"/>
      <c r="J129" s="165">
        <f>ROUND(I129*H129,3)</f>
        <v>0</v>
      </c>
      <c r="K129" s="167"/>
      <c r="L129" s="34"/>
      <c r="M129" s="168" t="s">
        <v>1</v>
      </c>
      <c r="N129" s="169" t="s">
        <v>43</v>
      </c>
      <c r="O129" s="59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2" t="s">
        <v>572</v>
      </c>
      <c r="AT129" s="172" t="s">
        <v>175</v>
      </c>
      <c r="AU129" s="172" t="s">
        <v>179</v>
      </c>
      <c r="AY129" s="18" t="s">
        <v>173</v>
      </c>
      <c r="BE129" s="173">
        <f>IF(N129="základná",J129,0)</f>
        <v>0</v>
      </c>
      <c r="BF129" s="173">
        <f>IF(N129="znížená",J129,0)</f>
        <v>0</v>
      </c>
      <c r="BG129" s="173">
        <f>IF(N129="zákl. prenesená",J129,0)</f>
        <v>0</v>
      </c>
      <c r="BH129" s="173">
        <f>IF(N129="zníž. prenesená",J129,0)</f>
        <v>0</v>
      </c>
      <c r="BI129" s="173">
        <f>IF(N129="nulová",J129,0)</f>
        <v>0</v>
      </c>
      <c r="BJ129" s="18" t="s">
        <v>179</v>
      </c>
      <c r="BK129" s="174">
        <f>ROUND(I129*H129,3)</f>
        <v>0</v>
      </c>
      <c r="BL129" s="18" t="s">
        <v>572</v>
      </c>
      <c r="BM129" s="172" t="s">
        <v>2778</v>
      </c>
    </row>
    <row r="130" spans="1:65" s="2" customFormat="1" x14ac:dyDescent="0.2">
      <c r="A130" s="33"/>
      <c r="B130" s="34"/>
      <c r="C130" s="33"/>
      <c r="D130" s="175" t="s">
        <v>181</v>
      </c>
      <c r="E130" s="33"/>
      <c r="F130" s="176" t="s">
        <v>2777</v>
      </c>
      <c r="G130" s="33"/>
      <c r="H130" s="33"/>
      <c r="I130" s="97"/>
      <c r="J130" s="33"/>
      <c r="K130" s="33"/>
      <c r="L130" s="34"/>
      <c r="M130" s="177"/>
      <c r="N130" s="178"/>
      <c r="O130" s="59"/>
      <c r="P130" s="59"/>
      <c r="Q130" s="59"/>
      <c r="R130" s="59"/>
      <c r="S130" s="59"/>
      <c r="T130" s="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181</v>
      </c>
      <c r="AU130" s="18" t="s">
        <v>179</v>
      </c>
    </row>
    <row r="131" spans="1:65" s="2" customFormat="1" ht="24" customHeight="1" x14ac:dyDescent="0.2">
      <c r="A131" s="33"/>
      <c r="B131" s="162"/>
      <c r="C131" s="163" t="s">
        <v>208</v>
      </c>
      <c r="D131" s="264" t="s">
        <v>2779</v>
      </c>
      <c r="E131" s="265"/>
      <c r="F131" s="266"/>
      <c r="G131" s="164" t="s">
        <v>643</v>
      </c>
      <c r="H131" s="165">
        <v>20</v>
      </c>
      <c r="I131" s="166"/>
      <c r="J131" s="165">
        <f>ROUND(I131*H131,3)</f>
        <v>0</v>
      </c>
      <c r="K131" s="167"/>
      <c r="L131" s="34"/>
      <c r="M131" s="168" t="s">
        <v>1</v>
      </c>
      <c r="N131" s="169" t="s">
        <v>43</v>
      </c>
      <c r="O131" s="59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2" t="s">
        <v>572</v>
      </c>
      <c r="AT131" s="172" t="s">
        <v>175</v>
      </c>
      <c r="AU131" s="172" t="s">
        <v>179</v>
      </c>
      <c r="AY131" s="18" t="s">
        <v>173</v>
      </c>
      <c r="BE131" s="173">
        <f>IF(N131="základná",J131,0)</f>
        <v>0</v>
      </c>
      <c r="BF131" s="173">
        <f>IF(N131="znížená",J131,0)</f>
        <v>0</v>
      </c>
      <c r="BG131" s="173">
        <f>IF(N131="zákl. prenesená",J131,0)</f>
        <v>0</v>
      </c>
      <c r="BH131" s="173">
        <f>IF(N131="zníž. prenesená",J131,0)</f>
        <v>0</v>
      </c>
      <c r="BI131" s="173">
        <f>IF(N131="nulová",J131,0)</f>
        <v>0</v>
      </c>
      <c r="BJ131" s="18" t="s">
        <v>179</v>
      </c>
      <c r="BK131" s="174">
        <f>ROUND(I131*H131,3)</f>
        <v>0</v>
      </c>
      <c r="BL131" s="18" t="s">
        <v>572</v>
      </c>
      <c r="BM131" s="172" t="s">
        <v>2780</v>
      </c>
    </row>
    <row r="132" spans="1:65" s="2" customFormat="1" x14ac:dyDescent="0.2">
      <c r="A132" s="33"/>
      <c r="B132" s="34"/>
      <c r="C132" s="33"/>
      <c r="D132" s="175" t="s">
        <v>181</v>
      </c>
      <c r="E132" s="33"/>
      <c r="F132" s="176" t="s">
        <v>2779</v>
      </c>
      <c r="G132" s="33"/>
      <c r="H132" s="33"/>
      <c r="I132" s="97"/>
      <c r="J132" s="33"/>
      <c r="K132" s="33"/>
      <c r="L132" s="34"/>
      <c r="M132" s="177"/>
      <c r="N132" s="178"/>
      <c r="O132" s="59"/>
      <c r="P132" s="59"/>
      <c r="Q132" s="59"/>
      <c r="R132" s="59"/>
      <c r="S132" s="59"/>
      <c r="T132" s="6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181</v>
      </c>
      <c r="AU132" s="18" t="s">
        <v>179</v>
      </c>
    </row>
    <row r="133" spans="1:65" s="2" customFormat="1" ht="16.5" customHeight="1" x14ac:dyDescent="0.2">
      <c r="A133" s="33"/>
      <c r="B133" s="162"/>
      <c r="C133" s="163" t="s">
        <v>221</v>
      </c>
      <c r="D133" s="264" t="s">
        <v>2781</v>
      </c>
      <c r="E133" s="265"/>
      <c r="F133" s="266"/>
      <c r="G133" s="164" t="s">
        <v>643</v>
      </c>
      <c r="H133" s="165">
        <v>50</v>
      </c>
      <c r="I133" s="166"/>
      <c r="J133" s="165">
        <f>ROUND(I133*H133,3)</f>
        <v>0</v>
      </c>
      <c r="K133" s="167"/>
      <c r="L133" s="34"/>
      <c r="M133" s="168" t="s">
        <v>1</v>
      </c>
      <c r="N133" s="169" t="s">
        <v>43</v>
      </c>
      <c r="O133" s="59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2" t="s">
        <v>572</v>
      </c>
      <c r="AT133" s="172" t="s">
        <v>175</v>
      </c>
      <c r="AU133" s="172" t="s">
        <v>179</v>
      </c>
      <c r="AY133" s="18" t="s">
        <v>173</v>
      </c>
      <c r="BE133" s="173">
        <f>IF(N133="základná",J133,0)</f>
        <v>0</v>
      </c>
      <c r="BF133" s="173">
        <f>IF(N133="znížená",J133,0)</f>
        <v>0</v>
      </c>
      <c r="BG133" s="173">
        <f>IF(N133="zákl. prenesená",J133,0)</f>
        <v>0</v>
      </c>
      <c r="BH133" s="173">
        <f>IF(N133="zníž. prenesená",J133,0)</f>
        <v>0</v>
      </c>
      <c r="BI133" s="173">
        <f>IF(N133="nulová",J133,0)</f>
        <v>0</v>
      </c>
      <c r="BJ133" s="18" t="s">
        <v>179</v>
      </c>
      <c r="BK133" s="174">
        <f>ROUND(I133*H133,3)</f>
        <v>0</v>
      </c>
      <c r="BL133" s="18" t="s">
        <v>572</v>
      </c>
      <c r="BM133" s="172" t="s">
        <v>2782</v>
      </c>
    </row>
    <row r="134" spans="1:65" s="2" customFormat="1" x14ac:dyDescent="0.2">
      <c r="A134" s="33"/>
      <c r="B134" s="34"/>
      <c r="C134" s="33"/>
      <c r="D134" s="175" t="s">
        <v>181</v>
      </c>
      <c r="E134" s="33"/>
      <c r="F134" s="176" t="s">
        <v>2781</v>
      </c>
      <c r="G134" s="33"/>
      <c r="H134" s="33"/>
      <c r="I134" s="97"/>
      <c r="J134" s="33"/>
      <c r="K134" s="33"/>
      <c r="L134" s="34"/>
      <c r="M134" s="177"/>
      <c r="N134" s="178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181</v>
      </c>
      <c r="AU134" s="18" t="s">
        <v>179</v>
      </c>
    </row>
    <row r="135" spans="1:65" s="2" customFormat="1" ht="24" customHeight="1" x14ac:dyDescent="0.2">
      <c r="A135" s="33"/>
      <c r="B135" s="162"/>
      <c r="C135" s="163" t="s">
        <v>225</v>
      </c>
      <c r="D135" s="264" t="s">
        <v>2783</v>
      </c>
      <c r="E135" s="265"/>
      <c r="F135" s="266"/>
      <c r="G135" s="164" t="s">
        <v>643</v>
      </c>
      <c r="H135" s="165">
        <v>50</v>
      </c>
      <c r="I135" s="166"/>
      <c r="J135" s="165">
        <f>ROUND(I135*H135,3)</f>
        <v>0</v>
      </c>
      <c r="K135" s="167"/>
      <c r="L135" s="34"/>
      <c r="M135" s="168" t="s">
        <v>1</v>
      </c>
      <c r="N135" s="169" t="s">
        <v>43</v>
      </c>
      <c r="O135" s="59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2" t="s">
        <v>572</v>
      </c>
      <c r="AT135" s="172" t="s">
        <v>175</v>
      </c>
      <c r="AU135" s="172" t="s">
        <v>179</v>
      </c>
      <c r="AY135" s="18" t="s">
        <v>173</v>
      </c>
      <c r="BE135" s="173">
        <f>IF(N135="základná",J135,0)</f>
        <v>0</v>
      </c>
      <c r="BF135" s="173">
        <f>IF(N135="znížená",J135,0)</f>
        <v>0</v>
      </c>
      <c r="BG135" s="173">
        <f>IF(N135="zákl. prenesená",J135,0)</f>
        <v>0</v>
      </c>
      <c r="BH135" s="173">
        <f>IF(N135="zníž. prenesená",J135,0)</f>
        <v>0</v>
      </c>
      <c r="BI135" s="173">
        <f>IF(N135="nulová",J135,0)</f>
        <v>0</v>
      </c>
      <c r="BJ135" s="18" t="s">
        <v>179</v>
      </c>
      <c r="BK135" s="174">
        <f>ROUND(I135*H135,3)</f>
        <v>0</v>
      </c>
      <c r="BL135" s="18" t="s">
        <v>572</v>
      </c>
      <c r="BM135" s="172" t="s">
        <v>2784</v>
      </c>
    </row>
    <row r="136" spans="1:65" s="2" customFormat="1" x14ac:dyDescent="0.2">
      <c r="A136" s="33"/>
      <c r="B136" s="34"/>
      <c r="C136" s="33"/>
      <c r="D136" s="175" t="s">
        <v>181</v>
      </c>
      <c r="E136" s="33"/>
      <c r="F136" s="176" t="s">
        <v>2783</v>
      </c>
      <c r="G136" s="33"/>
      <c r="H136" s="33"/>
      <c r="I136" s="97"/>
      <c r="J136" s="33"/>
      <c r="K136" s="33"/>
      <c r="L136" s="34"/>
      <c r="M136" s="177"/>
      <c r="N136" s="178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181</v>
      </c>
      <c r="AU136" s="18" t="s">
        <v>179</v>
      </c>
    </row>
    <row r="137" spans="1:65" s="2" customFormat="1" ht="16.5" customHeight="1" x14ac:dyDescent="0.2">
      <c r="A137" s="33"/>
      <c r="B137" s="162"/>
      <c r="C137" s="163" t="s">
        <v>232</v>
      </c>
      <c r="D137" s="264" t="s">
        <v>2785</v>
      </c>
      <c r="E137" s="265"/>
      <c r="F137" s="266"/>
      <c r="G137" s="164" t="s">
        <v>370</v>
      </c>
      <c r="H137" s="165">
        <v>4</v>
      </c>
      <c r="I137" s="166"/>
      <c r="J137" s="165">
        <f>ROUND(I137*H137,3)</f>
        <v>0</v>
      </c>
      <c r="K137" s="167"/>
      <c r="L137" s="34"/>
      <c r="M137" s="168" t="s">
        <v>1</v>
      </c>
      <c r="N137" s="169" t="s">
        <v>43</v>
      </c>
      <c r="O137" s="59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2" t="s">
        <v>572</v>
      </c>
      <c r="AT137" s="172" t="s">
        <v>175</v>
      </c>
      <c r="AU137" s="172" t="s">
        <v>179</v>
      </c>
      <c r="AY137" s="18" t="s">
        <v>173</v>
      </c>
      <c r="BE137" s="173">
        <f>IF(N137="základná",J137,0)</f>
        <v>0</v>
      </c>
      <c r="BF137" s="173">
        <f>IF(N137="znížená",J137,0)</f>
        <v>0</v>
      </c>
      <c r="BG137" s="173">
        <f>IF(N137="zákl. prenesená",J137,0)</f>
        <v>0</v>
      </c>
      <c r="BH137" s="173">
        <f>IF(N137="zníž. prenesená",J137,0)</f>
        <v>0</v>
      </c>
      <c r="BI137" s="173">
        <f>IF(N137="nulová",J137,0)</f>
        <v>0</v>
      </c>
      <c r="BJ137" s="18" t="s">
        <v>179</v>
      </c>
      <c r="BK137" s="174">
        <f>ROUND(I137*H137,3)</f>
        <v>0</v>
      </c>
      <c r="BL137" s="18" t="s">
        <v>572</v>
      </c>
      <c r="BM137" s="172" t="s">
        <v>2786</v>
      </c>
    </row>
    <row r="138" spans="1:65" s="2" customFormat="1" x14ac:dyDescent="0.2">
      <c r="A138" s="33"/>
      <c r="B138" s="34"/>
      <c r="C138" s="33"/>
      <c r="D138" s="175" t="s">
        <v>181</v>
      </c>
      <c r="E138" s="33"/>
      <c r="F138" s="176" t="s">
        <v>2785</v>
      </c>
      <c r="G138" s="33"/>
      <c r="H138" s="33"/>
      <c r="I138" s="97"/>
      <c r="J138" s="33"/>
      <c r="K138" s="33"/>
      <c r="L138" s="34"/>
      <c r="M138" s="177"/>
      <c r="N138" s="178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181</v>
      </c>
      <c r="AU138" s="18" t="s">
        <v>179</v>
      </c>
    </row>
    <row r="139" spans="1:65" s="2" customFormat="1" ht="16.5" customHeight="1" x14ac:dyDescent="0.2">
      <c r="A139" s="33"/>
      <c r="B139" s="162"/>
      <c r="C139" s="163" t="s">
        <v>239</v>
      </c>
      <c r="D139" s="264" t="s">
        <v>2787</v>
      </c>
      <c r="E139" s="265"/>
      <c r="F139" s="266"/>
      <c r="G139" s="164" t="s">
        <v>370</v>
      </c>
      <c r="H139" s="165">
        <v>20</v>
      </c>
      <c r="I139" s="166"/>
      <c r="J139" s="165">
        <f>ROUND(I139*H139,3)</f>
        <v>0</v>
      </c>
      <c r="K139" s="167"/>
      <c r="L139" s="34"/>
      <c r="M139" s="168" t="s">
        <v>1</v>
      </c>
      <c r="N139" s="169" t="s">
        <v>43</v>
      </c>
      <c r="O139" s="59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2" t="s">
        <v>572</v>
      </c>
      <c r="AT139" s="172" t="s">
        <v>175</v>
      </c>
      <c r="AU139" s="172" t="s">
        <v>179</v>
      </c>
      <c r="AY139" s="18" t="s">
        <v>173</v>
      </c>
      <c r="BE139" s="173">
        <f>IF(N139="základná",J139,0)</f>
        <v>0</v>
      </c>
      <c r="BF139" s="173">
        <f>IF(N139="znížená",J139,0)</f>
        <v>0</v>
      </c>
      <c r="BG139" s="173">
        <f>IF(N139="zákl. prenesená",J139,0)</f>
        <v>0</v>
      </c>
      <c r="BH139" s="173">
        <f>IF(N139="zníž. prenesená",J139,0)</f>
        <v>0</v>
      </c>
      <c r="BI139" s="173">
        <f>IF(N139="nulová",J139,0)</f>
        <v>0</v>
      </c>
      <c r="BJ139" s="18" t="s">
        <v>179</v>
      </c>
      <c r="BK139" s="174">
        <f>ROUND(I139*H139,3)</f>
        <v>0</v>
      </c>
      <c r="BL139" s="18" t="s">
        <v>572</v>
      </c>
      <c r="BM139" s="172" t="s">
        <v>2788</v>
      </c>
    </row>
    <row r="140" spans="1:65" s="2" customFormat="1" x14ac:dyDescent="0.2">
      <c r="A140" s="33"/>
      <c r="B140" s="34"/>
      <c r="C140" s="33"/>
      <c r="D140" s="175" t="s">
        <v>181</v>
      </c>
      <c r="E140" s="33"/>
      <c r="F140" s="176" t="s">
        <v>2787</v>
      </c>
      <c r="G140" s="33"/>
      <c r="H140" s="33"/>
      <c r="I140" s="97"/>
      <c r="J140" s="33"/>
      <c r="K140" s="33"/>
      <c r="L140" s="34"/>
      <c r="M140" s="177"/>
      <c r="N140" s="178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181</v>
      </c>
      <c r="AU140" s="18" t="s">
        <v>179</v>
      </c>
    </row>
    <row r="141" spans="1:65" s="2" customFormat="1" ht="16.5" customHeight="1" x14ac:dyDescent="0.2">
      <c r="A141" s="33"/>
      <c r="B141" s="162"/>
      <c r="C141" s="163" t="s">
        <v>245</v>
      </c>
      <c r="D141" s="264" t="s">
        <v>2789</v>
      </c>
      <c r="E141" s="265"/>
      <c r="F141" s="266"/>
      <c r="G141" s="164" t="s">
        <v>370</v>
      </c>
      <c r="H141" s="165">
        <v>1</v>
      </c>
      <c r="I141" s="166"/>
      <c r="J141" s="165">
        <f>ROUND(I141*H141,3)</f>
        <v>0</v>
      </c>
      <c r="K141" s="167"/>
      <c r="L141" s="34"/>
      <c r="M141" s="168" t="s">
        <v>1</v>
      </c>
      <c r="N141" s="169" t="s">
        <v>43</v>
      </c>
      <c r="O141" s="59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2" t="s">
        <v>572</v>
      </c>
      <c r="AT141" s="172" t="s">
        <v>175</v>
      </c>
      <c r="AU141" s="172" t="s">
        <v>179</v>
      </c>
      <c r="AY141" s="18" t="s">
        <v>173</v>
      </c>
      <c r="BE141" s="173">
        <f>IF(N141="základná",J141,0)</f>
        <v>0</v>
      </c>
      <c r="BF141" s="173">
        <f>IF(N141="znížená",J141,0)</f>
        <v>0</v>
      </c>
      <c r="BG141" s="173">
        <f>IF(N141="zákl. prenesená",J141,0)</f>
        <v>0</v>
      </c>
      <c r="BH141" s="173">
        <f>IF(N141="zníž. prenesená",J141,0)</f>
        <v>0</v>
      </c>
      <c r="BI141" s="173">
        <f>IF(N141="nulová",J141,0)</f>
        <v>0</v>
      </c>
      <c r="BJ141" s="18" t="s">
        <v>179</v>
      </c>
      <c r="BK141" s="174">
        <f>ROUND(I141*H141,3)</f>
        <v>0</v>
      </c>
      <c r="BL141" s="18" t="s">
        <v>572</v>
      </c>
      <c r="BM141" s="172" t="s">
        <v>2790</v>
      </c>
    </row>
    <row r="142" spans="1:65" s="2" customFormat="1" x14ac:dyDescent="0.2">
      <c r="A142" s="33"/>
      <c r="B142" s="34"/>
      <c r="C142" s="33"/>
      <c r="D142" s="175" t="s">
        <v>181</v>
      </c>
      <c r="E142" s="33"/>
      <c r="F142" s="176" t="s">
        <v>2789</v>
      </c>
      <c r="G142" s="33"/>
      <c r="H142" s="33"/>
      <c r="I142" s="97"/>
      <c r="J142" s="33"/>
      <c r="K142" s="33"/>
      <c r="L142" s="34"/>
      <c r="M142" s="177"/>
      <c r="N142" s="178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181</v>
      </c>
      <c r="AU142" s="18" t="s">
        <v>179</v>
      </c>
    </row>
    <row r="143" spans="1:65" s="2" customFormat="1" ht="16.5" customHeight="1" x14ac:dyDescent="0.2">
      <c r="A143" s="33"/>
      <c r="B143" s="162"/>
      <c r="C143" s="163" t="s">
        <v>250</v>
      </c>
      <c r="D143" s="264" t="s">
        <v>2791</v>
      </c>
      <c r="E143" s="265"/>
      <c r="F143" s="266"/>
      <c r="G143" s="164" t="s">
        <v>177</v>
      </c>
      <c r="H143" s="165">
        <v>1</v>
      </c>
      <c r="I143" s="166"/>
      <c r="J143" s="165">
        <f>ROUND(I143*H143,3)</f>
        <v>0</v>
      </c>
      <c r="K143" s="167"/>
      <c r="L143" s="34"/>
      <c r="M143" s="168" t="s">
        <v>1</v>
      </c>
      <c r="N143" s="169" t="s">
        <v>43</v>
      </c>
      <c r="O143" s="59"/>
      <c r="P143" s="170">
        <f>O143*H143</f>
        <v>0</v>
      </c>
      <c r="Q143" s="170">
        <v>0</v>
      </c>
      <c r="R143" s="170">
        <f>Q143*H143</f>
        <v>0</v>
      </c>
      <c r="S143" s="170">
        <v>0</v>
      </c>
      <c r="T143" s="171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2" t="s">
        <v>572</v>
      </c>
      <c r="AT143" s="172" t="s">
        <v>175</v>
      </c>
      <c r="AU143" s="172" t="s">
        <v>179</v>
      </c>
      <c r="AY143" s="18" t="s">
        <v>173</v>
      </c>
      <c r="BE143" s="173">
        <f>IF(N143="základná",J143,0)</f>
        <v>0</v>
      </c>
      <c r="BF143" s="173">
        <f>IF(N143="znížená",J143,0)</f>
        <v>0</v>
      </c>
      <c r="BG143" s="173">
        <f>IF(N143="zákl. prenesená",J143,0)</f>
        <v>0</v>
      </c>
      <c r="BH143" s="173">
        <f>IF(N143="zníž. prenesená",J143,0)</f>
        <v>0</v>
      </c>
      <c r="BI143" s="173">
        <f>IF(N143="nulová",J143,0)</f>
        <v>0</v>
      </c>
      <c r="BJ143" s="18" t="s">
        <v>179</v>
      </c>
      <c r="BK143" s="174">
        <f>ROUND(I143*H143,3)</f>
        <v>0</v>
      </c>
      <c r="BL143" s="18" t="s">
        <v>572</v>
      </c>
      <c r="BM143" s="172" t="s">
        <v>2792</v>
      </c>
    </row>
    <row r="144" spans="1:65" s="2" customFormat="1" x14ac:dyDescent="0.2">
      <c r="A144" s="33"/>
      <c r="B144" s="34"/>
      <c r="C144" s="33"/>
      <c r="D144" s="175" t="s">
        <v>181</v>
      </c>
      <c r="E144" s="33"/>
      <c r="F144" s="176" t="s">
        <v>2791</v>
      </c>
      <c r="G144" s="33"/>
      <c r="H144" s="33"/>
      <c r="I144" s="97"/>
      <c r="J144" s="33"/>
      <c r="K144" s="33"/>
      <c r="L144" s="34"/>
      <c r="M144" s="177"/>
      <c r="N144" s="178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181</v>
      </c>
      <c r="AU144" s="18" t="s">
        <v>179</v>
      </c>
    </row>
    <row r="145" spans="1:65" s="2" customFormat="1" ht="24" customHeight="1" x14ac:dyDescent="0.2">
      <c r="A145" s="33"/>
      <c r="B145" s="162"/>
      <c r="C145" s="210" t="s">
        <v>254</v>
      </c>
      <c r="D145" s="267" t="s">
        <v>3313</v>
      </c>
      <c r="E145" s="268"/>
      <c r="F145" s="269"/>
      <c r="G145" s="211" t="s">
        <v>370</v>
      </c>
      <c r="H145" s="212">
        <v>1</v>
      </c>
      <c r="I145" s="213"/>
      <c r="J145" s="212">
        <f>ROUND(I145*H145,3)</f>
        <v>0</v>
      </c>
      <c r="K145" s="214"/>
      <c r="L145" s="215"/>
      <c r="M145" s="216" t="s">
        <v>1</v>
      </c>
      <c r="N145" s="217" t="s">
        <v>43</v>
      </c>
      <c r="O145" s="59"/>
      <c r="P145" s="170">
        <f>O145*H145</f>
        <v>0</v>
      </c>
      <c r="Q145" s="170">
        <v>0</v>
      </c>
      <c r="R145" s="170">
        <f>Q145*H145</f>
        <v>0</v>
      </c>
      <c r="S145" s="170">
        <v>0</v>
      </c>
      <c r="T145" s="17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2" t="s">
        <v>1474</v>
      </c>
      <c r="AT145" s="172" t="s">
        <v>335</v>
      </c>
      <c r="AU145" s="172" t="s">
        <v>179</v>
      </c>
      <c r="AY145" s="18" t="s">
        <v>173</v>
      </c>
      <c r="BE145" s="173">
        <f>IF(N145="základná",J145,0)</f>
        <v>0</v>
      </c>
      <c r="BF145" s="173">
        <f>IF(N145="znížená",J145,0)</f>
        <v>0</v>
      </c>
      <c r="BG145" s="173">
        <f>IF(N145="zákl. prenesená",J145,0)</f>
        <v>0</v>
      </c>
      <c r="BH145" s="173">
        <f>IF(N145="zníž. prenesená",J145,0)</f>
        <v>0</v>
      </c>
      <c r="BI145" s="173">
        <f>IF(N145="nulová",J145,0)</f>
        <v>0</v>
      </c>
      <c r="BJ145" s="18" t="s">
        <v>179</v>
      </c>
      <c r="BK145" s="174">
        <f>ROUND(I145*H145,3)</f>
        <v>0</v>
      </c>
      <c r="BL145" s="18" t="s">
        <v>572</v>
      </c>
      <c r="BM145" s="172" t="s">
        <v>2793</v>
      </c>
    </row>
    <row r="146" spans="1:65" s="2" customFormat="1" x14ac:dyDescent="0.2">
      <c r="A146" s="33"/>
      <c r="B146" s="34"/>
      <c r="C146" s="33"/>
      <c r="D146" s="175" t="s">
        <v>181</v>
      </c>
      <c r="E146" s="33"/>
      <c r="F146" s="176" t="s">
        <v>3313</v>
      </c>
      <c r="G146" s="33"/>
      <c r="H146" s="33"/>
      <c r="I146" s="97"/>
      <c r="J146" s="33"/>
      <c r="K146" s="33"/>
      <c r="L146" s="34"/>
      <c r="M146" s="177"/>
      <c r="N146" s="178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181</v>
      </c>
      <c r="AU146" s="18" t="s">
        <v>179</v>
      </c>
    </row>
    <row r="147" spans="1:65" s="2" customFormat="1" ht="16.5" customHeight="1" x14ac:dyDescent="0.2">
      <c r="A147" s="33"/>
      <c r="B147" s="162"/>
      <c r="C147" s="210" t="s">
        <v>260</v>
      </c>
      <c r="D147" s="267" t="s">
        <v>2794</v>
      </c>
      <c r="E147" s="268"/>
      <c r="F147" s="269"/>
      <c r="G147" s="211" t="s">
        <v>643</v>
      </c>
      <c r="H147" s="212">
        <v>40</v>
      </c>
      <c r="I147" s="213"/>
      <c r="J147" s="212">
        <f>ROUND(I147*H147,3)</f>
        <v>0</v>
      </c>
      <c r="K147" s="214"/>
      <c r="L147" s="215"/>
      <c r="M147" s="216" t="s">
        <v>1</v>
      </c>
      <c r="N147" s="217" t="s">
        <v>43</v>
      </c>
      <c r="O147" s="59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2" t="s">
        <v>1474</v>
      </c>
      <c r="AT147" s="172" t="s">
        <v>335</v>
      </c>
      <c r="AU147" s="172" t="s">
        <v>179</v>
      </c>
      <c r="AY147" s="18" t="s">
        <v>173</v>
      </c>
      <c r="BE147" s="173">
        <f>IF(N147="základná",J147,0)</f>
        <v>0</v>
      </c>
      <c r="BF147" s="173">
        <f>IF(N147="znížená",J147,0)</f>
        <v>0</v>
      </c>
      <c r="BG147" s="173">
        <f>IF(N147="zákl. prenesená",J147,0)</f>
        <v>0</v>
      </c>
      <c r="BH147" s="173">
        <f>IF(N147="zníž. prenesená",J147,0)</f>
        <v>0</v>
      </c>
      <c r="BI147" s="173">
        <f>IF(N147="nulová",J147,0)</f>
        <v>0</v>
      </c>
      <c r="BJ147" s="18" t="s">
        <v>179</v>
      </c>
      <c r="BK147" s="174">
        <f>ROUND(I147*H147,3)</f>
        <v>0</v>
      </c>
      <c r="BL147" s="18" t="s">
        <v>572</v>
      </c>
      <c r="BM147" s="172" t="s">
        <v>2795</v>
      </c>
    </row>
    <row r="148" spans="1:65" s="2" customFormat="1" x14ac:dyDescent="0.2">
      <c r="A148" s="33"/>
      <c r="B148" s="34"/>
      <c r="C148" s="33"/>
      <c r="D148" s="175" t="s">
        <v>181</v>
      </c>
      <c r="E148" s="33"/>
      <c r="F148" s="176" t="s">
        <v>2794</v>
      </c>
      <c r="G148" s="33"/>
      <c r="H148" s="33"/>
      <c r="I148" s="97"/>
      <c r="J148" s="33"/>
      <c r="K148" s="33"/>
      <c r="L148" s="34"/>
      <c r="M148" s="177"/>
      <c r="N148" s="178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181</v>
      </c>
      <c r="AU148" s="18" t="s">
        <v>179</v>
      </c>
    </row>
    <row r="149" spans="1:65" s="2" customFormat="1" ht="16.5" customHeight="1" x14ac:dyDescent="0.2">
      <c r="A149" s="33"/>
      <c r="B149" s="162"/>
      <c r="C149" s="210" t="s">
        <v>269</v>
      </c>
      <c r="D149" s="267" t="s">
        <v>2796</v>
      </c>
      <c r="E149" s="268"/>
      <c r="F149" s="269"/>
      <c r="G149" s="211" t="s">
        <v>370</v>
      </c>
      <c r="H149" s="212">
        <v>1</v>
      </c>
      <c r="I149" s="213"/>
      <c r="J149" s="212">
        <f>ROUND(I149*H149,3)</f>
        <v>0</v>
      </c>
      <c r="K149" s="214"/>
      <c r="L149" s="215"/>
      <c r="M149" s="216" t="s">
        <v>1</v>
      </c>
      <c r="N149" s="217" t="s">
        <v>43</v>
      </c>
      <c r="O149" s="59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2" t="s">
        <v>1474</v>
      </c>
      <c r="AT149" s="172" t="s">
        <v>335</v>
      </c>
      <c r="AU149" s="172" t="s">
        <v>179</v>
      </c>
      <c r="AY149" s="18" t="s">
        <v>173</v>
      </c>
      <c r="BE149" s="173">
        <f>IF(N149="základná",J149,0)</f>
        <v>0</v>
      </c>
      <c r="BF149" s="173">
        <f>IF(N149="znížená",J149,0)</f>
        <v>0</v>
      </c>
      <c r="BG149" s="173">
        <f>IF(N149="zákl. prenesená",J149,0)</f>
        <v>0</v>
      </c>
      <c r="BH149" s="173">
        <f>IF(N149="zníž. prenesená",J149,0)</f>
        <v>0</v>
      </c>
      <c r="BI149" s="173">
        <f>IF(N149="nulová",J149,0)</f>
        <v>0</v>
      </c>
      <c r="BJ149" s="18" t="s">
        <v>179</v>
      </c>
      <c r="BK149" s="174">
        <f>ROUND(I149*H149,3)</f>
        <v>0</v>
      </c>
      <c r="BL149" s="18" t="s">
        <v>572</v>
      </c>
      <c r="BM149" s="172" t="s">
        <v>2797</v>
      </c>
    </row>
    <row r="150" spans="1:65" s="2" customFormat="1" x14ac:dyDescent="0.2">
      <c r="A150" s="33"/>
      <c r="B150" s="34"/>
      <c r="C150" s="33"/>
      <c r="D150" s="175" t="s">
        <v>181</v>
      </c>
      <c r="E150" s="33"/>
      <c r="F150" s="176" t="s">
        <v>2796</v>
      </c>
      <c r="G150" s="33"/>
      <c r="H150" s="33"/>
      <c r="I150" s="97"/>
      <c r="J150" s="33"/>
      <c r="K150" s="33"/>
      <c r="L150" s="34"/>
      <c r="M150" s="177"/>
      <c r="N150" s="178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181</v>
      </c>
      <c r="AU150" s="18" t="s">
        <v>179</v>
      </c>
    </row>
    <row r="151" spans="1:65" s="2" customFormat="1" ht="16.5" customHeight="1" x14ac:dyDescent="0.2">
      <c r="A151" s="33"/>
      <c r="B151" s="162"/>
      <c r="C151" s="210" t="s">
        <v>278</v>
      </c>
      <c r="D151" s="267" t="s">
        <v>2798</v>
      </c>
      <c r="E151" s="268"/>
      <c r="F151" s="269"/>
      <c r="G151" s="211" t="s">
        <v>370</v>
      </c>
      <c r="H151" s="212">
        <v>10</v>
      </c>
      <c r="I151" s="213"/>
      <c r="J151" s="212">
        <f>ROUND(I151*H151,3)</f>
        <v>0</v>
      </c>
      <c r="K151" s="214"/>
      <c r="L151" s="215"/>
      <c r="M151" s="216" t="s">
        <v>1</v>
      </c>
      <c r="N151" s="217" t="s">
        <v>43</v>
      </c>
      <c r="O151" s="59"/>
      <c r="P151" s="170">
        <f>O151*H151</f>
        <v>0</v>
      </c>
      <c r="Q151" s="170">
        <v>0</v>
      </c>
      <c r="R151" s="170">
        <f>Q151*H151</f>
        <v>0</v>
      </c>
      <c r="S151" s="170">
        <v>0</v>
      </c>
      <c r="T151" s="17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2" t="s">
        <v>1474</v>
      </c>
      <c r="AT151" s="172" t="s">
        <v>335</v>
      </c>
      <c r="AU151" s="172" t="s">
        <v>179</v>
      </c>
      <c r="AY151" s="18" t="s">
        <v>173</v>
      </c>
      <c r="BE151" s="173">
        <f>IF(N151="základná",J151,0)</f>
        <v>0</v>
      </c>
      <c r="BF151" s="173">
        <f>IF(N151="znížená",J151,0)</f>
        <v>0</v>
      </c>
      <c r="BG151" s="173">
        <f>IF(N151="zákl. prenesená",J151,0)</f>
        <v>0</v>
      </c>
      <c r="BH151" s="173">
        <f>IF(N151="zníž. prenesená",J151,0)</f>
        <v>0</v>
      </c>
      <c r="BI151" s="173">
        <f>IF(N151="nulová",J151,0)</f>
        <v>0</v>
      </c>
      <c r="BJ151" s="18" t="s">
        <v>179</v>
      </c>
      <c r="BK151" s="174">
        <f>ROUND(I151*H151,3)</f>
        <v>0</v>
      </c>
      <c r="BL151" s="18" t="s">
        <v>572</v>
      </c>
      <c r="BM151" s="172" t="s">
        <v>2799</v>
      </c>
    </row>
    <row r="152" spans="1:65" s="2" customFormat="1" x14ac:dyDescent="0.2">
      <c r="A152" s="33"/>
      <c r="B152" s="34"/>
      <c r="C152" s="33"/>
      <c r="D152" s="175" t="s">
        <v>181</v>
      </c>
      <c r="E152" s="33"/>
      <c r="F152" s="176" t="s">
        <v>2798</v>
      </c>
      <c r="G152" s="33"/>
      <c r="H152" s="33"/>
      <c r="I152" s="97"/>
      <c r="J152" s="33"/>
      <c r="K152" s="33"/>
      <c r="L152" s="34"/>
      <c r="M152" s="177"/>
      <c r="N152" s="178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181</v>
      </c>
      <c r="AU152" s="18" t="s">
        <v>179</v>
      </c>
    </row>
    <row r="153" spans="1:65" s="2" customFormat="1" ht="24" customHeight="1" x14ac:dyDescent="0.2">
      <c r="A153" s="33"/>
      <c r="B153" s="162"/>
      <c r="C153" s="210" t="s">
        <v>283</v>
      </c>
      <c r="D153" s="267" t="s">
        <v>2800</v>
      </c>
      <c r="E153" s="268"/>
      <c r="F153" s="269"/>
      <c r="G153" s="211" t="s">
        <v>643</v>
      </c>
      <c r="H153" s="212">
        <v>20</v>
      </c>
      <c r="I153" s="213"/>
      <c r="J153" s="212">
        <f>ROUND(I153*H153,3)</f>
        <v>0</v>
      </c>
      <c r="K153" s="214"/>
      <c r="L153" s="215"/>
      <c r="M153" s="216" t="s">
        <v>1</v>
      </c>
      <c r="N153" s="217" t="s">
        <v>43</v>
      </c>
      <c r="O153" s="59"/>
      <c r="P153" s="170">
        <f>O153*H153</f>
        <v>0</v>
      </c>
      <c r="Q153" s="170">
        <v>0</v>
      </c>
      <c r="R153" s="170">
        <f>Q153*H153</f>
        <v>0</v>
      </c>
      <c r="S153" s="170">
        <v>0</v>
      </c>
      <c r="T153" s="17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2" t="s">
        <v>1474</v>
      </c>
      <c r="AT153" s="172" t="s">
        <v>335</v>
      </c>
      <c r="AU153" s="172" t="s">
        <v>179</v>
      </c>
      <c r="AY153" s="18" t="s">
        <v>173</v>
      </c>
      <c r="BE153" s="173">
        <f>IF(N153="základná",J153,0)</f>
        <v>0</v>
      </c>
      <c r="BF153" s="173">
        <f>IF(N153="znížená",J153,0)</f>
        <v>0</v>
      </c>
      <c r="BG153" s="173">
        <f>IF(N153="zákl. prenesená",J153,0)</f>
        <v>0</v>
      </c>
      <c r="BH153" s="173">
        <f>IF(N153="zníž. prenesená",J153,0)</f>
        <v>0</v>
      </c>
      <c r="BI153" s="173">
        <f>IF(N153="nulová",J153,0)</f>
        <v>0</v>
      </c>
      <c r="BJ153" s="18" t="s">
        <v>179</v>
      </c>
      <c r="BK153" s="174">
        <f>ROUND(I153*H153,3)</f>
        <v>0</v>
      </c>
      <c r="BL153" s="18" t="s">
        <v>572</v>
      </c>
      <c r="BM153" s="172" t="s">
        <v>2801</v>
      </c>
    </row>
    <row r="154" spans="1:65" s="2" customFormat="1" x14ac:dyDescent="0.2">
      <c r="A154" s="33"/>
      <c r="B154" s="34"/>
      <c r="C154" s="33"/>
      <c r="D154" s="175" t="s">
        <v>181</v>
      </c>
      <c r="E154" s="33"/>
      <c r="F154" s="176" t="s">
        <v>2800</v>
      </c>
      <c r="G154" s="33"/>
      <c r="H154" s="33"/>
      <c r="I154" s="97"/>
      <c r="J154" s="33"/>
      <c r="K154" s="33"/>
      <c r="L154" s="34"/>
      <c r="M154" s="177"/>
      <c r="N154" s="178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181</v>
      </c>
      <c r="AU154" s="18" t="s">
        <v>179</v>
      </c>
    </row>
    <row r="155" spans="1:65" s="2" customFormat="1" ht="16.5" customHeight="1" x14ac:dyDescent="0.2">
      <c r="A155" s="33"/>
      <c r="B155" s="162"/>
      <c r="C155" s="210" t="s">
        <v>290</v>
      </c>
      <c r="D155" s="267" t="s">
        <v>2802</v>
      </c>
      <c r="E155" s="268"/>
      <c r="F155" s="269"/>
      <c r="G155" s="211" t="s">
        <v>643</v>
      </c>
      <c r="H155" s="212">
        <v>50</v>
      </c>
      <c r="I155" s="213"/>
      <c r="J155" s="212">
        <f>ROUND(I155*H155,3)</f>
        <v>0</v>
      </c>
      <c r="K155" s="214"/>
      <c r="L155" s="215"/>
      <c r="M155" s="216" t="s">
        <v>1</v>
      </c>
      <c r="N155" s="217" t="s">
        <v>43</v>
      </c>
      <c r="O155" s="59"/>
      <c r="P155" s="170">
        <f>O155*H155</f>
        <v>0</v>
      </c>
      <c r="Q155" s="170">
        <v>0</v>
      </c>
      <c r="R155" s="170">
        <f>Q155*H155</f>
        <v>0</v>
      </c>
      <c r="S155" s="170">
        <v>0</v>
      </c>
      <c r="T155" s="171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2" t="s">
        <v>1474</v>
      </c>
      <c r="AT155" s="172" t="s">
        <v>335</v>
      </c>
      <c r="AU155" s="172" t="s">
        <v>179</v>
      </c>
      <c r="AY155" s="18" t="s">
        <v>173</v>
      </c>
      <c r="BE155" s="173">
        <f>IF(N155="základná",J155,0)</f>
        <v>0</v>
      </c>
      <c r="BF155" s="173">
        <f>IF(N155="znížená",J155,0)</f>
        <v>0</v>
      </c>
      <c r="BG155" s="173">
        <f>IF(N155="zákl. prenesená",J155,0)</f>
        <v>0</v>
      </c>
      <c r="BH155" s="173">
        <f>IF(N155="zníž. prenesená",J155,0)</f>
        <v>0</v>
      </c>
      <c r="BI155" s="173">
        <f>IF(N155="nulová",J155,0)</f>
        <v>0</v>
      </c>
      <c r="BJ155" s="18" t="s">
        <v>179</v>
      </c>
      <c r="BK155" s="174">
        <f>ROUND(I155*H155,3)</f>
        <v>0</v>
      </c>
      <c r="BL155" s="18" t="s">
        <v>572</v>
      </c>
      <c r="BM155" s="172" t="s">
        <v>2803</v>
      </c>
    </row>
    <row r="156" spans="1:65" s="2" customFormat="1" x14ac:dyDescent="0.2">
      <c r="A156" s="33"/>
      <c r="B156" s="34"/>
      <c r="C156" s="33"/>
      <c r="D156" s="175" t="s">
        <v>181</v>
      </c>
      <c r="E156" s="33"/>
      <c r="F156" s="176" t="s">
        <v>2802</v>
      </c>
      <c r="G156" s="33"/>
      <c r="H156" s="33"/>
      <c r="I156" s="97"/>
      <c r="J156" s="33"/>
      <c r="K156" s="33"/>
      <c r="L156" s="34"/>
      <c r="M156" s="177"/>
      <c r="N156" s="178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181</v>
      </c>
      <c r="AU156" s="18" t="s">
        <v>179</v>
      </c>
    </row>
    <row r="157" spans="1:65" s="2" customFormat="1" ht="16.5" customHeight="1" x14ac:dyDescent="0.2">
      <c r="A157" s="33"/>
      <c r="B157" s="162"/>
      <c r="C157" s="210" t="s">
        <v>295</v>
      </c>
      <c r="D157" s="267" t="s">
        <v>2804</v>
      </c>
      <c r="E157" s="268"/>
      <c r="F157" s="269"/>
      <c r="G157" s="211" t="s">
        <v>370</v>
      </c>
      <c r="H157" s="212">
        <v>50</v>
      </c>
      <c r="I157" s="213"/>
      <c r="J157" s="212">
        <f>ROUND(I157*H157,3)</f>
        <v>0</v>
      </c>
      <c r="K157" s="214"/>
      <c r="L157" s="215"/>
      <c r="M157" s="216" t="s">
        <v>1</v>
      </c>
      <c r="N157" s="217" t="s">
        <v>43</v>
      </c>
      <c r="O157" s="59"/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2" t="s">
        <v>1474</v>
      </c>
      <c r="AT157" s="172" t="s">
        <v>335</v>
      </c>
      <c r="AU157" s="172" t="s">
        <v>179</v>
      </c>
      <c r="AY157" s="18" t="s">
        <v>173</v>
      </c>
      <c r="BE157" s="173">
        <f>IF(N157="základná",J157,0)</f>
        <v>0</v>
      </c>
      <c r="BF157" s="173">
        <f>IF(N157="znížená",J157,0)</f>
        <v>0</v>
      </c>
      <c r="BG157" s="173">
        <f>IF(N157="zákl. prenesená",J157,0)</f>
        <v>0</v>
      </c>
      <c r="BH157" s="173">
        <f>IF(N157="zníž. prenesená",J157,0)</f>
        <v>0</v>
      </c>
      <c r="BI157" s="173">
        <f>IF(N157="nulová",J157,0)</f>
        <v>0</v>
      </c>
      <c r="BJ157" s="18" t="s">
        <v>179</v>
      </c>
      <c r="BK157" s="174">
        <f>ROUND(I157*H157,3)</f>
        <v>0</v>
      </c>
      <c r="BL157" s="18" t="s">
        <v>572</v>
      </c>
      <c r="BM157" s="172" t="s">
        <v>2805</v>
      </c>
    </row>
    <row r="158" spans="1:65" s="2" customFormat="1" x14ac:dyDescent="0.2">
      <c r="A158" s="33"/>
      <c r="B158" s="34"/>
      <c r="C158" s="33"/>
      <c r="D158" s="175" t="s">
        <v>181</v>
      </c>
      <c r="E158" s="33"/>
      <c r="F158" s="176" t="s">
        <v>2804</v>
      </c>
      <c r="G158" s="33"/>
      <c r="H158" s="33"/>
      <c r="I158" s="97"/>
      <c r="J158" s="33"/>
      <c r="K158" s="33"/>
      <c r="L158" s="34"/>
      <c r="M158" s="177"/>
      <c r="N158" s="178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181</v>
      </c>
      <c r="AU158" s="18" t="s">
        <v>179</v>
      </c>
    </row>
    <row r="159" spans="1:65" s="2" customFormat="1" ht="16.5" customHeight="1" x14ac:dyDescent="0.2">
      <c r="A159" s="33"/>
      <c r="B159" s="162"/>
      <c r="C159" s="210" t="s">
        <v>300</v>
      </c>
      <c r="D159" s="267" t="s">
        <v>2806</v>
      </c>
      <c r="E159" s="268"/>
      <c r="F159" s="269"/>
      <c r="G159" s="211" t="s">
        <v>370</v>
      </c>
      <c r="H159" s="212">
        <v>4</v>
      </c>
      <c r="I159" s="213"/>
      <c r="J159" s="212">
        <f>ROUND(I159*H159,3)</f>
        <v>0</v>
      </c>
      <c r="K159" s="214"/>
      <c r="L159" s="215"/>
      <c r="M159" s="216" t="s">
        <v>1</v>
      </c>
      <c r="N159" s="217" t="s">
        <v>43</v>
      </c>
      <c r="O159" s="59"/>
      <c r="P159" s="170">
        <f>O159*H159</f>
        <v>0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2" t="s">
        <v>1474</v>
      </c>
      <c r="AT159" s="172" t="s">
        <v>335</v>
      </c>
      <c r="AU159" s="172" t="s">
        <v>179</v>
      </c>
      <c r="AY159" s="18" t="s">
        <v>173</v>
      </c>
      <c r="BE159" s="173">
        <f>IF(N159="základná",J159,0)</f>
        <v>0</v>
      </c>
      <c r="BF159" s="173">
        <f>IF(N159="znížená",J159,0)</f>
        <v>0</v>
      </c>
      <c r="BG159" s="173">
        <f>IF(N159="zákl. prenesená",J159,0)</f>
        <v>0</v>
      </c>
      <c r="BH159" s="173">
        <f>IF(N159="zníž. prenesená",J159,0)</f>
        <v>0</v>
      </c>
      <c r="BI159" s="173">
        <f>IF(N159="nulová",J159,0)</f>
        <v>0</v>
      </c>
      <c r="BJ159" s="18" t="s">
        <v>179</v>
      </c>
      <c r="BK159" s="174">
        <f>ROUND(I159*H159,3)</f>
        <v>0</v>
      </c>
      <c r="BL159" s="18" t="s">
        <v>572</v>
      </c>
      <c r="BM159" s="172" t="s">
        <v>2807</v>
      </c>
    </row>
    <row r="160" spans="1:65" s="2" customFormat="1" x14ac:dyDescent="0.2">
      <c r="A160" s="33"/>
      <c r="B160" s="34"/>
      <c r="C160" s="33"/>
      <c r="D160" s="175" t="s">
        <v>181</v>
      </c>
      <c r="E160" s="33"/>
      <c r="F160" s="176" t="s">
        <v>2806</v>
      </c>
      <c r="G160" s="33"/>
      <c r="H160" s="33"/>
      <c r="I160" s="97"/>
      <c r="J160" s="33"/>
      <c r="K160" s="33"/>
      <c r="L160" s="34"/>
      <c r="M160" s="177"/>
      <c r="N160" s="178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181</v>
      </c>
      <c r="AU160" s="18" t="s">
        <v>179</v>
      </c>
    </row>
    <row r="161" spans="1:65" s="2" customFormat="1" ht="16.5" customHeight="1" x14ac:dyDescent="0.2">
      <c r="A161" s="33"/>
      <c r="B161" s="162"/>
      <c r="C161" s="210" t="s">
        <v>7</v>
      </c>
      <c r="D161" s="267" t="s">
        <v>2808</v>
      </c>
      <c r="E161" s="268"/>
      <c r="F161" s="269"/>
      <c r="G161" s="211" t="s">
        <v>370</v>
      </c>
      <c r="H161" s="212">
        <v>20</v>
      </c>
      <c r="I161" s="213"/>
      <c r="J161" s="212">
        <f>ROUND(I161*H161,3)</f>
        <v>0</v>
      </c>
      <c r="K161" s="214"/>
      <c r="L161" s="215"/>
      <c r="M161" s="216" t="s">
        <v>1</v>
      </c>
      <c r="N161" s="217" t="s">
        <v>43</v>
      </c>
      <c r="O161" s="59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2" t="s">
        <v>1474</v>
      </c>
      <c r="AT161" s="172" t="s">
        <v>335</v>
      </c>
      <c r="AU161" s="172" t="s">
        <v>179</v>
      </c>
      <c r="AY161" s="18" t="s">
        <v>173</v>
      </c>
      <c r="BE161" s="173">
        <f>IF(N161="základná",J161,0)</f>
        <v>0</v>
      </c>
      <c r="BF161" s="173">
        <f>IF(N161="znížená",J161,0)</f>
        <v>0</v>
      </c>
      <c r="BG161" s="173">
        <f>IF(N161="zákl. prenesená",J161,0)</f>
        <v>0</v>
      </c>
      <c r="BH161" s="173">
        <f>IF(N161="zníž. prenesená",J161,0)</f>
        <v>0</v>
      </c>
      <c r="BI161" s="173">
        <f>IF(N161="nulová",J161,0)</f>
        <v>0</v>
      </c>
      <c r="BJ161" s="18" t="s">
        <v>179</v>
      </c>
      <c r="BK161" s="174">
        <f>ROUND(I161*H161,3)</f>
        <v>0</v>
      </c>
      <c r="BL161" s="18" t="s">
        <v>572</v>
      </c>
      <c r="BM161" s="172" t="s">
        <v>2809</v>
      </c>
    </row>
    <row r="162" spans="1:65" s="2" customFormat="1" x14ac:dyDescent="0.2">
      <c r="A162" s="33"/>
      <c r="B162" s="34"/>
      <c r="C162" s="33"/>
      <c r="D162" s="175" t="s">
        <v>181</v>
      </c>
      <c r="E162" s="33"/>
      <c r="F162" s="176" t="s">
        <v>2808</v>
      </c>
      <c r="G162" s="33"/>
      <c r="H162" s="33"/>
      <c r="I162" s="97"/>
      <c r="J162" s="33"/>
      <c r="K162" s="33"/>
      <c r="L162" s="34"/>
      <c r="M162" s="177"/>
      <c r="N162" s="178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181</v>
      </c>
      <c r="AU162" s="18" t="s">
        <v>179</v>
      </c>
    </row>
    <row r="163" spans="1:65" s="2" customFormat="1" ht="16.5" customHeight="1" x14ac:dyDescent="0.2">
      <c r="A163" s="33"/>
      <c r="B163" s="162"/>
      <c r="C163" s="210" t="s">
        <v>308</v>
      </c>
      <c r="D163" s="267" t="s">
        <v>2810</v>
      </c>
      <c r="E163" s="268"/>
      <c r="F163" s="269"/>
      <c r="G163" s="211" t="s">
        <v>370</v>
      </c>
      <c r="H163" s="212">
        <v>1</v>
      </c>
      <c r="I163" s="213"/>
      <c r="J163" s="212">
        <f>ROUND(I163*H163,3)</f>
        <v>0</v>
      </c>
      <c r="K163" s="214"/>
      <c r="L163" s="215"/>
      <c r="M163" s="216" t="s">
        <v>1</v>
      </c>
      <c r="N163" s="217" t="s">
        <v>43</v>
      </c>
      <c r="O163" s="59"/>
      <c r="P163" s="170">
        <f>O163*H163</f>
        <v>0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2" t="s">
        <v>1474</v>
      </c>
      <c r="AT163" s="172" t="s">
        <v>335</v>
      </c>
      <c r="AU163" s="172" t="s">
        <v>179</v>
      </c>
      <c r="AY163" s="18" t="s">
        <v>173</v>
      </c>
      <c r="BE163" s="173">
        <f>IF(N163="základná",J163,0)</f>
        <v>0</v>
      </c>
      <c r="BF163" s="173">
        <f>IF(N163="znížená",J163,0)</f>
        <v>0</v>
      </c>
      <c r="BG163" s="173">
        <f>IF(N163="zákl. prenesená",J163,0)</f>
        <v>0</v>
      </c>
      <c r="BH163" s="173">
        <f>IF(N163="zníž. prenesená",J163,0)</f>
        <v>0</v>
      </c>
      <c r="BI163" s="173">
        <f>IF(N163="nulová",J163,0)</f>
        <v>0</v>
      </c>
      <c r="BJ163" s="18" t="s">
        <v>179</v>
      </c>
      <c r="BK163" s="174">
        <f>ROUND(I163*H163,3)</f>
        <v>0</v>
      </c>
      <c r="BL163" s="18" t="s">
        <v>572</v>
      </c>
      <c r="BM163" s="172" t="s">
        <v>2811</v>
      </c>
    </row>
    <row r="164" spans="1:65" s="2" customFormat="1" x14ac:dyDescent="0.2">
      <c r="A164" s="33"/>
      <c r="B164" s="34"/>
      <c r="C164" s="33"/>
      <c r="D164" s="175" t="s">
        <v>181</v>
      </c>
      <c r="E164" s="33"/>
      <c r="F164" s="176" t="s">
        <v>2810</v>
      </c>
      <c r="G164" s="33"/>
      <c r="H164" s="33"/>
      <c r="I164" s="97"/>
      <c r="J164" s="33"/>
      <c r="K164" s="33"/>
      <c r="L164" s="34"/>
      <c r="M164" s="177"/>
      <c r="N164" s="178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181</v>
      </c>
      <c r="AU164" s="18" t="s">
        <v>179</v>
      </c>
    </row>
    <row r="165" spans="1:65" s="2" customFormat="1" ht="16.5" customHeight="1" x14ac:dyDescent="0.2">
      <c r="A165" s="33"/>
      <c r="B165" s="162"/>
      <c r="C165" s="210" t="s">
        <v>311</v>
      </c>
      <c r="D165" s="267" t="s">
        <v>2812</v>
      </c>
      <c r="E165" s="268"/>
      <c r="F165" s="269"/>
      <c r="G165" s="211" t="s">
        <v>177</v>
      </c>
      <c r="H165" s="212">
        <v>1</v>
      </c>
      <c r="I165" s="213"/>
      <c r="J165" s="212">
        <f>ROUND(I165*H165,3)</f>
        <v>0</v>
      </c>
      <c r="K165" s="214"/>
      <c r="L165" s="215"/>
      <c r="M165" s="216" t="s">
        <v>1</v>
      </c>
      <c r="N165" s="217" t="s">
        <v>43</v>
      </c>
      <c r="O165" s="59"/>
      <c r="P165" s="170">
        <f>O165*H165</f>
        <v>0</v>
      </c>
      <c r="Q165" s="170">
        <v>0</v>
      </c>
      <c r="R165" s="170">
        <f>Q165*H165</f>
        <v>0</v>
      </c>
      <c r="S165" s="170">
        <v>0</v>
      </c>
      <c r="T165" s="17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2" t="s">
        <v>1474</v>
      </c>
      <c r="AT165" s="172" t="s">
        <v>335</v>
      </c>
      <c r="AU165" s="172" t="s">
        <v>179</v>
      </c>
      <c r="AY165" s="18" t="s">
        <v>173</v>
      </c>
      <c r="BE165" s="173">
        <f>IF(N165="základná",J165,0)</f>
        <v>0</v>
      </c>
      <c r="BF165" s="173">
        <f>IF(N165="znížená",J165,0)</f>
        <v>0</v>
      </c>
      <c r="BG165" s="173">
        <f>IF(N165="zákl. prenesená",J165,0)</f>
        <v>0</v>
      </c>
      <c r="BH165" s="173">
        <f>IF(N165="zníž. prenesená",J165,0)</f>
        <v>0</v>
      </c>
      <c r="BI165" s="173">
        <f>IF(N165="nulová",J165,0)</f>
        <v>0</v>
      </c>
      <c r="BJ165" s="18" t="s">
        <v>179</v>
      </c>
      <c r="BK165" s="174">
        <f>ROUND(I165*H165,3)</f>
        <v>0</v>
      </c>
      <c r="BL165" s="18" t="s">
        <v>572</v>
      </c>
      <c r="BM165" s="172" t="s">
        <v>2813</v>
      </c>
    </row>
    <row r="166" spans="1:65" s="2" customFormat="1" x14ac:dyDescent="0.2">
      <c r="A166" s="33"/>
      <c r="B166" s="34"/>
      <c r="C166" s="33"/>
      <c r="D166" s="175" t="s">
        <v>181</v>
      </c>
      <c r="E166" s="33"/>
      <c r="F166" s="176" t="s">
        <v>2812</v>
      </c>
      <c r="G166" s="33"/>
      <c r="H166" s="33"/>
      <c r="I166" s="97"/>
      <c r="J166" s="33"/>
      <c r="K166" s="33"/>
      <c r="L166" s="34"/>
      <c r="M166" s="177"/>
      <c r="N166" s="178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181</v>
      </c>
      <c r="AU166" s="18" t="s">
        <v>179</v>
      </c>
    </row>
    <row r="167" spans="1:65" s="12" customFormat="1" ht="22.9" customHeight="1" x14ac:dyDescent="0.2">
      <c r="B167" s="149"/>
      <c r="D167" s="150" t="s">
        <v>76</v>
      </c>
      <c r="E167" s="160" t="s">
        <v>2753</v>
      </c>
      <c r="F167" s="160" t="s">
        <v>2754</v>
      </c>
      <c r="I167" s="152"/>
      <c r="J167" s="161">
        <f>BK167</f>
        <v>0</v>
      </c>
      <c r="L167" s="149"/>
      <c r="M167" s="154"/>
      <c r="N167" s="155"/>
      <c r="O167" s="155"/>
      <c r="P167" s="156">
        <f>SUM(P168:P185)</f>
        <v>0</v>
      </c>
      <c r="Q167" s="155"/>
      <c r="R167" s="156">
        <f>SUM(R168:R185)</f>
        <v>0</v>
      </c>
      <c r="S167" s="155"/>
      <c r="T167" s="157">
        <f>SUM(T168:T185)</f>
        <v>0</v>
      </c>
      <c r="AR167" s="150" t="s">
        <v>191</v>
      </c>
      <c r="AT167" s="158" t="s">
        <v>76</v>
      </c>
      <c r="AU167" s="158" t="s">
        <v>85</v>
      </c>
      <c r="AY167" s="150" t="s">
        <v>173</v>
      </c>
      <c r="BK167" s="159">
        <f>SUM(BK168:BK185)</f>
        <v>0</v>
      </c>
    </row>
    <row r="168" spans="1:65" s="2" customFormat="1" ht="16.5" customHeight="1" x14ac:dyDescent="0.2">
      <c r="A168" s="33"/>
      <c r="B168" s="162"/>
      <c r="C168" s="163" t="s">
        <v>316</v>
      </c>
      <c r="D168" s="264" t="s">
        <v>2755</v>
      </c>
      <c r="E168" s="265"/>
      <c r="F168" s="266"/>
      <c r="G168" s="164" t="s">
        <v>643</v>
      </c>
      <c r="H168" s="165">
        <v>50</v>
      </c>
      <c r="I168" s="166"/>
      <c r="J168" s="165">
        <f>ROUND(I168*H168,3)</f>
        <v>0</v>
      </c>
      <c r="K168" s="167"/>
      <c r="L168" s="34"/>
      <c r="M168" s="168" t="s">
        <v>1</v>
      </c>
      <c r="N168" s="169" t="s">
        <v>43</v>
      </c>
      <c r="O168" s="59"/>
      <c r="P168" s="170">
        <f>O168*H168</f>
        <v>0</v>
      </c>
      <c r="Q168" s="170">
        <v>0</v>
      </c>
      <c r="R168" s="170">
        <f>Q168*H168</f>
        <v>0</v>
      </c>
      <c r="S168" s="170">
        <v>0</v>
      </c>
      <c r="T168" s="17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2" t="s">
        <v>572</v>
      </c>
      <c r="AT168" s="172" t="s">
        <v>175</v>
      </c>
      <c r="AU168" s="172" t="s">
        <v>179</v>
      </c>
      <c r="AY168" s="18" t="s">
        <v>173</v>
      </c>
      <c r="BE168" s="173">
        <f>IF(N168="základná",J168,0)</f>
        <v>0</v>
      </c>
      <c r="BF168" s="173">
        <f>IF(N168="znížená",J168,0)</f>
        <v>0</v>
      </c>
      <c r="BG168" s="173">
        <f>IF(N168="zákl. prenesená",J168,0)</f>
        <v>0</v>
      </c>
      <c r="BH168" s="173">
        <f>IF(N168="zníž. prenesená",J168,0)</f>
        <v>0</v>
      </c>
      <c r="BI168" s="173">
        <f>IF(N168="nulová",J168,0)</f>
        <v>0</v>
      </c>
      <c r="BJ168" s="18" t="s">
        <v>179</v>
      </c>
      <c r="BK168" s="174">
        <f>ROUND(I168*H168,3)</f>
        <v>0</v>
      </c>
      <c r="BL168" s="18" t="s">
        <v>572</v>
      </c>
      <c r="BM168" s="172" t="s">
        <v>2814</v>
      </c>
    </row>
    <row r="169" spans="1:65" s="2" customFormat="1" x14ac:dyDescent="0.2">
      <c r="A169" s="33"/>
      <c r="B169" s="34"/>
      <c r="C169" s="33"/>
      <c r="D169" s="175" t="s">
        <v>181</v>
      </c>
      <c r="E169" s="33"/>
      <c r="F169" s="176" t="s">
        <v>2755</v>
      </c>
      <c r="G169" s="33"/>
      <c r="H169" s="33"/>
      <c r="I169" s="97"/>
      <c r="J169" s="33"/>
      <c r="K169" s="33"/>
      <c r="L169" s="34"/>
      <c r="M169" s="177"/>
      <c r="N169" s="178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181</v>
      </c>
      <c r="AU169" s="18" t="s">
        <v>179</v>
      </c>
    </row>
    <row r="170" spans="1:65" s="2" customFormat="1" ht="16.5" customHeight="1" x14ac:dyDescent="0.2">
      <c r="A170" s="33"/>
      <c r="B170" s="162"/>
      <c r="C170" s="163" t="s">
        <v>320</v>
      </c>
      <c r="D170" s="264" t="s">
        <v>2757</v>
      </c>
      <c r="E170" s="265"/>
      <c r="F170" s="266"/>
      <c r="G170" s="164" t="s">
        <v>271</v>
      </c>
      <c r="H170" s="165">
        <v>25</v>
      </c>
      <c r="I170" s="166"/>
      <c r="J170" s="165">
        <f>ROUND(I170*H170,3)</f>
        <v>0</v>
      </c>
      <c r="K170" s="167"/>
      <c r="L170" s="34"/>
      <c r="M170" s="168" t="s">
        <v>1</v>
      </c>
      <c r="N170" s="169" t="s">
        <v>43</v>
      </c>
      <c r="O170" s="59"/>
      <c r="P170" s="170">
        <f>O170*H170</f>
        <v>0</v>
      </c>
      <c r="Q170" s="170">
        <v>0</v>
      </c>
      <c r="R170" s="170">
        <f>Q170*H170</f>
        <v>0</v>
      </c>
      <c r="S170" s="170">
        <v>0</v>
      </c>
      <c r="T170" s="171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2" t="s">
        <v>572</v>
      </c>
      <c r="AT170" s="172" t="s">
        <v>175</v>
      </c>
      <c r="AU170" s="172" t="s">
        <v>179</v>
      </c>
      <c r="AY170" s="18" t="s">
        <v>173</v>
      </c>
      <c r="BE170" s="173">
        <f>IF(N170="základná",J170,0)</f>
        <v>0</v>
      </c>
      <c r="BF170" s="173">
        <f>IF(N170="znížená",J170,0)</f>
        <v>0</v>
      </c>
      <c r="BG170" s="173">
        <f>IF(N170="zákl. prenesená",J170,0)</f>
        <v>0</v>
      </c>
      <c r="BH170" s="173">
        <f>IF(N170="zníž. prenesená",J170,0)</f>
        <v>0</v>
      </c>
      <c r="BI170" s="173">
        <f>IF(N170="nulová",J170,0)</f>
        <v>0</v>
      </c>
      <c r="BJ170" s="18" t="s">
        <v>179</v>
      </c>
      <c r="BK170" s="174">
        <f>ROUND(I170*H170,3)</f>
        <v>0</v>
      </c>
      <c r="BL170" s="18" t="s">
        <v>572</v>
      </c>
      <c r="BM170" s="172" t="s">
        <v>2815</v>
      </c>
    </row>
    <row r="171" spans="1:65" s="2" customFormat="1" x14ac:dyDescent="0.2">
      <c r="A171" s="33"/>
      <c r="B171" s="34"/>
      <c r="C171" s="33"/>
      <c r="D171" s="175" t="s">
        <v>181</v>
      </c>
      <c r="E171" s="33"/>
      <c r="F171" s="176" t="s">
        <v>2757</v>
      </c>
      <c r="G171" s="33"/>
      <c r="H171" s="33"/>
      <c r="I171" s="97"/>
      <c r="J171" s="33"/>
      <c r="K171" s="33"/>
      <c r="L171" s="34"/>
      <c r="M171" s="177"/>
      <c r="N171" s="178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181</v>
      </c>
      <c r="AU171" s="18" t="s">
        <v>179</v>
      </c>
    </row>
    <row r="172" spans="1:65" s="2" customFormat="1" ht="16.5" customHeight="1" x14ac:dyDescent="0.2">
      <c r="A172" s="33"/>
      <c r="B172" s="162"/>
      <c r="C172" s="163" t="s">
        <v>326</v>
      </c>
      <c r="D172" s="264" t="s">
        <v>2816</v>
      </c>
      <c r="E172" s="265"/>
      <c r="F172" s="266"/>
      <c r="G172" s="164" t="s">
        <v>177</v>
      </c>
      <c r="H172" s="165">
        <v>1</v>
      </c>
      <c r="I172" s="166"/>
      <c r="J172" s="165">
        <f>ROUND(I172*H172,3)</f>
        <v>0</v>
      </c>
      <c r="K172" s="167"/>
      <c r="L172" s="34"/>
      <c r="M172" s="168" t="s">
        <v>1</v>
      </c>
      <c r="N172" s="169" t="s">
        <v>43</v>
      </c>
      <c r="O172" s="59"/>
      <c r="P172" s="170">
        <f>O172*H172</f>
        <v>0</v>
      </c>
      <c r="Q172" s="170">
        <v>0</v>
      </c>
      <c r="R172" s="170">
        <f>Q172*H172</f>
        <v>0</v>
      </c>
      <c r="S172" s="170">
        <v>0</v>
      </c>
      <c r="T172" s="17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2" t="s">
        <v>572</v>
      </c>
      <c r="AT172" s="172" t="s">
        <v>175</v>
      </c>
      <c r="AU172" s="172" t="s">
        <v>179</v>
      </c>
      <c r="AY172" s="18" t="s">
        <v>173</v>
      </c>
      <c r="BE172" s="173">
        <f>IF(N172="základná",J172,0)</f>
        <v>0</v>
      </c>
      <c r="BF172" s="173">
        <f>IF(N172="znížená",J172,0)</f>
        <v>0</v>
      </c>
      <c r="BG172" s="173">
        <f>IF(N172="zákl. prenesená",J172,0)</f>
        <v>0</v>
      </c>
      <c r="BH172" s="173">
        <f>IF(N172="zníž. prenesená",J172,0)</f>
        <v>0</v>
      </c>
      <c r="BI172" s="173">
        <f>IF(N172="nulová",J172,0)</f>
        <v>0</v>
      </c>
      <c r="BJ172" s="18" t="s">
        <v>179</v>
      </c>
      <c r="BK172" s="174">
        <f>ROUND(I172*H172,3)</f>
        <v>0</v>
      </c>
      <c r="BL172" s="18" t="s">
        <v>572</v>
      </c>
      <c r="BM172" s="172" t="s">
        <v>2817</v>
      </c>
    </row>
    <row r="173" spans="1:65" s="2" customFormat="1" x14ac:dyDescent="0.2">
      <c r="A173" s="33"/>
      <c r="B173" s="34"/>
      <c r="C173" s="33"/>
      <c r="D173" s="175" t="s">
        <v>181</v>
      </c>
      <c r="E173" s="33"/>
      <c r="F173" s="176" t="s">
        <v>2816</v>
      </c>
      <c r="G173" s="33"/>
      <c r="H173" s="33"/>
      <c r="I173" s="97"/>
      <c r="J173" s="33"/>
      <c r="K173" s="33"/>
      <c r="L173" s="34"/>
      <c r="M173" s="177"/>
      <c r="N173" s="178"/>
      <c r="O173" s="59"/>
      <c r="P173" s="59"/>
      <c r="Q173" s="59"/>
      <c r="R173" s="59"/>
      <c r="S173" s="59"/>
      <c r="T173" s="60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181</v>
      </c>
      <c r="AU173" s="18" t="s">
        <v>179</v>
      </c>
    </row>
    <row r="174" spans="1:65" s="2" customFormat="1" ht="16.5" customHeight="1" x14ac:dyDescent="0.2">
      <c r="A174" s="33"/>
      <c r="B174" s="162"/>
      <c r="C174" s="163" t="s">
        <v>330</v>
      </c>
      <c r="D174" s="264" t="s">
        <v>2818</v>
      </c>
      <c r="E174" s="265"/>
      <c r="F174" s="266"/>
      <c r="G174" s="164" t="s">
        <v>177</v>
      </c>
      <c r="H174" s="165">
        <v>1</v>
      </c>
      <c r="I174" s="166"/>
      <c r="J174" s="165">
        <f>ROUND(I174*H174,3)</f>
        <v>0</v>
      </c>
      <c r="K174" s="167"/>
      <c r="L174" s="34"/>
      <c r="M174" s="168" t="s">
        <v>1</v>
      </c>
      <c r="N174" s="169" t="s">
        <v>43</v>
      </c>
      <c r="O174" s="59"/>
      <c r="P174" s="170">
        <f>O174*H174</f>
        <v>0</v>
      </c>
      <c r="Q174" s="170">
        <v>0</v>
      </c>
      <c r="R174" s="170">
        <f>Q174*H174</f>
        <v>0</v>
      </c>
      <c r="S174" s="170">
        <v>0</v>
      </c>
      <c r="T174" s="17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2" t="s">
        <v>572</v>
      </c>
      <c r="AT174" s="172" t="s">
        <v>175</v>
      </c>
      <c r="AU174" s="172" t="s">
        <v>179</v>
      </c>
      <c r="AY174" s="18" t="s">
        <v>173</v>
      </c>
      <c r="BE174" s="173">
        <f>IF(N174="základná",J174,0)</f>
        <v>0</v>
      </c>
      <c r="BF174" s="173">
        <f>IF(N174="znížená",J174,0)</f>
        <v>0</v>
      </c>
      <c r="BG174" s="173">
        <f>IF(N174="zákl. prenesená",J174,0)</f>
        <v>0</v>
      </c>
      <c r="BH174" s="173">
        <f>IF(N174="zníž. prenesená",J174,0)</f>
        <v>0</v>
      </c>
      <c r="BI174" s="173">
        <f>IF(N174="nulová",J174,0)</f>
        <v>0</v>
      </c>
      <c r="BJ174" s="18" t="s">
        <v>179</v>
      </c>
      <c r="BK174" s="174">
        <f>ROUND(I174*H174,3)</f>
        <v>0</v>
      </c>
      <c r="BL174" s="18" t="s">
        <v>572</v>
      </c>
      <c r="BM174" s="172" t="s">
        <v>2819</v>
      </c>
    </row>
    <row r="175" spans="1:65" s="2" customFormat="1" x14ac:dyDescent="0.2">
      <c r="A175" s="33"/>
      <c r="B175" s="34"/>
      <c r="C175" s="33"/>
      <c r="D175" s="175" t="s">
        <v>181</v>
      </c>
      <c r="E175" s="33"/>
      <c r="F175" s="176" t="s">
        <v>2818</v>
      </c>
      <c r="G175" s="33"/>
      <c r="H175" s="33"/>
      <c r="I175" s="97"/>
      <c r="J175" s="33"/>
      <c r="K175" s="33"/>
      <c r="L175" s="34"/>
      <c r="M175" s="177"/>
      <c r="N175" s="178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181</v>
      </c>
      <c r="AU175" s="18" t="s">
        <v>179</v>
      </c>
    </row>
    <row r="176" spans="1:65" s="2" customFormat="1" ht="16.5" customHeight="1" x14ac:dyDescent="0.2">
      <c r="A176" s="33"/>
      <c r="B176" s="162"/>
      <c r="C176" s="163" t="s">
        <v>334</v>
      </c>
      <c r="D176" s="264" t="s">
        <v>2820</v>
      </c>
      <c r="E176" s="265"/>
      <c r="F176" s="266"/>
      <c r="G176" s="164" t="s">
        <v>177</v>
      </c>
      <c r="H176" s="165">
        <v>1</v>
      </c>
      <c r="I176" s="166"/>
      <c r="J176" s="165">
        <f>ROUND(I176*H176,3)</f>
        <v>0</v>
      </c>
      <c r="K176" s="167"/>
      <c r="L176" s="34"/>
      <c r="M176" s="168" t="s">
        <v>1</v>
      </c>
      <c r="N176" s="169" t="s">
        <v>43</v>
      </c>
      <c r="O176" s="59"/>
      <c r="P176" s="170">
        <f>O176*H176</f>
        <v>0</v>
      </c>
      <c r="Q176" s="170">
        <v>0</v>
      </c>
      <c r="R176" s="170">
        <f>Q176*H176</f>
        <v>0</v>
      </c>
      <c r="S176" s="170">
        <v>0</v>
      </c>
      <c r="T176" s="17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2" t="s">
        <v>572</v>
      </c>
      <c r="AT176" s="172" t="s">
        <v>175</v>
      </c>
      <c r="AU176" s="172" t="s">
        <v>179</v>
      </c>
      <c r="AY176" s="18" t="s">
        <v>173</v>
      </c>
      <c r="BE176" s="173">
        <f>IF(N176="základná",J176,0)</f>
        <v>0</v>
      </c>
      <c r="BF176" s="173">
        <f>IF(N176="znížená",J176,0)</f>
        <v>0</v>
      </c>
      <c r="BG176" s="173">
        <f>IF(N176="zákl. prenesená",J176,0)</f>
        <v>0</v>
      </c>
      <c r="BH176" s="173">
        <f>IF(N176="zníž. prenesená",J176,0)</f>
        <v>0</v>
      </c>
      <c r="BI176" s="173">
        <f>IF(N176="nulová",J176,0)</f>
        <v>0</v>
      </c>
      <c r="BJ176" s="18" t="s">
        <v>179</v>
      </c>
      <c r="BK176" s="174">
        <f>ROUND(I176*H176,3)</f>
        <v>0</v>
      </c>
      <c r="BL176" s="18" t="s">
        <v>572</v>
      </c>
      <c r="BM176" s="172" t="s">
        <v>2821</v>
      </c>
    </row>
    <row r="177" spans="1:65" s="2" customFormat="1" x14ac:dyDescent="0.2">
      <c r="A177" s="33"/>
      <c r="B177" s="34"/>
      <c r="C177" s="33"/>
      <c r="D177" s="175" t="s">
        <v>181</v>
      </c>
      <c r="E177" s="33"/>
      <c r="F177" s="176" t="s">
        <v>2820</v>
      </c>
      <c r="G177" s="33"/>
      <c r="H177" s="33"/>
      <c r="I177" s="97"/>
      <c r="J177" s="33"/>
      <c r="K177" s="33"/>
      <c r="L177" s="34"/>
      <c r="M177" s="177"/>
      <c r="N177" s="178"/>
      <c r="O177" s="59"/>
      <c r="P177" s="59"/>
      <c r="Q177" s="59"/>
      <c r="R177" s="59"/>
      <c r="S177" s="59"/>
      <c r="T177" s="60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181</v>
      </c>
      <c r="AU177" s="18" t="s">
        <v>179</v>
      </c>
    </row>
    <row r="178" spans="1:65" s="2" customFormat="1" ht="16.5" customHeight="1" x14ac:dyDescent="0.2">
      <c r="A178" s="33"/>
      <c r="B178" s="162"/>
      <c r="C178" s="163" t="s">
        <v>340</v>
      </c>
      <c r="D178" s="264" t="s">
        <v>2763</v>
      </c>
      <c r="E178" s="265"/>
      <c r="F178" s="266"/>
      <c r="G178" s="164" t="s">
        <v>177</v>
      </c>
      <c r="H178" s="165">
        <v>1</v>
      </c>
      <c r="I178" s="166"/>
      <c r="J178" s="165">
        <f>ROUND(I178*H178,3)</f>
        <v>0</v>
      </c>
      <c r="K178" s="167"/>
      <c r="L178" s="34"/>
      <c r="M178" s="168" t="s">
        <v>1</v>
      </c>
      <c r="N178" s="169" t="s">
        <v>43</v>
      </c>
      <c r="O178" s="59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2" t="s">
        <v>572</v>
      </c>
      <c r="AT178" s="172" t="s">
        <v>175</v>
      </c>
      <c r="AU178" s="172" t="s">
        <v>179</v>
      </c>
      <c r="AY178" s="18" t="s">
        <v>173</v>
      </c>
      <c r="BE178" s="173">
        <f>IF(N178="základná",J178,0)</f>
        <v>0</v>
      </c>
      <c r="BF178" s="173">
        <f>IF(N178="znížená",J178,0)</f>
        <v>0</v>
      </c>
      <c r="BG178" s="173">
        <f>IF(N178="zákl. prenesená",J178,0)</f>
        <v>0</v>
      </c>
      <c r="BH178" s="173">
        <f>IF(N178="zníž. prenesená",J178,0)</f>
        <v>0</v>
      </c>
      <c r="BI178" s="173">
        <f>IF(N178="nulová",J178,0)</f>
        <v>0</v>
      </c>
      <c r="BJ178" s="18" t="s">
        <v>179</v>
      </c>
      <c r="BK178" s="174">
        <f>ROUND(I178*H178,3)</f>
        <v>0</v>
      </c>
      <c r="BL178" s="18" t="s">
        <v>572</v>
      </c>
      <c r="BM178" s="172" t="s">
        <v>2822</v>
      </c>
    </row>
    <row r="179" spans="1:65" s="2" customFormat="1" x14ac:dyDescent="0.2">
      <c r="A179" s="33"/>
      <c r="B179" s="34"/>
      <c r="C179" s="33"/>
      <c r="D179" s="175" t="s">
        <v>181</v>
      </c>
      <c r="E179" s="33"/>
      <c r="F179" s="176" t="s">
        <v>2763</v>
      </c>
      <c r="G179" s="33"/>
      <c r="H179" s="33"/>
      <c r="I179" s="97"/>
      <c r="J179" s="33"/>
      <c r="K179" s="33"/>
      <c r="L179" s="34"/>
      <c r="M179" s="177"/>
      <c r="N179" s="178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181</v>
      </c>
      <c r="AU179" s="18" t="s">
        <v>179</v>
      </c>
    </row>
    <row r="180" spans="1:65" s="2" customFormat="1" ht="16.5" customHeight="1" x14ac:dyDescent="0.2">
      <c r="A180" s="33"/>
      <c r="B180" s="162"/>
      <c r="C180" s="163" t="s">
        <v>345</v>
      </c>
      <c r="D180" s="264" t="s">
        <v>2823</v>
      </c>
      <c r="E180" s="265"/>
      <c r="F180" s="266"/>
      <c r="G180" s="164" t="s">
        <v>177</v>
      </c>
      <c r="H180" s="165">
        <v>1</v>
      </c>
      <c r="I180" s="166"/>
      <c r="J180" s="165">
        <f>ROUND(I180*H180,3)</f>
        <v>0</v>
      </c>
      <c r="K180" s="167"/>
      <c r="L180" s="34"/>
      <c r="M180" s="168" t="s">
        <v>1</v>
      </c>
      <c r="N180" s="169" t="s">
        <v>43</v>
      </c>
      <c r="O180" s="59"/>
      <c r="P180" s="170">
        <f>O180*H180</f>
        <v>0</v>
      </c>
      <c r="Q180" s="170">
        <v>0</v>
      </c>
      <c r="R180" s="170">
        <f>Q180*H180</f>
        <v>0</v>
      </c>
      <c r="S180" s="170">
        <v>0</v>
      </c>
      <c r="T180" s="171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2" t="s">
        <v>572</v>
      </c>
      <c r="AT180" s="172" t="s">
        <v>175</v>
      </c>
      <c r="AU180" s="172" t="s">
        <v>179</v>
      </c>
      <c r="AY180" s="18" t="s">
        <v>173</v>
      </c>
      <c r="BE180" s="173">
        <f>IF(N180="základná",J180,0)</f>
        <v>0</v>
      </c>
      <c r="BF180" s="173">
        <f>IF(N180="znížená",J180,0)</f>
        <v>0</v>
      </c>
      <c r="BG180" s="173">
        <f>IF(N180="zákl. prenesená",J180,0)</f>
        <v>0</v>
      </c>
      <c r="BH180" s="173">
        <f>IF(N180="zníž. prenesená",J180,0)</f>
        <v>0</v>
      </c>
      <c r="BI180" s="173">
        <f>IF(N180="nulová",J180,0)</f>
        <v>0</v>
      </c>
      <c r="BJ180" s="18" t="s">
        <v>179</v>
      </c>
      <c r="BK180" s="174">
        <f>ROUND(I180*H180,3)</f>
        <v>0</v>
      </c>
      <c r="BL180" s="18" t="s">
        <v>572</v>
      </c>
      <c r="BM180" s="172" t="s">
        <v>2824</v>
      </c>
    </row>
    <row r="181" spans="1:65" s="2" customFormat="1" x14ac:dyDescent="0.2">
      <c r="A181" s="33"/>
      <c r="B181" s="34"/>
      <c r="C181" s="33"/>
      <c r="D181" s="175" t="s">
        <v>181</v>
      </c>
      <c r="E181" s="33"/>
      <c r="F181" s="176" t="s">
        <v>2823</v>
      </c>
      <c r="G181" s="33"/>
      <c r="H181" s="33"/>
      <c r="I181" s="97"/>
      <c r="J181" s="33"/>
      <c r="K181" s="33"/>
      <c r="L181" s="34"/>
      <c r="M181" s="177"/>
      <c r="N181" s="178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181</v>
      </c>
      <c r="AU181" s="18" t="s">
        <v>179</v>
      </c>
    </row>
    <row r="182" spans="1:65" s="2" customFormat="1" ht="16.5" customHeight="1" x14ac:dyDescent="0.2">
      <c r="A182" s="33"/>
      <c r="B182" s="162"/>
      <c r="C182" s="163" t="s">
        <v>355</v>
      </c>
      <c r="D182" s="264" t="s">
        <v>2825</v>
      </c>
      <c r="E182" s="265"/>
      <c r="F182" s="266"/>
      <c r="G182" s="164" t="s">
        <v>177</v>
      </c>
      <c r="H182" s="165">
        <v>1</v>
      </c>
      <c r="I182" s="166"/>
      <c r="J182" s="165">
        <f>ROUND(I182*H182,3)</f>
        <v>0</v>
      </c>
      <c r="K182" s="167"/>
      <c r="L182" s="34"/>
      <c r="M182" s="168" t="s">
        <v>1</v>
      </c>
      <c r="N182" s="169" t="s">
        <v>43</v>
      </c>
      <c r="O182" s="59"/>
      <c r="P182" s="170">
        <f>O182*H182</f>
        <v>0</v>
      </c>
      <c r="Q182" s="170">
        <v>0</v>
      </c>
      <c r="R182" s="170">
        <f>Q182*H182</f>
        <v>0</v>
      </c>
      <c r="S182" s="170">
        <v>0</v>
      </c>
      <c r="T182" s="171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2" t="s">
        <v>572</v>
      </c>
      <c r="AT182" s="172" t="s">
        <v>175</v>
      </c>
      <c r="AU182" s="172" t="s">
        <v>179</v>
      </c>
      <c r="AY182" s="18" t="s">
        <v>173</v>
      </c>
      <c r="BE182" s="173">
        <f>IF(N182="základná",J182,0)</f>
        <v>0</v>
      </c>
      <c r="BF182" s="173">
        <f>IF(N182="znížená",J182,0)</f>
        <v>0</v>
      </c>
      <c r="BG182" s="173">
        <f>IF(N182="zákl. prenesená",J182,0)</f>
        <v>0</v>
      </c>
      <c r="BH182" s="173">
        <f>IF(N182="zníž. prenesená",J182,0)</f>
        <v>0</v>
      </c>
      <c r="BI182" s="173">
        <f>IF(N182="nulová",J182,0)</f>
        <v>0</v>
      </c>
      <c r="BJ182" s="18" t="s">
        <v>179</v>
      </c>
      <c r="BK182" s="174">
        <f>ROUND(I182*H182,3)</f>
        <v>0</v>
      </c>
      <c r="BL182" s="18" t="s">
        <v>572</v>
      </c>
      <c r="BM182" s="172" t="s">
        <v>2826</v>
      </c>
    </row>
    <row r="183" spans="1:65" s="2" customFormat="1" x14ac:dyDescent="0.2">
      <c r="A183" s="33"/>
      <c r="B183" s="34"/>
      <c r="C183" s="33"/>
      <c r="D183" s="175" t="s">
        <v>181</v>
      </c>
      <c r="E183" s="33"/>
      <c r="F183" s="176" t="s">
        <v>2825</v>
      </c>
      <c r="G183" s="33"/>
      <c r="H183" s="33"/>
      <c r="I183" s="97"/>
      <c r="J183" s="33"/>
      <c r="K183" s="33"/>
      <c r="L183" s="34"/>
      <c r="M183" s="177"/>
      <c r="N183" s="178"/>
      <c r="O183" s="59"/>
      <c r="P183" s="59"/>
      <c r="Q183" s="59"/>
      <c r="R183" s="59"/>
      <c r="S183" s="59"/>
      <c r="T183" s="6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181</v>
      </c>
      <c r="AU183" s="18" t="s">
        <v>179</v>
      </c>
    </row>
    <row r="184" spans="1:65" s="2" customFormat="1" ht="16.5" customHeight="1" x14ac:dyDescent="0.2">
      <c r="A184" s="33"/>
      <c r="B184" s="162"/>
      <c r="C184" s="163" t="s">
        <v>360</v>
      </c>
      <c r="D184" s="264" t="s">
        <v>2827</v>
      </c>
      <c r="E184" s="265"/>
      <c r="F184" s="266"/>
      <c r="G184" s="164" t="s">
        <v>177</v>
      </c>
      <c r="H184" s="165">
        <v>1</v>
      </c>
      <c r="I184" s="166"/>
      <c r="J184" s="165">
        <f>ROUND(I184*H184,3)</f>
        <v>0</v>
      </c>
      <c r="K184" s="167"/>
      <c r="L184" s="34"/>
      <c r="M184" s="168" t="s">
        <v>1</v>
      </c>
      <c r="N184" s="169" t="s">
        <v>43</v>
      </c>
      <c r="O184" s="59"/>
      <c r="P184" s="170">
        <f>O184*H184</f>
        <v>0</v>
      </c>
      <c r="Q184" s="170">
        <v>0</v>
      </c>
      <c r="R184" s="170">
        <f>Q184*H184</f>
        <v>0</v>
      </c>
      <c r="S184" s="170">
        <v>0</v>
      </c>
      <c r="T184" s="171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2" t="s">
        <v>572</v>
      </c>
      <c r="AT184" s="172" t="s">
        <v>175</v>
      </c>
      <c r="AU184" s="172" t="s">
        <v>179</v>
      </c>
      <c r="AY184" s="18" t="s">
        <v>173</v>
      </c>
      <c r="BE184" s="173">
        <f>IF(N184="základná",J184,0)</f>
        <v>0</v>
      </c>
      <c r="BF184" s="173">
        <f>IF(N184="znížená",J184,0)</f>
        <v>0</v>
      </c>
      <c r="BG184" s="173">
        <f>IF(N184="zákl. prenesená",J184,0)</f>
        <v>0</v>
      </c>
      <c r="BH184" s="173">
        <f>IF(N184="zníž. prenesená",J184,0)</f>
        <v>0</v>
      </c>
      <c r="BI184" s="173">
        <f>IF(N184="nulová",J184,0)</f>
        <v>0</v>
      </c>
      <c r="BJ184" s="18" t="s">
        <v>179</v>
      </c>
      <c r="BK184" s="174">
        <f>ROUND(I184*H184,3)</f>
        <v>0</v>
      </c>
      <c r="BL184" s="18" t="s">
        <v>572</v>
      </c>
      <c r="BM184" s="172" t="s">
        <v>2828</v>
      </c>
    </row>
    <row r="185" spans="1:65" s="2" customFormat="1" x14ac:dyDescent="0.2">
      <c r="A185" s="33"/>
      <c r="B185" s="34"/>
      <c r="C185" s="33"/>
      <c r="D185" s="175" t="s">
        <v>181</v>
      </c>
      <c r="E185" s="33"/>
      <c r="F185" s="176" t="s">
        <v>2827</v>
      </c>
      <c r="G185" s="33"/>
      <c r="H185" s="33"/>
      <c r="I185" s="97"/>
      <c r="J185" s="33"/>
      <c r="K185" s="33"/>
      <c r="L185" s="34"/>
      <c r="M185" s="177"/>
      <c r="N185" s="178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181</v>
      </c>
      <c r="AU185" s="18" t="s">
        <v>179</v>
      </c>
    </row>
    <row r="186" spans="1:65" s="12" customFormat="1" ht="25.9" customHeight="1" x14ac:dyDescent="0.2">
      <c r="B186" s="149"/>
      <c r="D186" s="150" t="s">
        <v>76</v>
      </c>
      <c r="E186" s="151" t="s">
        <v>2767</v>
      </c>
      <c r="F186" s="151" t="s">
        <v>2768</v>
      </c>
      <c r="I186" s="152"/>
      <c r="J186" s="153">
        <f>BK186</f>
        <v>0</v>
      </c>
      <c r="L186" s="149"/>
      <c r="M186" s="154"/>
      <c r="N186" s="155"/>
      <c r="O186" s="155"/>
      <c r="P186" s="156">
        <f>SUM(P187:P188)</f>
        <v>0</v>
      </c>
      <c r="Q186" s="155"/>
      <c r="R186" s="156">
        <f>SUM(R187:R188)</f>
        <v>0</v>
      </c>
      <c r="S186" s="155"/>
      <c r="T186" s="157">
        <f>SUM(T187:T188)</f>
        <v>0</v>
      </c>
      <c r="AR186" s="150" t="s">
        <v>178</v>
      </c>
      <c r="AT186" s="158" t="s">
        <v>76</v>
      </c>
      <c r="AU186" s="158" t="s">
        <v>77</v>
      </c>
      <c r="AY186" s="150" t="s">
        <v>173</v>
      </c>
      <c r="BK186" s="159">
        <f>SUM(BK187:BK188)</f>
        <v>0</v>
      </c>
    </row>
    <row r="187" spans="1:65" s="2" customFormat="1" ht="24" customHeight="1" x14ac:dyDescent="0.2">
      <c r="A187" s="33"/>
      <c r="B187" s="162"/>
      <c r="C187" s="163" t="s">
        <v>368</v>
      </c>
      <c r="D187" s="264" t="s">
        <v>1721</v>
      </c>
      <c r="E187" s="265"/>
      <c r="F187" s="266"/>
      <c r="G187" s="164" t="s">
        <v>1722</v>
      </c>
      <c r="H187" s="165">
        <v>8</v>
      </c>
      <c r="I187" s="166"/>
      <c r="J187" s="165">
        <f>ROUND(I187*H187,3)</f>
        <v>0</v>
      </c>
      <c r="K187" s="167"/>
      <c r="L187" s="34"/>
      <c r="M187" s="168" t="s">
        <v>1</v>
      </c>
      <c r="N187" s="169" t="s">
        <v>43</v>
      </c>
      <c r="O187" s="59"/>
      <c r="P187" s="170">
        <f>O187*H187</f>
        <v>0</v>
      </c>
      <c r="Q187" s="170">
        <v>0</v>
      </c>
      <c r="R187" s="170">
        <f>Q187*H187</f>
        <v>0</v>
      </c>
      <c r="S187" s="170">
        <v>0</v>
      </c>
      <c r="T187" s="171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2" t="s">
        <v>2769</v>
      </c>
      <c r="AT187" s="172" t="s">
        <v>175</v>
      </c>
      <c r="AU187" s="172" t="s">
        <v>85</v>
      </c>
      <c r="AY187" s="18" t="s">
        <v>173</v>
      </c>
      <c r="BE187" s="173">
        <f>IF(N187="základná",J187,0)</f>
        <v>0</v>
      </c>
      <c r="BF187" s="173">
        <f>IF(N187="znížená",J187,0)</f>
        <v>0</v>
      </c>
      <c r="BG187" s="173">
        <f>IF(N187="zákl. prenesená",J187,0)</f>
        <v>0</v>
      </c>
      <c r="BH187" s="173">
        <f>IF(N187="zníž. prenesená",J187,0)</f>
        <v>0</v>
      </c>
      <c r="BI187" s="173">
        <f>IF(N187="nulová",J187,0)</f>
        <v>0</v>
      </c>
      <c r="BJ187" s="18" t="s">
        <v>179</v>
      </c>
      <c r="BK187" s="174">
        <f>ROUND(I187*H187,3)</f>
        <v>0</v>
      </c>
      <c r="BL187" s="18" t="s">
        <v>2769</v>
      </c>
      <c r="BM187" s="172" t="s">
        <v>2829</v>
      </c>
    </row>
    <row r="188" spans="1:65" s="2" customFormat="1" x14ac:dyDescent="0.2">
      <c r="A188" s="33"/>
      <c r="B188" s="34"/>
      <c r="C188" s="33"/>
      <c r="D188" s="175" t="s">
        <v>181</v>
      </c>
      <c r="E188" s="33"/>
      <c r="F188" s="176" t="s">
        <v>1721</v>
      </c>
      <c r="G188" s="33"/>
      <c r="H188" s="33"/>
      <c r="I188" s="97"/>
      <c r="J188" s="33"/>
      <c r="K188" s="33"/>
      <c r="L188" s="34"/>
      <c r="M188" s="218"/>
      <c r="N188" s="219"/>
      <c r="O188" s="220"/>
      <c r="P188" s="220"/>
      <c r="Q188" s="220"/>
      <c r="R188" s="220"/>
      <c r="S188" s="220"/>
      <c r="T188" s="221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181</v>
      </c>
      <c r="AU188" s="18" t="s">
        <v>85</v>
      </c>
    </row>
    <row r="189" spans="1:65" s="2" customFormat="1" ht="6.95" customHeight="1" x14ac:dyDescent="0.2">
      <c r="A189" s="33"/>
      <c r="B189" s="48"/>
      <c r="C189" s="49"/>
      <c r="D189" s="49"/>
      <c r="E189" s="49"/>
      <c r="F189" s="49"/>
      <c r="G189" s="49"/>
      <c r="H189" s="49"/>
      <c r="I189" s="121"/>
      <c r="J189" s="49"/>
      <c r="K189" s="49"/>
      <c r="L189" s="34"/>
      <c r="M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</sheetData>
  <mergeCells count="42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  <mergeCell ref="D147:F147"/>
    <mergeCell ref="D151:F151"/>
    <mergeCell ref="D141:F141"/>
    <mergeCell ref="D131:F131"/>
    <mergeCell ref="D119:F119"/>
    <mergeCell ref="D135:F135"/>
    <mergeCell ref="D137:F137"/>
    <mergeCell ref="D139:F139"/>
    <mergeCell ref="D143:F143"/>
    <mergeCell ref="D145:F145"/>
    <mergeCell ref="D123:F123"/>
    <mergeCell ref="D125:F125"/>
    <mergeCell ref="D127:F127"/>
    <mergeCell ref="D129:F129"/>
    <mergeCell ref="D133:F133"/>
    <mergeCell ref="D165:F165"/>
    <mergeCell ref="D163:F163"/>
    <mergeCell ref="D149:F149"/>
    <mergeCell ref="D153:F153"/>
    <mergeCell ref="D155:F155"/>
    <mergeCell ref="D157:F157"/>
    <mergeCell ref="D159:F159"/>
    <mergeCell ref="D161:F161"/>
    <mergeCell ref="D168:F168"/>
    <mergeCell ref="D170:F170"/>
    <mergeCell ref="D172:F172"/>
    <mergeCell ref="D174:F174"/>
    <mergeCell ref="D176:F176"/>
    <mergeCell ref="D178:F178"/>
    <mergeCell ref="D180:F180"/>
    <mergeCell ref="D182:F182"/>
    <mergeCell ref="D184:F184"/>
    <mergeCell ref="D187:F1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tabSelected="1" topLeftCell="A104" workbookViewId="0">
      <selection activeCell="I122" sqref="I122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4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8" t="s">
        <v>107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77</v>
      </c>
    </row>
    <row r="4" spans="1:46" s="1" customFormat="1" ht="24.95" customHeight="1" x14ac:dyDescent="0.2">
      <c r="B4" s="21"/>
      <c r="D4" s="22" t="s">
        <v>114</v>
      </c>
      <c r="I4" s="94"/>
      <c r="L4" s="21"/>
      <c r="M4" s="96" t="s">
        <v>9</v>
      </c>
      <c r="AT4" s="18" t="s">
        <v>3</v>
      </c>
    </row>
    <row r="5" spans="1:46" s="1" customFormat="1" ht="6.95" customHeight="1" x14ac:dyDescent="0.2">
      <c r="B5" s="21"/>
      <c r="I5" s="94"/>
      <c r="L5" s="21"/>
    </row>
    <row r="6" spans="1:46" s="1" customFormat="1" ht="12" customHeight="1" x14ac:dyDescent="0.2">
      <c r="B6" s="21"/>
      <c r="D6" s="28" t="s">
        <v>14</v>
      </c>
      <c r="I6" s="94"/>
      <c r="L6" s="21"/>
    </row>
    <row r="7" spans="1:46" s="1" customFormat="1" ht="16.5" customHeight="1" x14ac:dyDescent="0.2">
      <c r="B7" s="21"/>
      <c r="E7" s="271" t="str">
        <f>'Rekapitulácia stavby'!K6</f>
        <v>Rodinný dom s 2 b.j. Adamovské Kochanovce</v>
      </c>
      <c r="F7" s="272"/>
      <c r="G7" s="272"/>
      <c r="H7" s="272"/>
      <c r="I7" s="94"/>
      <c r="L7" s="21"/>
    </row>
    <row r="8" spans="1:46" s="2" customFormat="1" ht="12" customHeight="1" x14ac:dyDescent="0.2">
      <c r="A8" s="33"/>
      <c r="B8" s="34"/>
      <c r="C8" s="33"/>
      <c r="D8" s="28" t="s">
        <v>115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37" t="s">
        <v>2830</v>
      </c>
      <c r="F9" s="270"/>
      <c r="G9" s="270"/>
      <c r="H9" s="270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x14ac:dyDescent="0.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>
        <f>'Rekapitulácia stavby'!AN8</f>
        <v>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 x14ac:dyDescent="0.2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21</v>
      </c>
      <c r="E14" s="33"/>
      <c r="F14" s="33"/>
      <c r="G14" s="33"/>
      <c r="H14" s="33"/>
      <c r="I14" s="98" t="s">
        <v>22</v>
      </c>
      <c r="J14" s="26" t="s">
        <v>23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24</v>
      </c>
      <c r="F15" s="33"/>
      <c r="G15" s="33"/>
      <c r="H15" s="33"/>
      <c r="I15" s="9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 x14ac:dyDescent="0.2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22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74" t="str">
        <f>'Rekapitulácia stavby'!E14</f>
        <v>Vyplň údaj</v>
      </c>
      <c r="F18" s="240"/>
      <c r="G18" s="240"/>
      <c r="H18" s="240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x14ac:dyDescent="0.2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22</v>
      </c>
      <c r="J20" s="26" t="s">
        <v>29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30</v>
      </c>
      <c r="F21" s="33"/>
      <c r="G21" s="33"/>
      <c r="H21" s="33"/>
      <c r="I21" s="98" t="s">
        <v>25</v>
      </c>
      <c r="J21" s="26" t="s">
        <v>31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x14ac:dyDescent="0.2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34</v>
      </c>
      <c r="E23" s="33"/>
      <c r="F23" s="33"/>
      <c r="G23" s="33"/>
      <c r="H23" s="33"/>
      <c r="I23" s="98" t="s">
        <v>22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">
        <v>2831</v>
      </c>
      <c r="F24" s="33"/>
      <c r="G24" s="33"/>
      <c r="H24" s="33"/>
      <c r="I24" s="9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x14ac:dyDescent="0.2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36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44" t="s">
        <v>1</v>
      </c>
      <c r="F27" s="244"/>
      <c r="G27" s="244"/>
      <c r="H27" s="244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x14ac:dyDescent="0.2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x14ac:dyDescent="0.2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ROUND(J118,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x14ac:dyDescent="0.2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x14ac:dyDescent="0.2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x14ac:dyDescent="0.2">
      <c r="A33" s="33"/>
      <c r="B33" s="34"/>
      <c r="C33" s="33"/>
      <c r="D33" s="106" t="s">
        <v>41</v>
      </c>
      <c r="E33" s="28" t="s">
        <v>42</v>
      </c>
      <c r="F33" s="107">
        <f>ROUND((SUM(BE118:BE123)),  2)</f>
        <v>0</v>
      </c>
      <c r="G33" s="33"/>
      <c r="H33" s="33"/>
      <c r="I33" s="108">
        <v>0.2</v>
      </c>
      <c r="J33" s="107">
        <f>ROUND(((SUM(BE118:BE123))*I33),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x14ac:dyDescent="0.2">
      <c r="A34" s="33"/>
      <c r="B34" s="34"/>
      <c r="C34" s="33"/>
      <c r="D34" s="33"/>
      <c r="E34" s="28" t="s">
        <v>43</v>
      </c>
      <c r="F34" s="107">
        <f>ROUND((SUM(BF118:BF123)),  2)</f>
        <v>0</v>
      </c>
      <c r="G34" s="33"/>
      <c r="H34" s="33"/>
      <c r="I34" s="108">
        <v>0.2</v>
      </c>
      <c r="J34" s="107">
        <f>ROUND(((SUM(BF118:BF123))*I34),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 x14ac:dyDescent="0.2">
      <c r="A35" s="33"/>
      <c r="B35" s="34"/>
      <c r="C35" s="33"/>
      <c r="D35" s="33"/>
      <c r="E35" s="28" t="s">
        <v>44</v>
      </c>
      <c r="F35" s="107">
        <f>ROUND((SUM(BG118:BG123)),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 x14ac:dyDescent="0.2">
      <c r="A36" s="33"/>
      <c r="B36" s="34"/>
      <c r="C36" s="33"/>
      <c r="D36" s="33"/>
      <c r="E36" s="28" t="s">
        <v>45</v>
      </c>
      <c r="F36" s="107">
        <f>ROUND((SUM(BH118:BH123)),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 x14ac:dyDescent="0.2">
      <c r="A37" s="33"/>
      <c r="B37" s="34"/>
      <c r="C37" s="33"/>
      <c r="D37" s="33"/>
      <c r="E37" s="28" t="s">
        <v>46</v>
      </c>
      <c r="F37" s="107">
        <f>ROUND((SUM(BI118:BI123)),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x14ac:dyDescent="0.2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x14ac:dyDescent="0.2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 x14ac:dyDescent="0.2">
      <c r="B41" s="21"/>
      <c r="I41" s="94"/>
      <c r="L41" s="21"/>
    </row>
    <row r="42" spans="1:31" s="1" customFormat="1" ht="14.45" customHeight="1" x14ac:dyDescent="0.2">
      <c r="B42" s="21"/>
      <c r="I42" s="94"/>
      <c r="L42" s="21"/>
    </row>
    <row r="43" spans="1:31" s="1" customFormat="1" ht="14.45" customHeight="1" x14ac:dyDescent="0.2">
      <c r="B43" s="21"/>
      <c r="I43" s="94"/>
      <c r="L43" s="21"/>
    </row>
    <row r="44" spans="1:31" s="1" customFormat="1" ht="14.45" customHeight="1" x14ac:dyDescent="0.2">
      <c r="B44" s="21"/>
      <c r="I44" s="94"/>
      <c r="L44" s="21"/>
    </row>
    <row r="45" spans="1:31" s="1" customFormat="1" ht="14.45" customHeight="1" x14ac:dyDescent="0.2">
      <c r="B45" s="21"/>
      <c r="I45" s="94"/>
      <c r="L45" s="21"/>
    </row>
    <row r="46" spans="1:31" s="1" customFormat="1" ht="14.45" customHeight="1" x14ac:dyDescent="0.2">
      <c r="B46" s="21"/>
      <c r="I46" s="94"/>
      <c r="L46" s="21"/>
    </row>
    <row r="47" spans="1:31" s="1" customFormat="1" ht="14.45" customHeight="1" x14ac:dyDescent="0.2">
      <c r="B47" s="21"/>
      <c r="I47" s="94"/>
      <c r="L47" s="21"/>
    </row>
    <row r="48" spans="1:31" s="1" customFormat="1" ht="14.45" customHeight="1" x14ac:dyDescent="0.2">
      <c r="B48" s="21"/>
      <c r="I48" s="94"/>
      <c r="L48" s="21"/>
    </row>
    <row r="49" spans="1:31" s="1" customFormat="1" ht="14.45" customHeight="1" x14ac:dyDescent="0.2">
      <c r="B49" s="21"/>
      <c r="I49" s="94"/>
      <c r="L49" s="21"/>
    </row>
    <row r="50" spans="1:31" s="2" customFormat="1" ht="14.45" customHeight="1" x14ac:dyDescent="0.2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x14ac:dyDescent="0.2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 x14ac:dyDescent="0.2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 x14ac:dyDescent="0.2">
      <c r="A82" s="33"/>
      <c r="B82" s="34"/>
      <c r="C82" s="22" t="s">
        <v>117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 x14ac:dyDescent="0.2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71" t="str">
        <f>E7</f>
        <v>Rodinný dom s 2 b.j. Adamovské Kochanovce</v>
      </c>
      <c r="F85" s="272"/>
      <c r="G85" s="272"/>
      <c r="H85" s="272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115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37" t="str">
        <f>E9</f>
        <v>SO 06 - SO 06 Sadové úpravy</v>
      </c>
      <c r="F87" s="270"/>
      <c r="G87" s="270"/>
      <c r="H87" s="270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 x14ac:dyDescent="0.2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18</v>
      </c>
      <c r="D89" s="33"/>
      <c r="E89" s="33"/>
      <c r="F89" s="26" t="str">
        <f>F12</f>
        <v>parc.č. 342/5, Adamovské Kochanovce</v>
      </c>
      <c r="G89" s="33"/>
      <c r="H89" s="33"/>
      <c r="I89" s="98" t="s">
        <v>20</v>
      </c>
      <c r="J89" s="56">
        <f>IF(J12="","",J12)</f>
        <v>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 x14ac:dyDescent="0.2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 x14ac:dyDescent="0.2">
      <c r="A91" s="33"/>
      <c r="B91" s="34"/>
      <c r="C91" s="28" t="s">
        <v>21</v>
      </c>
      <c r="D91" s="33"/>
      <c r="E91" s="33"/>
      <c r="F91" s="26" t="str">
        <f>E15</f>
        <v>Trenčiansky samosprávny kraj</v>
      </c>
      <c r="G91" s="33"/>
      <c r="H91" s="33"/>
      <c r="I91" s="98" t="s">
        <v>28</v>
      </c>
      <c r="J91" s="31" t="str">
        <f>E21</f>
        <v>A.DOM, spol. s 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7.95" customHeight="1" x14ac:dyDescent="0.2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34</v>
      </c>
      <c r="J92" s="31" t="str">
        <f>E24</f>
        <v>Ing. Stanislava Sabolová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23" t="s">
        <v>118</v>
      </c>
      <c r="D94" s="109"/>
      <c r="E94" s="109"/>
      <c r="F94" s="109"/>
      <c r="G94" s="109"/>
      <c r="H94" s="109"/>
      <c r="I94" s="124"/>
      <c r="J94" s="125" t="s">
        <v>119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x14ac:dyDescent="0.2">
      <c r="A96" s="33"/>
      <c r="B96" s="34"/>
      <c r="C96" s="126" t="s">
        <v>120</v>
      </c>
      <c r="D96" s="33"/>
      <c r="E96" s="33"/>
      <c r="F96" s="33"/>
      <c r="G96" s="33"/>
      <c r="H96" s="33"/>
      <c r="I96" s="97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121</v>
      </c>
    </row>
    <row r="97" spans="1:31" s="9" customFormat="1" ht="24.95" customHeight="1" x14ac:dyDescent="0.2">
      <c r="B97" s="127"/>
      <c r="D97" s="128" t="s">
        <v>122</v>
      </c>
      <c r="E97" s="129"/>
      <c r="F97" s="129"/>
      <c r="G97" s="129"/>
      <c r="H97" s="129"/>
      <c r="I97" s="130"/>
      <c r="J97" s="131">
        <f>J119</f>
        <v>0</v>
      </c>
      <c r="L97" s="127"/>
    </row>
    <row r="98" spans="1:31" s="10" customFormat="1" ht="19.899999999999999" customHeight="1" x14ac:dyDescent="0.2">
      <c r="B98" s="132"/>
      <c r="D98" s="133" t="s">
        <v>2832</v>
      </c>
      <c r="E98" s="134"/>
      <c r="F98" s="134"/>
      <c r="G98" s="134"/>
      <c r="H98" s="134"/>
      <c r="I98" s="135"/>
      <c r="J98" s="136">
        <f>J120</f>
        <v>0</v>
      </c>
      <c r="L98" s="132"/>
    </row>
    <row r="99" spans="1:31" s="2" customFormat="1" ht="21.75" customHeight="1" x14ac:dyDescent="0.2">
      <c r="A99" s="33"/>
      <c r="B99" s="34"/>
      <c r="C99" s="33"/>
      <c r="D99" s="33"/>
      <c r="E99" s="33"/>
      <c r="F99" s="33"/>
      <c r="G99" s="33"/>
      <c r="H99" s="33"/>
      <c r="I99" s="97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 x14ac:dyDescent="0.2">
      <c r="A100" s="33"/>
      <c r="B100" s="48"/>
      <c r="C100" s="49"/>
      <c r="D100" s="49"/>
      <c r="E100" s="49"/>
      <c r="F100" s="49"/>
      <c r="G100" s="49"/>
      <c r="H100" s="49"/>
      <c r="I100" s="121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 x14ac:dyDescent="0.2">
      <c r="A104" s="33"/>
      <c r="B104" s="50"/>
      <c r="C104" s="51"/>
      <c r="D104" s="51"/>
      <c r="E104" s="51"/>
      <c r="F104" s="51"/>
      <c r="G104" s="51"/>
      <c r="H104" s="51"/>
      <c r="I104" s="122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 x14ac:dyDescent="0.2">
      <c r="A105" s="33"/>
      <c r="B105" s="34"/>
      <c r="C105" s="22" t="s">
        <v>159</v>
      </c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 x14ac:dyDescent="0.2">
      <c r="A106" s="33"/>
      <c r="B106" s="34"/>
      <c r="C106" s="33"/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 x14ac:dyDescent="0.2">
      <c r="A107" s="33"/>
      <c r="B107" s="34"/>
      <c r="C107" s="28" t="s">
        <v>14</v>
      </c>
      <c r="D107" s="33"/>
      <c r="E107" s="33"/>
      <c r="F107" s="33"/>
      <c r="G107" s="33"/>
      <c r="H107" s="33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 x14ac:dyDescent="0.2">
      <c r="A108" s="33"/>
      <c r="B108" s="34"/>
      <c r="C108" s="33"/>
      <c r="D108" s="33"/>
      <c r="E108" s="271" t="str">
        <f>E7</f>
        <v>Rodinný dom s 2 b.j. Adamovské Kochanovce</v>
      </c>
      <c r="F108" s="272"/>
      <c r="G108" s="272"/>
      <c r="H108" s="272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 x14ac:dyDescent="0.2">
      <c r="A109" s="33"/>
      <c r="B109" s="34"/>
      <c r="C109" s="28" t="s">
        <v>115</v>
      </c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 x14ac:dyDescent="0.2">
      <c r="A110" s="33"/>
      <c r="B110" s="34"/>
      <c r="C110" s="33"/>
      <c r="D110" s="33"/>
      <c r="E110" s="237" t="str">
        <f>E9</f>
        <v>SO 06 - SO 06 Sadové úpravy</v>
      </c>
      <c r="F110" s="270"/>
      <c r="G110" s="270"/>
      <c r="H110" s="270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 x14ac:dyDescent="0.2">
      <c r="A111" s="33"/>
      <c r="B111" s="34"/>
      <c r="C111" s="33"/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 x14ac:dyDescent="0.2">
      <c r="A112" s="33"/>
      <c r="B112" s="34"/>
      <c r="C112" s="28" t="s">
        <v>18</v>
      </c>
      <c r="D112" s="33"/>
      <c r="E112" s="33"/>
      <c r="F112" s="26" t="str">
        <f>F12</f>
        <v>parc.č. 342/5, Adamovské Kochanovce</v>
      </c>
      <c r="G112" s="33"/>
      <c r="H112" s="33"/>
      <c r="I112" s="98" t="s">
        <v>20</v>
      </c>
      <c r="J112" s="56">
        <f>IF(J12="","",J12)</f>
        <v>0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 x14ac:dyDescent="0.2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5.2" customHeight="1" x14ac:dyDescent="0.2">
      <c r="A114" s="33"/>
      <c r="B114" s="34"/>
      <c r="C114" s="28" t="s">
        <v>21</v>
      </c>
      <c r="D114" s="33"/>
      <c r="E114" s="33"/>
      <c r="F114" s="26" t="str">
        <f>E15</f>
        <v>Trenčiansky samosprávny kraj</v>
      </c>
      <c r="G114" s="33"/>
      <c r="H114" s="33"/>
      <c r="I114" s="98" t="s">
        <v>28</v>
      </c>
      <c r="J114" s="31" t="str">
        <f>E21</f>
        <v>A.DOM, spol. s r.o.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7.95" customHeight="1" x14ac:dyDescent="0.2">
      <c r="A115" s="33"/>
      <c r="B115" s="34"/>
      <c r="C115" s="28" t="s">
        <v>26</v>
      </c>
      <c r="D115" s="33"/>
      <c r="E115" s="33"/>
      <c r="F115" s="26" t="str">
        <f>IF(E18="","",E18)</f>
        <v>Vyplň údaj</v>
      </c>
      <c r="G115" s="33"/>
      <c r="H115" s="33"/>
      <c r="I115" s="98" t="s">
        <v>34</v>
      </c>
      <c r="J115" s="31" t="str">
        <f>E24</f>
        <v>Ing. Stanislava Sabolová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35" customHeight="1" x14ac:dyDescent="0.2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1" customFormat="1" ht="29.25" customHeight="1" x14ac:dyDescent="0.2">
      <c r="A117" s="137"/>
      <c r="B117" s="138"/>
      <c r="C117" s="139" t="s">
        <v>160</v>
      </c>
      <c r="D117" s="273" t="s">
        <v>59</v>
      </c>
      <c r="E117" s="273"/>
      <c r="F117" s="273"/>
      <c r="G117" s="140" t="s">
        <v>161</v>
      </c>
      <c r="H117" s="140" t="s">
        <v>162</v>
      </c>
      <c r="I117" s="141" t="s">
        <v>163</v>
      </c>
      <c r="J117" s="142" t="s">
        <v>119</v>
      </c>
      <c r="K117" s="143" t="s">
        <v>164</v>
      </c>
      <c r="L117" s="144"/>
      <c r="M117" s="63" t="s">
        <v>1</v>
      </c>
      <c r="N117" s="64" t="s">
        <v>41</v>
      </c>
      <c r="O117" s="64" t="s">
        <v>165</v>
      </c>
      <c r="P117" s="64" t="s">
        <v>166</v>
      </c>
      <c r="Q117" s="64" t="s">
        <v>167</v>
      </c>
      <c r="R117" s="64" t="s">
        <v>168</v>
      </c>
      <c r="S117" s="64" t="s">
        <v>169</v>
      </c>
      <c r="T117" s="65" t="s">
        <v>170</v>
      </c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</row>
    <row r="118" spans="1:65" s="2" customFormat="1" ht="22.9" customHeight="1" x14ac:dyDescent="0.25">
      <c r="A118" s="33"/>
      <c r="B118" s="34"/>
      <c r="C118" s="70" t="s">
        <v>120</v>
      </c>
      <c r="D118" s="33"/>
      <c r="E118" s="33"/>
      <c r="F118" s="33"/>
      <c r="G118" s="33"/>
      <c r="H118" s="33"/>
      <c r="I118" s="97"/>
      <c r="J118" s="145">
        <f>BK118</f>
        <v>0</v>
      </c>
      <c r="K118" s="33"/>
      <c r="L118" s="34"/>
      <c r="M118" s="66"/>
      <c r="N118" s="57"/>
      <c r="O118" s="67"/>
      <c r="P118" s="146">
        <f>P119</f>
        <v>0</v>
      </c>
      <c r="Q118" s="67"/>
      <c r="R118" s="146">
        <f>R119</f>
        <v>0</v>
      </c>
      <c r="S118" s="67"/>
      <c r="T118" s="147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76</v>
      </c>
      <c r="AU118" s="18" t="s">
        <v>121</v>
      </c>
      <c r="BK118" s="148">
        <f>BK119</f>
        <v>0</v>
      </c>
    </row>
    <row r="119" spans="1:65" s="12" customFormat="1" ht="25.9" customHeight="1" x14ac:dyDescent="0.2">
      <c r="B119" s="149"/>
      <c r="D119" s="150" t="s">
        <v>76</v>
      </c>
      <c r="E119" s="151" t="s">
        <v>171</v>
      </c>
      <c r="F119" s="151" t="s">
        <v>172</v>
      </c>
      <c r="I119" s="152"/>
      <c r="J119" s="153">
        <f>BK119</f>
        <v>0</v>
      </c>
      <c r="L119" s="149"/>
      <c r="M119" s="154"/>
      <c r="N119" s="155"/>
      <c r="O119" s="155"/>
      <c r="P119" s="156">
        <f>P120</f>
        <v>0</v>
      </c>
      <c r="Q119" s="155"/>
      <c r="R119" s="156">
        <f>R120</f>
        <v>0</v>
      </c>
      <c r="S119" s="155"/>
      <c r="T119" s="157">
        <f>T120</f>
        <v>0</v>
      </c>
      <c r="AR119" s="150" t="s">
        <v>85</v>
      </c>
      <c r="AT119" s="158" t="s">
        <v>76</v>
      </c>
      <c r="AU119" s="158" t="s">
        <v>77</v>
      </c>
      <c r="AY119" s="150" t="s">
        <v>173</v>
      </c>
      <c r="BK119" s="159">
        <f>BK120</f>
        <v>0</v>
      </c>
    </row>
    <row r="120" spans="1:65" s="12" customFormat="1" ht="22.9" customHeight="1" x14ac:dyDescent="0.2">
      <c r="B120" s="149"/>
      <c r="D120" s="150" t="s">
        <v>76</v>
      </c>
      <c r="E120" s="160" t="s">
        <v>2833</v>
      </c>
      <c r="F120" s="160" t="s">
        <v>2834</v>
      </c>
      <c r="I120" s="152"/>
      <c r="J120" s="161">
        <f>BK120</f>
        <v>0</v>
      </c>
      <c r="L120" s="149"/>
      <c r="M120" s="154"/>
      <c r="N120" s="155"/>
      <c r="O120" s="155"/>
      <c r="P120" s="156">
        <f>SUM(P121:P123)</f>
        <v>0</v>
      </c>
      <c r="Q120" s="155"/>
      <c r="R120" s="156">
        <f>SUM(R121:R123)</f>
        <v>0</v>
      </c>
      <c r="S120" s="155"/>
      <c r="T120" s="157">
        <f>SUM(T121:T123)</f>
        <v>0</v>
      </c>
      <c r="AR120" s="150" t="s">
        <v>85</v>
      </c>
      <c r="AT120" s="158" t="s">
        <v>76</v>
      </c>
      <c r="AU120" s="158" t="s">
        <v>85</v>
      </c>
      <c r="AY120" s="150" t="s">
        <v>173</v>
      </c>
      <c r="BK120" s="159">
        <f>SUM(BK121:BK123)</f>
        <v>0</v>
      </c>
    </row>
    <row r="121" spans="1:65" s="2" customFormat="1" ht="16.5" customHeight="1" x14ac:dyDescent="0.2">
      <c r="A121" s="33"/>
      <c r="B121" s="162"/>
      <c r="C121" s="163" t="s">
        <v>85</v>
      </c>
      <c r="D121" s="264" t="s">
        <v>2835</v>
      </c>
      <c r="E121" s="265"/>
      <c r="F121" s="266"/>
      <c r="G121" s="164" t="s">
        <v>1</v>
      </c>
      <c r="H121" s="165">
        <v>1</v>
      </c>
      <c r="I121" s="166"/>
      <c r="J121" s="165">
        <f>ROUND(I121*H121,3)</f>
        <v>0</v>
      </c>
      <c r="K121" s="167"/>
      <c r="L121" s="34"/>
      <c r="M121" s="168" t="s">
        <v>1</v>
      </c>
      <c r="N121" s="169" t="s">
        <v>43</v>
      </c>
      <c r="O121" s="59"/>
      <c r="P121" s="170">
        <f>O121*H121</f>
        <v>0</v>
      </c>
      <c r="Q121" s="170">
        <v>0</v>
      </c>
      <c r="R121" s="170">
        <f>Q121*H121</f>
        <v>0</v>
      </c>
      <c r="S121" s="170">
        <v>0</v>
      </c>
      <c r="T121" s="171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2" t="s">
        <v>178</v>
      </c>
      <c r="AT121" s="172" t="s">
        <v>175</v>
      </c>
      <c r="AU121" s="172" t="s">
        <v>179</v>
      </c>
      <c r="AY121" s="18" t="s">
        <v>173</v>
      </c>
      <c r="BE121" s="173">
        <f>IF(N121="základná",J121,0)</f>
        <v>0</v>
      </c>
      <c r="BF121" s="173">
        <f>IF(N121="znížená",J121,0)</f>
        <v>0</v>
      </c>
      <c r="BG121" s="173">
        <f>IF(N121="zákl. prenesená",J121,0)</f>
        <v>0</v>
      </c>
      <c r="BH121" s="173">
        <f>IF(N121="zníž. prenesená",J121,0)</f>
        <v>0</v>
      </c>
      <c r="BI121" s="173">
        <f>IF(N121="nulová",J121,0)</f>
        <v>0</v>
      </c>
      <c r="BJ121" s="18" t="s">
        <v>179</v>
      </c>
      <c r="BK121" s="174">
        <f>ROUND(I121*H121,3)</f>
        <v>0</v>
      </c>
      <c r="BL121" s="18" t="s">
        <v>178</v>
      </c>
      <c r="BM121" s="172" t="s">
        <v>2836</v>
      </c>
    </row>
    <row r="122" spans="1:65" s="2" customFormat="1" ht="16.5" customHeight="1" x14ac:dyDescent="0.2">
      <c r="A122" s="33"/>
      <c r="B122" s="162"/>
      <c r="C122" s="163" t="s">
        <v>179</v>
      </c>
      <c r="D122" s="275" t="s">
        <v>2837</v>
      </c>
      <c r="E122" s="276"/>
      <c r="F122" s="277"/>
      <c r="G122" s="278" t="s">
        <v>177</v>
      </c>
      <c r="H122" s="279">
        <v>1</v>
      </c>
      <c r="I122" s="280"/>
      <c r="J122" s="279">
        <f>ROUND(I122*H122,3)</f>
        <v>0</v>
      </c>
      <c r="K122" s="167"/>
      <c r="L122" s="34"/>
      <c r="M122" s="168" t="s">
        <v>1</v>
      </c>
      <c r="N122" s="169" t="s">
        <v>43</v>
      </c>
      <c r="O122" s="59"/>
      <c r="P122" s="170">
        <f>O122*H122</f>
        <v>0</v>
      </c>
      <c r="Q122" s="170">
        <v>0</v>
      </c>
      <c r="R122" s="170">
        <f>Q122*H122</f>
        <v>0</v>
      </c>
      <c r="S122" s="170">
        <v>0</v>
      </c>
      <c r="T122" s="171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2" t="s">
        <v>178</v>
      </c>
      <c r="AT122" s="172" t="s">
        <v>175</v>
      </c>
      <c r="AU122" s="172" t="s">
        <v>179</v>
      </c>
      <c r="AY122" s="18" t="s">
        <v>173</v>
      </c>
      <c r="BE122" s="173">
        <f>IF(N122="základná",J122,0)</f>
        <v>0</v>
      </c>
      <c r="BF122" s="173">
        <f>IF(N122="znížená",J122,0)</f>
        <v>0</v>
      </c>
      <c r="BG122" s="173">
        <f>IF(N122="zákl. prenesená",J122,0)</f>
        <v>0</v>
      </c>
      <c r="BH122" s="173">
        <f>IF(N122="zníž. prenesená",J122,0)</f>
        <v>0</v>
      </c>
      <c r="BI122" s="173">
        <f>IF(N122="nulová",J122,0)</f>
        <v>0</v>
      </c>
      <c r="BJ122" s="18" t="s">
        <v>179</v>
      </c>
      <c r="BK122" s="174">
        <f>ROUND(I122*H122,3)</f>
        <v>0</v>
      </c>
      <c r="BL122" s="18" t="s">
        <v>178</v>
      </c>
      <c r="BM122" s="172" t="s">
        <v>2838</v>
      </c>
    </row>
    <row r="123" spans="1:65" s="2" customFormat="1" x14ac:dyDescent="0.2">
      <c r="A123" s="33"/>
      <c r="B123" s="34"/>
      <c r="C123" s="33"/>
      <c r="D123" s="175" t="s">
        <v>181</v>
      </c>
      <c r="E123" s="33"/>
      <c r="F123" s="176" t="s">
        <v>2837</v>
      </c>
      <c r="G123" s="33"/>
      <c r="H123" s="33"/>
      <c r="I123" s="97"/>
      <c r="J123" s="33"/>
      <c r="K123" s="33"/>
      <c r="L123" s="34"/>
      <c r="M123" s="218"/>
      <c r="N123" s="219"/>
      <c r="O123" s="220"/>
      <c r="P123" s="220"/>
      <c r="Q123" s="220"/>
      <c r="R123" s="220"/>
      <c r="S123" s="220"/>
      <c r="T123" s="221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181</v>
      </c>
      <c r="AU123" s="18" t="s">
        <v>179</v>
      </c>
    </row>
    <row r="124" spans="1:65" s="2" customFormat="1" ht="6.95" customHeight="1" x14ac:dyDescent="0.2">
      <c r="A124" s="33"/>
      <c r="B124" s="48"/>
      <c r="C124" s="49"/>
      <c r="D124" s="49"/>
      <c r="E124" s="49"/>
      <c r="F124" s="49"/>
      <c r="G124" s="49"/>
      <c r="H124" s="49"/>
      <c r="I124" s="121"/>
      <c r="J124" s="49"/>
      <c r="K124" s="49"/>
      <c r="L124" s="34"/>
      <c r="M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</sheetData>
  <mergeCells count="12">
    <mergeCell ref="E85:H85"/>
    <mergeCell ref="L2:V2"/>
    <mergeCell ref="E7:H7"/>
    <mergeCell ref="E9:H9"/>
    <mergeCell ref="E18:H18"/>
    <mergeCell ref="E27:H27"/>
    <mergeCell ref="D117:F117"/>
    <mergeCell ref="D121:F121"/>
    <mergeCell ref="D122:F122"/>
    <mergeCell ref="E87:H87"/>
    <mergeCell ref="E108:H108"/>
    <mergeCell ref="E110:H11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22</vt:i4>
      </vt:variant>
    </vt:vector>
  </HeadingPairs>
  <TitlesOfParts>
    <vt:vector size="33" baseType="lpstr">
      <vt:lpstr>Rekapitulácia stavby</vt:lpstr>
      <vt:lpstr>SO 01 - SO 01 Rodinný dom</vt:lpstr>
      <vt:lpstr>SO 01P - Vonkajšie prístr...</vt:lpstr>
      <vt:lpstr>SO 02 - SO 02 Rodinný dom</vt:lpstr>
      <vt:lpstr>SO 02P - SO 02P Vonkajšie...</vt:lpstr>
      <vt:lpstr>SO 03 - SO 03 Prípojka vo...</vt:lpstr>
      <vt:lpstr>SO 04 - SO 04 Prípojka NN</vt:lpstr>
      <vt:lpstr>SO 05 - SO 05 Telefónna p...</vt:lpstr>
      <vt:lpstr>SO 06 - SO 06 Sadové úpravy</vt:lpstr>
      <vt:lpstr>SO 07 - SO 07 Parkoviská ...</vt:lpstr>
      <vt:lpstr>SO 08 - SO 08 Oplotenie</vt:lpstr>
      <vt:lpstr>'Rekapitulácia stavby'!Názvy_tlače</vt:lpstr>
      <vt:lpstr>'SO 01 - SO 01 Rodinný dom'!Názvy_tlače</vt:lpstr>
      <vt:lpstr>'SO 01P - Vonkajšie prístr...'!Názvy_tlače</vt:lpstr>
      <vt:lpstr>'SO 02 - SO 02 Rodinný dom'!Názvy_tlače</vt:lpstr>
      <vt:lpstr>'SO 02P - SO 02P Vonkajšie...'!Názvy_tlače</vt:lpstr>
      <vt:lpstr>'SO 03 - SO 03 Prípojka vo...'!Názvy_tlače</vt:lpstr>
      <vt:lpstr>'SO 04 - SO 04 Prípojka NN'!Názvy_tlače</vt:lpstr>
      <vt:lpstr>'SO 05 - SO 05 Telefónna p...'!Názvy_tlače</vt:lpstr>
      <vt:lpstr>'SO 06 - SO 06 Sadové úpravy'!Názvy_tlače</vt:lpstr>
      <vt:lpstr>'SO 07 - SO 07 Parkoviská ...'!Názvy_tlače</vt:lpstr>
      <vt:lpstr>'SO 08 - SO 08 Oplotenie'!Názvy_tlače</vt:lpstr>
      <vt:lpstr>'Rekapitulácia stavby'!Oblasť_tlače</vt:lpstr>
      <vt:lpstr>'SO 01 - SO 01 Rodinný dom'!Oblasť_tlače</vt:lpstr>
      <vt:lpstr>'SO 01P - Vonkajšie prístr...'!Oblasť_tlače</vt:lpstr>
      <vt:lpstr>'SO 02 - SO 02 Rodinný dom'!Oblasť_tlače</vt:lpstr>
      <vt:lpstr>'SO 02P - SO 02P Vonkajšie...'!Oblasť_tlače</vt:lpstr>
      <vt:lpstr>'SO 03 - SO 03 Prípojka vo...'!Oblasť_tlače</vt:lpstr>
      <vt:lpstr>'SO 04 - SO 04 Prípojka NN'!Oblasť_tlače</vt:lpstr>
      <vt:lpstr>'SO 05 - SO 05 Telefónna p...'!Oblasť_tlače</vt:lpstr>
      <vt:lpstr>'SO 06 - SO 06 Sadové úpravy'!Oblasť_tlače</vt:lpstr>
      <vt:lpstr>'SO 07 - SO 07 Parkoviská ...'!Oblasť_tlače</vt:lpstr>
      <vt:lpstr>'SO 08 - SO 08 Oplotenie'!Oblasť_tlače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masnicova</dc:creator>
  <cp:lastModifiedBy>Eva</cp:lastModifiedBy>
  <dcterms:created xsi:type="dcterms:W3CDTF">2019-07-26T11:12:41Z</dcterms:created>
  <dcterms:modified xsi:type="dcterms:W3CDTF">2020-01-30T18:36:45Z</dcterms:modified>
</cp:coreProperties>
</file>