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7-2024-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G19" i="1" l="1"/>
  <c r="P20" i="1" l="1"/>
  <c r="M20" i="1" l="1"/>
  <c r="Q13" i="1" l="1"/>
  <c r="Q12" i="1" l="1"/>
  <c r="P22" i="1" l="1"/>
  <c r="Q20" i="1" l="1"/>
  <c r="P21" i="1"/>
</calcChain>
</file>

<file path=xl/sharedStrings.xml><?xml version="1.0" encoding="utf-8"?>
<sst xmlns="http://schemas.openxmlformats.org/spreadsheetml/2006/main" count="119" uniqueCount="95">
  <si>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</si>
  <si>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</si>
  <si>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</si>
  <si>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</si>
  <si>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</si>
  <si>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</si>
  <si>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</si>
  <si>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</si>
  <si>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</si>
  <si>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</si>
  <si>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</si>
  <si>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</si>
  <si>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</si>
  <si>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</si>
  <si>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</si>
  <si>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</si>
  <si>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</si>
  <si>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</si>
  <si>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</si>
  <si>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</si>
  <si>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</si>
  <si>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</si>
  <si>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</si>
  <si>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</si>
  <si>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</si>
  <si>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</si>
  <si>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</si>
  <si>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</si>
  <si>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</si>
  <si>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</si>
  <si>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</si>
  <si>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</si>
  <si>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</si>
  <si>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</si>
  <si>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</si>
  <si>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</si>
  <si>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</si>
  <si>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</si>
  <si>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</si>
  <si>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</si>
  <si>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</si>
  <si>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</si>
  <si>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</si>
  <si>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</si>
  <si>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</si>
  <si>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</si>
  <si>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</si>
  <si>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</si>
  <si>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</si>
  <si>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</si>
  <si>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</si>
  <si>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</si>
  <si>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</si>
  <si>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</si>
  <si>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</si>
  <si>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</si>
  <si>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</si>
  <si>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</si>
  <si>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</si>
  <si>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</si>
  <si>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</si>
  <si>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</si>
  <si>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</si>
  <si>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</si>
  <si>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</si>
  <si>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</si>
  <si>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</si>
  <si>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</si>
  <si>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</si>
  <si>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</si>
  <si>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</si>
  <si>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</si>
  <si>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</si>
  <si>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</si>
  <si>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</si>
  <si>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</si>
  <si>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</si>
  <si>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</si>
  <si>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01 Backová</t>
  </si>
  <si>
    <t>1119A0</t>
  </si>
  <si>
    <t>1120A0</t>
  </si>
  <si>
    <t>1121 2</t>
  </si>
  <si>
    <t>1121 3</t>
  </si>
  <si>
    <t>150/550</t>
  </si>
  <si>
    <t>150/500</t>
  </si>
  <si>
    <t>50/70</t>
  </si>
  <si>
    <t>300/100</t>
  </si>
  <si>
    <t>200/100</t>
  </si>
  <si>
    <t>1,2,4d,4a,6,7</t>
  </si>
  <si>
    <t>1,2,4b,4a,6,7</t>
  </si>
  <si>
    <t>1,4b,4a,7</t>
  </si>
  <si>
    <t>1,4d,4a,7</t>
  </si>
  <si>
    <t xml:space="preserve">Zmluva č. </t>
  </si>
  <si>
    <t>* Požiadavky   Kôň + traktor UKT/LKT + lanovka</t>
  </si>
  <si>
    <t>Lesnícke služby v ťažbovom procese na zlepšenie biotopov pre hlucháňa hôrneho pre OZ Sever, LS Čadca, LO Backová-časť Zimná voda - výzva č.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</si>
</sst>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right" vertical="center" wrapText="1"/>
    </xf>
    <xf numFmtId="2" fontId="14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4" fillId="0" borderId="39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6" fillId="3" borderId="0" xfId="0" applyFont="1" applyFill="1" applyProtection="1"/>
    <xf numFmtId="0" fontId="14" fillId="0" borderId="30" xfId="0" applyNumberFormat="1" applyFont="1" applyBorder="1" applyAlignment="1">
      <alignment horizontal="left" vertical="center" wrapText="1"/>
    </xf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0" fillId="3" borderId="1" xfId="0" applyFont="1" applyFill="1" applyBorder="1" applyAlignment="1" applyProtection="1">
      <alignment horizontal="center" vertical="center"/>
    </xf>
    <xf numFmtId="2" fontId="14" fillId="0" borderId="35" xfId="0" applyNumberFormat="1" applyFont="1" applyBorder="1" applyAlignment="1">
      <alignment horizontal="right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right" vertical="center" wrapText="1"/>
    </xf>
    <xf numFmtId="2" fontId="14" fillId="0" borderId="35" xfId="0" applyNumberFormat="1" applyFont="1" applyBorder="1" applyAlignment="1">
      <alignment horizontal="right" vertical="center" wrapText="1"/>
    </xf>
    <xf numFmtId="0" fontId="17" fillId="0" borderId="36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right" vertical="center"/>
    </xf>
    <xf numFmtId="0" fontId="17" fillId="0" borderId="33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left" vertical="center"/>
    </xf>
    <xf numFmtId="0" fontId="14" fillId="0" borderId="37" xfId="0" applyNumberFormat="1" applyFont="1" applyBorder="1" applyAlignment="1">
      <alignment horizontal="left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</xf>
    <xf numFmtId="14" fontId="10" fillId="3" borderId="37" xfId="0" applyNumberFormat="1" applyFont="1" applyFill="1" applyBorder="1" applyAlignment="1" applyProtection="1">
      <alignment vertical="center"/>
    </xf>
    <xf numFmtId="4" fontId="6" fillId="2" borderId="44" xfId="0" applyNumberFormat="1" applyFont="1" applyFill="1" applyBorder="1" applyAlignment="1" applyProtection="1">
      <alignment horizontal="center" vertical="center"/>
      <protection locked="0"/>
    </xf>
    <xf numFmtId="2" fontId="6" fillId="3" borderId="45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6" xfId="0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</xf>
    <xf numFmtId="4" fontId="14" fillId="0" borderId="4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4" fontId="20" fillId="0" borderId="48" xfId="0" applyNumberFormat="1" applyFont="1" applyBorder="1" applyAlignment="1">
      <alignment horizontal="right" vertical="center" indent="1"/>
    </xf>
    <xf numFmtId="4" fontId="20" fillId="0" borderId="49" xfId="0" applyNumberFormat="1" applyFont="1" applyBorder="1" applyAlignment="1">
      <alignment horizontal="right" vertical="center" indent="1"/>
    </xf>
    <xf numFmtId="0" fontId="14" fillId="0" borderId="50" xfId="0" applyNumberFormat="1" applyFont="1" applyBorder="1" applyAlignment="1">
      <alignment horizontal="left" vertical="center"/>
    </xf>
    <xf numFmtId="0" fontId="14" fillId="0" borderId="51" xfId="0" applyNumberFormat="1" applyFont="1" applyBorder="1" applyAlignment="1">
      <alignment horizontal="left" vertical="center" wrapText="1"/>
    </xf>
    <xf numFmtId="0" fontId="10" fillId="3" borderId="52" xfId="0" applyFont="1" applyFill="1" applyBorder="1" applyAlignment="1" applyProtection="1">
      <alignment horizontal="center" vertical="center"/>
    </xf>
    <xf numFmtId="14" fontId="10" fillId="3" borderId="51" xfId="0" applyNumberFormat="1" applyFont="1" applyFill="1" applyBorder="1" applyAlignment="1" applyProtection="1">
      <alignment vertical="center"/>
    </xf>
    <xf numFmtId="2" fontId="14" fillId="0" borderId="53" xfId="0" applyNumberFormat="1" applyFont="1" applyBorder="1" applyAlignment="1">
      <alignment horizontal="right" vertical="center"/>
    </xf>
    <xf numFmtId="0" fontId="14" fillId="0" borderId="53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right" vertical="center" wrapText="1"/>
    </xf>
    <xf numFmtId="2" fontId="14" fillId="0" borderId="53" xfId="0" applyNumberFormat="1" applyFont="1" applyBorder="1" applyAlignment="1">
      <alignment horizontal="right" vertical="center" wrapText="1"/>
    </xf>
    <xf numFmtId="0" fontId="17" fillId="0" borderId="54" xfId="0" applyNumberFormat="1" applyFont="1" applyBorder="1" applyAlignment="1">
      <alignment horizontal="center" vertical="center"/>
    </xf>
    <xf numFmtId="4" fontId="20" fillId="0" borderId="55" xfId="0" applyNumberFormat="1" applyFont="1" applyBorder="1" applyAlignment="1">
      <alignment horizontal="right" vertical="center" indent="1"/>
    </xf>
    <xf numFmtId="0" fontId="4" fillId="5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topLeftCell="G1" zoomScaleNormal="100" zoomScaleSheetLayoutView="100" workbookViewId="0">
      <selection activeCell="D14" sqref="D14:D18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32.25" customHeight="1" x14ac:dyDescent="0.25">
      <c r="A3" s="110" t="s">
        <v>74</v>
      </c>
      <c r="B3" s="110"/>
      <c r="C3" s="103" t="s">
        <v>94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8" ht="24.75" customHeight="1" x14ac:dyDescent="0.25">
      <c r="A4" s="111" t="s">
        <v>77</v>
      </c>
      <c r="B4" s="111"/>
      <c r="C4" s="111" t="s">
        <v>76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4"/>
    </row>
    <row r="5" spans="1:18" x14ac:dyDescent="0.25">
      <c r="A5" s="109" t="s">
        <v>73</v>
      </c>
      <c r="B5" s="109"/>
      <c r="C5" s="55" t="s">
        <v>75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07" t="s">
        <v>69</v>
      </c>
      <c r="C6" s="107"/>
      <c r="D6" s="107"/>
      <c r="E6" s="107"/>
      <c r="F6" s="107"/>
      <c r="G6" s="107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8"/>
      <c r="C7" s="108"/>
      <c r="D7" s="108"/>
      <c r="E7" s="108"/>
      <c r="F7" s="108"/>
      <c r="G7" s="108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5" t="s">
        <v>92</v>
      </c>
      <c r="B8" s="106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4" t="s">
        <v>7</v>
      </c>
      <c r="B9" s="112" t="s">
        <v>1</v>
      </c>
      <c r="C9" s="54" t="s">
        <v>51</v>
      </c>
      <c r="D9" s="133" t="s">
        <v>67</v>
      </c>
      <c r="E9" s="127" t="s">
        <v>2</v>
      </c>
      <c r="F9" s="128"/>
      <c r="G9" s="128"/>
      <c r="H9" s="118" t="s">
        <v>3</v>
      </c>
      <c r="I9" s="118" t="s">
        <v>4</v>
      </c>
      <c r="J9" s="143" t="s">
        <v>5</v>
      </c>
      <c r="K9" s="144"/>
      <c r="L9" s="121" t="s">
        <v>6</v>
      </c>
      <c r="M9" s="115" t="s">
        <v>52</v>
      </c>
      <c r="N9" s="133" t="s">
        <v>58</v>
      </c>
      <c r="O9" s="147" t="s">
        <v>56</v>
      </c>
      <c r="P9" s="129" t="s">
        <v>57</v>
      </c>
    </row>
    <row r="10" spans="1:18" ht="21.75" customHeight="1" x14ac:dyDescent="0.25">
      <c r="A10" s="125"/>
      <c r="B10" s="113"/>
      <c r="C10" s="118" t="s">
        <v>64</v>
      </c>
      <c r="D10" s="134"/>
      <c r="E10" s="52" t="s">
        <v>8</v>
      </c>
      <c r="F10" s="49" t="s">
        <v>9</v>
      </c>
      <c r="G10" s="131" t="s">
        <v>10</v>
      </c>
      <c r="H10" s="119"/>
      <c r="I10" s="119"/>
      <c r="J10" s="145" t="s">
        <v>71</v>
      </c>
      <c r="K10" s="145" t="s">
        <v>72</v>
      </c>
      <c r="L10" s="122"/>
      <c r="M10" s="116"/>
      <c r="N10" s="134"/>
      <c r="O10" s="148"/>
      <c r="P10" s="130"/>
    </row>
    <row r="11" spans="1:18" ht="50.25" customHeight="1" thickBot="1" x14ac:dyDescent="0.3">
      <c r="A11" s="126"/>
      <c r="B11" s="114"/>
      <c r="C11" s="120"/>
      <c r="D11" s="135"/>
      <c r="E11" s="51"/>
      <c r="F11" s="50"/>
      <c r="G11" s="132"/>
      <c r="H11" s="120"/>
      <c r="I11" s="120"/>
      <c r="J11" s="146"/>
      <c r="K11" s="146"/>
      <c r="L11" s="123"/>
      <c r="M11" s="117"/>
      <c r="N11" s="135"/>
      <c r="O11" s="148"/>
      <c r="P11" s="130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60" customFormat="1" ht="14.25" x14ac:dyDescent="0.2">
      <c r="A13" s="53" t="s">
        <v>78</v>
      </c>
      <c r="B13" s="57" t="s">
        <v>79</v>
      </c>
      <c r="C13" s="72" t="s">
        <v>88</v>
      </c>
      <c r="D13" s="90">
        <v>45596</v>
      </c>
      <c r="E13" s="67">
        <v>450</v>
      </c>
      <c r="F13" s="67"/>
      <c r="G13" s="67">
        <v>450</v>
      </c>
      <c r="H13" s="46" t="s">
        <v>70</v>
      </c>
      <c r="I13" s="47">
        <v>30</v>
      </c>
      <c r="J13" s="48">
        <v>0.12</v>
      </c>
      <c r="K13" s="48"/>
      <c r="L13" s="68" t="s">
        <v>83</v>
      </c>
      <c r="M13" s="91">
        <v>18432</v>
      </c>
      <c r="N13" s="87" t="s">
        <v>59</v>
      </c>
      <c r="O13" s="39"/>
      <c r="P13" s="40">
        <f>G13*O13</f>
        <v>0</v>
      </c>
      <c r="Q13" s="58" t="str">
        <f>IF( P13=0," ", IF(100-((L13/P13)*100)&gt;20,"viac ako 20%",0))</f>
        <v xml:space="preserve"> </v>
      </c>
      <c r="R13" s="59"/>
    </row>
    <row r="14" spans="1:18" s="60" customFormat="1" ht="14.25" x14ac:dyDescent="0.2">
      <c r="A14" s="69" t="s">
        <v>78</v>
      </c>
      <c r="B14" s="70" t="s">
        <v>80</v>
      </c>
      <c r="C14" s="61" t="s">
        <v>88</v>
      </c>
      <c r="D14" s="73">
        <v>45596</v>
      </c>
      <c r="E14" s="62">
        <v>450</v>
      </c>
      <c r="F14" s="62"/>
      <c r="G14" s="62">
        <v>450</v>
      </c>
      <c r="H14" s="63" t="s">
        <v>70</v>
      </c>
      <c r="I14" s="64">
        <v>30</v>
      </c>
      <c r="J14" s="65">
        <v>0.13</v>
      </c>
      <c r="K14" s="65"/>
      <c r="L14" s="66" t="s">
        <v>84</v>
      </c>
      <c r="M14" s="92">
        <v>17896.5</v>
      </c>
      <c r="N14" s="88" t="s">
        <v>59</v>
      </c>
      <c r="O14" s="71"/>
      <c r="P14" s="41">
        <f t="shared" ref="P14:P18" si="0">G14*O14</f>
        <v>0</v>
      </c>
      <c r="Q14" s="58"/>
      <c r="R14" s="59"/>
    </row>
    <row r="15" spans="1:18" s="60" customFormat="1" ht="14.25" x14ac:dyDescent="0.2">
      <c r="A15" s="69" t="s">
        <v>78</v>
      </c>
      <c r="B15" s="70" t="s">
        <v>81</v>
      </c>
      <c r="C15" s="61" t="s">
        <v>88</v>
      </c>
      <c r="D15" s="73">
        <v>45596</v>
      </c>
      <c r="E15" s="62">
        <v>30</v>
      </c>
      <c r="F15" s="62"/>
      <c r="G15" s="62">
        <v>30</v>
      </c>
      <c r="H15" s="63" t="s">
        <v>70</v>
      </c>
      <c r="I15" s="64">
        <v>45</v>
      </c>
      <c r="J15" s="65">
        <v>0.09</v>
      </c>
      <c r="K15" s="65"/>
      <c r="L15" s="66" t="s">
        <v>85</v>
      </c>
      <c r="M15" s="92">
        <v>1530</v>
      </c>
      <c r="N15" s="88" t="s">
        <v>59</v>
      </c>
      <c r="O15" s="71"/>
      <c r="P15" s="41">
        <f t="shared" si="0"/>
        <v>0</v>
      </c>
      <c r="Q15" s="58"/>
      <c r="R15" s="59"/>
    </row>
    <row r="16" spans="1:18" s="60" customFormat="1" ht="14.25" x14ac:dyDescent="0.2">
      <c r="A16" s="69" t="s">
        <v>78</v>
      </c>
      <c r="B16" s="70" t="s">
        <v>81</v>
      </c>
      <c r="C16" s="61" t="s">
        <v>89</v>
      </c>
      <c r="D16" s="73">
        <v>45596</v>
      </c>
      <c r="E16" s="62">
        <v>300</v>
      </c>
      <c r="F16" s="62"/>
      <c r="G16" s="62">
        <v>300</v>
      </c>
      <c r="H16" s="63" t="s">
        <v>70</v>
      </c>
      <c r="I16" s="64">
        <v>45</v>
      </c>
      <c r="J16" s="65">
        <v>0.09</v>
      </c>
      <c r="K16" s="65"/>
      <c r="L16" s="66" t="s">
        <v>86</v>
      </c>
      <c r="M16" s="92">
        <v>22962</v>
      </c>
      <c r="N16" s="88" t="s">
        <v>59</v>
      </c>
      <c r="O16" s="71"/>
      <c r="P16" s="41">
        <f t="shared" si="0"/>
        <v>0</v>
      </c>
      <c r="Q16" s="58"/>
      <c r="R16" s="59"/>
    </row>
    <row r="17" spans="1:18" s="60" customFormat="1" ht="14.25" x14ac:dyDescent="0.2">
      <c r="A17" s="69" t="s">
        <v>78</v>
      </c>
      <c r="B17" s="70" t="s">
        <v>82</v>
      </c>
      <c r="C17" s="61" t="s">
        <v>91</v>
      </c>
      <c r="D17" s="73">
        <v>45596</v>
      </c>
      <c r="E17" s="62">
        <v>35</v>
      </c>
      <c r="F17" s="62"/>
      <c r="G17" s="62">
        <v>35</v>
      </c>
      <c r="H17" s="63" t="s">
        <v>70</v>
      </c>
      <c r="I17" s="64">
        <v>45</v>
      </c>
      <c r="J17" s="65">
        <v>0.04</v>
      </c>
      <c r="K17" s="65"/>
      <c r="L17" s="66" t="s">
        <v>85</v>
      </c>
      <c r="M17" s="92">
        <v>1200.8499999999999</v>
      </c>
      <c r="N17" s="88" t="s">
        <v>59</v>
      </c>
      <c r="O17" s="71"/>
      <c r="P17" s="41">
        <f t="shared" si="0"/>
        <v>0</v>
      </c>
      <c r="Q17" s="58"/>
      <c r="R17" s="59"/>
    </row>
    <row r="18" spans="1:18" s="60" customFormat="1" thickBot="1" x14ac:dyDescent="0.25">
      <c r="A18" s="93" t="s">
        <v>78</v>
      </c>
      <c r="B18" s="94" t="s">
        <v>82</v>
      </c>
      <c r="C18" s="95" t="s">
        <v>90</v>
      </c>
      <c r="D18" s="96">
        <v>45596</v>
      </c>
      <c r="E18" s="97">
        <v>120</v>
      </c>
      <c r="F18" s="97"/>
      <c r="G18" s="97">
        <v>120</v>
      </c>
      <c r="H18" s="98" t="s">
        <v>70</v>
      </c>
      <c r="I18" s="99">
        <v>45</v>
      </c>
      <c r="J18" s="100">
        <v>0.04</v>
      </c>
      <c r="K18" s="100"/>
      <c r="L18" s="101" t="s">
        <v>87</v>
      </c>
      <c r="M18" s="102">
        <v>7035.6</v>
      </c>
      <c r="N18" s="89" t="s">
        <v>59</v>
      </c>
      <c r="O18" s="74"/>
      <c r="P18" s="75">
        <f t="shared" si="0"/>
        <v>0</v>
      </c>
      <c r="Q18" s="58"/>
      <c r="R18" s="59"/>
    </row>
    <row r="19" spans="1:18" ht="15.75" thickBot="1" x14ac:dyDescent="0.3">
      <c r="A19" s="76"/>
      <c r="B19" s="77"/>
      <c r="C19" s="78"/>
      <c r="D19" s="79"/>
      <c r="E19" s="79"/>
      <c r="F19" s="80"/>
      <c r="G19" s="81">
        <f>SUM(G13:G18)</f>
        <v>1385</v>
      </c>
      <c r="H19" s="82"/>
      <c r="I19" s="83"/>
      <c r="J19" s="77"/>
      <c r="K19" s="77"/>
      <c r="L19" s="78"/>
      <c r="M19" s="84"/>
      <c r="N19" s="84"/>
      <c r="O19" s="85"/>
      <c r="P19" s="86"/>
      <c r="Q19" s="12"/>
    </row>
    <row r="20" spans="1:18" ht="60.75" thickBot="1" x14ac:dyDescent="0.3">
      <c r="A20" s="44"/>
      <c r="B20" s="24"/>
      <c r="C20" s="24"/>
      <c r="D20" s="24"/>
      <c r="E20" s="24"/>
      <c r="F20" s="24"/>
      <c r="G20" s="24"/>
      <c r="H20" s="24"/>
      <c r="I20" s="24"/>
      <c r="J20" s="24"/>
      <c r="K20" s="139" t="s">
        <v>12</v>
      </c>
      <c r="L20" s="139"/>
      <c r="M20" s="23">
        <f>SUM(M13:M18)</f>
        <v>69056.95</v>
      </c>
      <c r="N20" s="45"/>
      <c r="O20" s="36" t="s">
        <v>68</v>
      </c>
      <c r="P20" s="37">
        <f>SUM(P13:P18)</f>
        <v>0</v>
      </c>
      <c r="Q20" s="12" t="str">
        <f>IF(P20&gt;M20,"prekročená cena","nižšia ako stanovená")</f>
        <v>nižšia ako stanovená</v>
      </c>
    </row>
    <row r="21" spans="1:18" ht="15.75" thickBot="1" x14ac:dyDescent="0.3">
      <c r="A21" s="140" t="s">
        <v>13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  <c r="P21" s="23">
        <f>P22-P20</f>
        <v>0</v>
      </c>
    </row>
    <row r="22" spans="1:18" ht="15.75" thickBot="1" x14ac:dyDescent="0.3">
      <c r="A22" s="140" t="s">
        <v>14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23">
        <f>IF("nie"=MID(I30,1,3),P20,(P20*1.2))</f>
        <v>0</v>
      </c>
    </row>
    <row r="23" spans="1:18" x14ac:dyDescent="0.25">
      <c r="A23" s="149" t="s">
        <v>15</v>
      </c>
      <c r="B23" s="149"/>
      <c r="C23" s="14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8" x14ac:dyDescent="0.25">
      <c r="A24" s="163" t="s">
        <v>63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8" ht="25.5" customHeight="1" x14ac:dyDescent="0.25">
      <c r="A25" s="26" t="s">
        <v>55</v>
      </c>
      <c r="B25" s="26"/>
      <c r="C25" s="26"/>
      <c r="D25" s="26"/>
      <c r="E25" s="32"/>
      <c r="F25" s="26"/>
      <c r="G25" s="26"/>
      <c r="H25" s="27" t="s">
        <v>53</v>
      </c>
      <c r="I25" s="26"/>
      <c r="J25" s="26"/>
      <c r="K25" s="28"/>
      <c r="L25" s="28"/>
      <c r="M25" s="28"/>
      <c r="N25" s="28"/>
      <c r="O25" s="28"/>
      <c r="P25" s="28"/>
    </row>
    <row r="26" spans="1:18" ht="15" customHeight="1" x14ac:dyDescent="0.25">
      <c r="A26" s="154" t="s">
        <v>93</v>
      </c>
      <c r="B26" s="155"/>
      <c r="C26" s="155"/>
      <c r="D26" s="155"/>
      <c r="E26" s="155"/>
      <c r="F26" s="156"/>
      <c r="G26" s="150" t="s">
        <v>54</v>
      </c>
      <c r="H26" s="29" t="s">
        <v>16</v>
      </c>
      <c r="I26" s="151"/>
      <c r="J26" s="152"/>
      <c r="K26" s="152"/>
      <c r="L26" s="152"/>
      <c r="M26" s="152"/>
      <c r="N26" s="152"/>
      <c r="O26" s="152"/>
      <c r="P26" s="153"/>
    </row>
    <row r="27" spans="1:18" x14ac:dyDescent="0.25">
      <c r="A27" s="157"/>
      <c r="B27" s="158"/>
      <c r="C27" s="158"/>
      <c r="D27" s="158"/>
      <c r="E27" s="158"/>
      <c r="F27" s="159"/>
      <c r="G27" s="150"/>
      <c r="H27" s="29" t="s">
        <v>17</v>
      </c>
      <c r="I27" s="151"/>
      <c r="J27" s="152"/>
      <c r="K27" s="152"/>
      <c r="L27" s="152"/>
      <c r="M27" s="152"/>
      <c r="N27" s="152"/>
      <c r="O27" s="152"/>
      <c r="P27" s="153"/>
    </row>
    <row r="28" spans="1:18" ht="18" customHeight="1" x14ac:dyDescent="0.25">
      <c r="A28" s="157"/>
      <c r="B28" s="158"/>
      <c r="C28" s="158"/>
      <c r="D28" s="158"/>
      <c r="E28" s="158"/>
      <c r="F28" s="159"/>
      <c r="G28" s="150"/>
      <c r="H28" s="29" t="s">
        <v>18</v>
      </c>
      <c r="I28" s="151"/>
      <c r="J28" s="152"/>
      <c r="K28" s="152"/>
      <c r="L28" s="152"/>
      <c r="M28" s="152"/>
      <c r="N28" s="152"/>
      <c r="O28" s="152"/>
      <c r="P28" s="153"/>
    </row>
    <row r="29" spans="1:18" x14ac:dyDescent="0.25">
      <c r="A29" s="157"/>
      <c r="B29" s="158"/>
      <c r="C29" s="158"/>
      <c r="D29" s="158"/>
      <c r="E29" s="158"/>
      <c r="F29" s="159"/>
      <c r="G29" s="150"/>
      <c r="H29" s="29" t="s">
        <v>19</v>
      </c>
      <c r="I29" s="151"/>
      <c r="J29" s="152"/>
      <c r="K29" s="152"/>
      <c r="L29" s="152"/>
      <c r="M29" s="152"/>
      <c r="N29" s="152"/>
      <c r="O29" s="152"/>
      <c r="P29" s="153"/>
    </row>
    <row r="30" spans="1:18" x14ac:dyDescent="0.25">
      <c r="A30" s="157"/>
      <c r="B30" s="158"/>
      <c r="C30" s="158"/>
      <c r="D30" s="158"/>
      <c r="E30" s="158"/>
      <c r="F30" s="159"/>
      <c r="G30" s="150"/>
      <c r="H30" s="29" t="s">
        <v>20</v>
      </c>
      <c r="I30" s="151"/>
      <c r="J30" s="152"/>
      <c r="K30" s="152"/>
      <c r="L30" s="152"/>
      <c r="M30" s="152"/>
      <c r="N30" s="152"/>
      <c r="O30" s="152"/>
      <c r="P30" s="153"/>
    </row>
    <row r="31" spans="1:18" x14ac:dyDescent="0.25">
      <c r="A31" s="157"/>
      <c r="B31" s="158"/>
      <c r="C31" s="158"/>
      <c r="D31" s="158"/>
      <c r="E31" s="158"/>
      <c r="F31" s="159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x14ac:dyDescent="0.25">
      <c r="A32" s="157"/>
      <c r="B32" s="158"/>
      <c r="C32" s="158"/>
      <c r="D32" s="158"/>
      <c r="E32" s="158"/>
      <c r="F32" s="159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60"/>
      <c r="B33" s="161"/>
      <c r="C33" s="161"/>
      <c r="D33" s="161"/>
      <c r="E33" s="161"/>
      <c r="F33" s="162"/>
      <c r="G33" s="28"/>
      <c r="H33" s="22"/>
      <c r="I33" s="16"/>
      <c r="J33" s="22"/>
      <c r="K33" s="22" t="s">
        <v>21</v>
      </c>
      <c r="L33" s="22"/>
      <c r="M33" s="136"/>
      <c r="N33" s="137"/>
      <c r="O33" s="138"/>
      <c r="P33" s="22"/>
    </row>
    <row r="34" spans="1:16" x14ac:dyDescent="0.25">
      <c r="A34" s="28"/>
      <c r="B34" s="28"/>
      <c r="C34" s="28"/>
      <c r="D34" s="28"/>
      <c r="E34" s="28"/>
      <c r="F34" s="28"/>
      <c r="G34" s="28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19"/>
      <c r="B35" s="19"/>
      <c r="C35" s="19"/>
      <c r="D35" s="19"/>
      <c r="E35" s="19"/>
      <c r="F35" s="19"/>
      <c r="G35" s="19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electLockedCells="1"/>
  <mergeCells count="38">
    <mergeCell ref="I27:P27"/>
    <mergeCell ref="I28:P28"/>
    <mergeCell ref="I29:P29"/>
    <mergeCell ref="A26:F33"/>
    <mergeCell ref="A24:P24"/>
    <mergeCell ref="I30:P30"/>
    <mergeCell ref="P9:P11"/>
    <mergeCell ref="G10:G11"/>
    <mergeCell ref="N9:N11"/>
    <mergeCell ref="D9:D11"/>
    <mergeCell ref="M33:O33"/>
    <mergeCell ref="K20:L20"/>
    <mergeCell ref="A21:O21"/>
    <mergeCell ref="A22:O22"/>
    <mergeCell ref="H9:H11"/>
    <mergeCell ref="J9:K9"/>
    <mergeCell ref="J10:J11"/>
    <mergeCell ref="K10:K11"/>
    <mergeCell ref="O9:O11"/>
    <mergeCell ref="A23:C23"/>
    <mergeCell ref="G26:G30"/>
    <mergeCell ref="I26:P26"/>
    <mergeCell ref="B9:B11"/>
    <mergeCell ref="M9:M11"/>
    <mergeCell ref="I9:I11"/>
    <mergeCell ref="L9:L11"/>
    <mergeCell ref="A9:A11"/>
    <mergeCell ref="C10:C11"/>
    <mergeCell ref="E9:G9"/>
    <mergeCell ref="C3:P3"/>
    <mergeCell ref="A1:M1"/>
    <mergeCell ref="A8:B8"/>
    <mergeCell ref="B6:G6"/>
    <mergeCell ref="B7:G7"/>
    <mergeCell ref="A5:B5"/>
    <mergeCell ref="A3:B3"/>
    <mergeCell ref="A4:B4"/>
    <mergeCell ref="C4:O4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8" t="s">
        <v>49</v>
      </c>
      <c r="M2" s="168"/>
    </row>
    <row r="3" spans="1:14" x14ac:dyDescent="0.25">
      <c r="A3" s="5" t="s">
        <v>23</v>
      </c>
      <c r="B3" s="165" t="s">
        <v>24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x14ac:dyDescent="0.25">
      <c r="A4" s="5" t="s">
        <v>25</v>
      </c>
      <c r="B4" s="165" t="s">
        <v>26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x14ac:dyDescent="0.25">
      <c r="A5" s="5" t="s">
        <v>7</v>
      </c>
      <c r="B5" s="165" t="s">
        <v>27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x14ac:dyDescent="0.25">
      <c r="A6" s="5" t="s">
        <v>1</v>
      </c>
      <c r="B6" s="165" t="s">
        <v>28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5">
      <c r="A7" s="6" t="s">
        <v>29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</row>
    <row r="8" spans="1:14" x14ac:dyDescent="0.25">
      <c r="A8" s="5" t="s">
        <v>11</v>
      </c>
      <c r="B8" s="165" t="s">
        <v>30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x14ac:dyDescent="0.25">
      <c r="A9" s="7" t="s">
        <v>31</v>
      </c>
      <c r="B9" s="165" t="s">
        <v>32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x14ac:dyDescent="0.25">
      <c r="A10" s="7" t="s">
        <v>33</v>
      </c>
      <c r="B10" s="165" t="s">
        <v>34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 x14ac:dyDescent="0.25">
      <c r="A11" s="8" t="s">
        <v>35</v>
      </c>
      <c r="B11" s="165" t="s">
        <v>36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x14ac:dyDescent="0.25">
      <c r="A12" s="9" t="s">
        <v>37</v>
      </c>
      <c r="B12" s="165" t="s">
        <v>38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4" ht="24" customHeight="1" x14ac:dyDescent="0.25">
      <c r="A13" s="8" t="s">
        <v>39</v>
      </c>
      <c r="B13" s="165" t="s">
        <v>40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4" ht="16.5" customHeight="1" x14ac:dyDescent="0.25">
      <c r="A14" s="8" t="s">
        <v>4</v>
      </c>
      <c r="B14" s="165" t="s">
        <v>50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4" x14ac:dyDescent="0.25">
      <c r="A15" s="8" t="s">
        <v>41</v>
      </c>
      <c r="B15" s="165" t="s">
        <v>42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4" ht="38.25" x14ac:dyDescent="0.25">
      <c r="A16" s="10" t="s">
        <v>43</v>
      </c>
      <c r="B16" s="165" t="s">
        <v>44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1:14" ht="28.5" customHeight="1" x14ac:dyDescent="0.25">
      <c r="A17" s="10" t="s">
        <v>45</v>
      </c>
      <c r="B17" s="165" t="s">
        <v>46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 ht="27" customHeight="1" x14ac:dyDescent="0.25">
      <c r="A18" s="11" t="s">
        <v>47</v>
      </c>
      <c r="B18" s="165" t="s">
        <v>48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ht="75" customHeight="1" x14ac:dyDescent="0.25">
      <c r="A19" s="30" t="s">
        <v>60</v>
      </c>
      <c r="B19" s="164" t="s">
        <v>61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2024-04-11T10:14:43Z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