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.sharepoint.com/sites/OLO-Digitizationofthewastecollection/Shared Documents/02_VO/99 VO_Ex_Integration/z josephine na opravu/"/>
    </mc:Choice>
  </mc:AlternateContent>
  <xr:revisionPtr revIDLastSave="95" documentId="8_{02D4DB2F-C9B5-478D-9279-DB7DAF2EBD7C}" xr6:coauthVersionLast="47" xr6:coauthVersionMax="47" xr10:uidLastSave="{91DBC04E-14C9-47B9-AB7C-AF9823E0D3DF}"/>
  <bookViews>
    <workbookView xWindow="25695" yWindow="0" windowWidth="26010" windowHeight="20985" tabRatio="474" xr2:uid="{A908C5E5-F07C-463C-AC97-E61638ED31EB}"/>
  </bookViews>
  <sheets>
    <sheet name="Evaluation" sheetId="1" r:id="rId1"/>
    <sheet name="Calc" sheetId="5" r:id="rId2"/>
    <sheet name="Functionality" sheetId="10" r:id="rId3"/>
    <sheet name="Document" sheetId="9" r:id="rId4"/>
    <sheet name="Priority" sheetId="8" r:id="rId5"/>
    <sheet name="Type" sheetId="7" r:id="rId6"/>
    <sheet name="Jednotky" sheetId="6" r:id="rId7"/>
    <sheet name="Price" sheetId="4" r:id="rId8"/>
    <sheet name="YN" sheetId="2" r:id="rId9"/>
    <sheet name="Proof" sheetId="3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5" i="1" l="1"/>
  <c r="C40" i="5" s="1"/>
  <c r="I176" i="1"/>
  <c r="I162" i="1" s="1"/>
  <c r="D49" i="5" s="1"/>
  <c r="I85" i="1"/>
  <c r="A5" i="5"/>
  <c r="B5" i="5"/>
  <c r="C5" i="5"/>
  <c r="D5" i="5"/>
  <c r="A6" i="5"/>
  <c r="B6" i="5"/>
  <c r="C6" i="5"/>
  <c r="D6" i="5"/>
  <c r="A8" i="5"/>
  <c r="B8" i="5"/>
  <c r="C8" i="5"/>
  <c r="D8" i="5"/>
  <c r="A9" i="5"/>
  <c r="B9" i="5"/>
  <c r="C9" i="5"/>
  <c r="D9" i="5"/>
  <c r="A10" i="5"/>
  <c r="B10" i="5"/>
  <c r="C10" i="5"/>
  <c r="D10" i="5"/>
  <c r="A11" i="5"/>
  <c r="B11" i="5"/>
  <c r="C11" i="5"/>
  <c r="D11" i="5"/>
  <c r="A22" i="5"/>
  <c r="B22" i="5"/>
  <c r="C22" i="5"/>
  <c r="D22" i="5"/>
  <c r="A23" i="5"/>
  <c r="B23" i="5"/>
  <c r="C23" i="5"/>
  <c r="D23" i="5"/>
  <c r="A24" i="5"/>
  <c r="B24" i="5"/>
  <c r="C24" i="5"/>
  <c r="D24" i="5"/>
  <c r="A25" i="5"/>
  <c r="B25" i="5"/>
  <c r="C25" i="5"/>
  <c r="D25" i="5"/>
  <c r="A26" i="5"/>
  <c r="B26" i="5"/>
  <c r="C26" i="5"/>
  <c r="D26" i="5"/>
  <c r="A27" i="5"/>
  <c r="B27" i="5"/>
  <c r="C27" i="5"/>
  <c r="D27" i="5"/>
  <c r="A28" i="5"/>
  <c r="B28" i="5"/>
  <c r="C28" i="5"/>
  <c r="D28" i="5"/>
  <c r="A29" i="5"/>
  <c r="B29" i="5"/>
  <c r="C29" i="5"/>
  <c r="D29" i="5"/>
  <c r="A30" i="5"/>
  <c r="B30" i="5"/>
  <c r="C30" i="5"/>
  <c r="D30" i="5"/>
  <c r="D21" i="5"/>
  <c r="B20" i="5"/>
  <c r="C21" i="5"/>
  <c r="B21" i="5"/>
  <c r="A21" i="5"/>
  <c r="D15" i="5"/>
  <c r="D16" i="5"/>
  <c r="D17" i="5"/>
  <c r="D18" i="5"/>
  <c r="D19" i="5"/>
  <c r="C16" i="5"/>
  <c r="C17" i="5"/>
  <c r="C18" i="5"/>
  <c r="C19" i="5"/>
  <c r="C15" i="5"/>
  <c r="B16" i="5"/>
  <c r="B17" i="5"/>
  <c r="B18" i="5"/>
  <c r="B19" i="5"/>
  <c r="B15" i="5"/>
  <c r="A16" i="5"/>
  <c r="A17" i="5"/>
  <c r="A18" i="5"/>
  <c r="A19" i="5"/>
  <c r="A15" i="5"/>
  <c r="D42" i="5"/>
  <c r="D43" i="5"/>
  <c r="D44" i="5"/>
  <c r="D45" i="5"/>
  <c r="D41" i="5"/>
  <c r="C42" i="5"/>
  <c r="C43" i="5"/>
  <c r="C44" i="5"/>
  <c r="C45" i="5"/>
  <c r="C41" i="5"/>
  <c r="B42" i="5"/>
  <c r="B43" i="5"/>
  <c r="B44" i="5"/>
  <c r="B45" i="5"/>
  <c r="B41" i="5"/>
  <c r="A42" i="5"/>
  <c r="A43" i="5"/>
  <c r="A44" i="5"/>
  <c r="A45" i="5"/>
  <c r="A41" i="5"/>
  <c r="D35" i="5"/>
  <c r="D36" i="5"/>
  <c r="D37" i="5"/>
  <c r="D38" i="5"/>
  <c r="D39" i="5"/>
  <c r="D34" i="5"/>
  <c r="C35" i="5"/>
  <c r="C36" i="5"/>
  <c r="C37" i="5"/>
  <c r="C38" i="5"/>
  <c r="C39" i="5"/>
  <c r="C34" i="5"/>
  <c r="B35" i="5"/>
  <c r="B36" i="5"/>
  <c r="B37" i="5"/>
  <c r="B38" i="5"/>
  <c r="B39" i="5"/>
  <c r="B34" i="5"/>
  <c r="A35" i="5"/>
  <c r="A36" i="5"/>
  <c r="A37" i="5"/>
  <c r="A38" i="5"/>
  <c r="A39" i="5"/>
  <c r="A34" i="5"/>
  <c r="D55" i="5"/>
  <c r="D52" i="5"/>
  <c r="D53" i="5"/>
  <c r="D54" i="5"/>
  <c r="D51" i="5"/>
  <c r="C52" i="5"/>
  <c r="C53" i="5"/>
  <c r="C54" i="5"/>
  <c r="C55" i="5"/>
  <c r="C51" i="5"/>
  <c r="B52" i="5"/>
  <c r="B53" i="5"/>
  <c r="B54" i="5"/>
  <c r="B55" i="5"/>
  <c r="B51" i="5"/>
  <c r="A52" i="5"/>
  <c r="A53" i="5"/>
  <c r="A54" i="5"/>
  <c r="A55" i="5"/>
  <c r="A51" i="5"/>
  <c r="D58" i="5"/>
  <c r="D59" i="5"/>
  <c r="D60" i="5"/>
  <c r="D61" i="5"/>
  <c r="D57" i="5"/>
  <c r="C58" i="5"/>
  <c r="C59" i="5"/>
  <c r="C60" i="5"/>
  <c r="C61" i="5"/>
  <c r="C57" i="5"/>
  <c r="B58" i="5"/>
  <c r="B59" i="5"/>
  <c r="B60" i="5"/>
  <c r="B61" i="5"/>
  <c r="B57" i="5"/>
  <c r="A58" i="5"/>
  <c r="A59" i="5"/>
  <c r="A60" i="5"/>
  <c r="A61" i="5"/>
  <c r="A57" i="5"/>
  <c r="A83" i="5"/>
  <c r="B83" i="5"/>
  <c r="C83" i="5"/>
  <c r="D83" i="5"/>
  <c r="A84" i="5"/>
  <c r="B84" i="5"/>
  <c r="C84" i="5"/>
  <c r="D84" i="5"/>
  <c r="A85" i="5"/>
  <c r="B85" i="5"/>
  <c r="C85" i="5"/>
  <c r="D85" i="5"/>
  <c r="A65" i="5"/>
  <c r="B65" i="5"/>
  <c r="C65" i="5"/>
  <c r="D65" i="5"/>
  <c r="A66" i="5"/>
  <c r="B66" i="5"/>
  <c r="C66" i="5"/>
  <c r="D66" i="5"/>
  <c r="A67" i="5"/>
  <c r="B67" i="5"/>
  <c r="C67" i="5"/>
  <c r="D67" i="5"/>
  <c r="A68" i="5"/>
  <c r="B68" i="5"/>
  <c r="C68" i="5"/>
  <c r="D68" i="5"/>
  <c r="A69" i="5"/>
  <c r="B69" i="5"/>
  <c r="C69" i="5"/>
  <c r="D69" i="5"/>
  <c r="A70" i="5"/>
  <c r="B70" i="5"/>
  <c r="C70" i="5"/>
  <c r="D70" i="5"/>
  <c r="A71" i="5"/>
  <c r="B71" i="5"/>
  <c r="C71" i="5"/>
  <c r="D71" i="5"/>
  <c r="A72" i="5"/>
  <c r="B72" i="5"/>
  <c r="C72" i="5"/>
  <c r="D72" i="5"/>
  <c r="A73" i="5"/>
  <c r="B73" i="5"/>
  <c r="C73" i="5"/>
  <c r="D73" i="5"/>
  <c r="A74" i="5"/>
  <c r="B74" i="5"/>
  <c r="C74" i="5"/>
  <c r="D74" i="5"/>
  <c r="A75" i="5"/>
  <c r="B75" i="5"/>
  <c r="C75" i="5"/>
  <c r="D75" i="5"/>
  <c r="A76" i="5"/>
  <c r="B76" i="5"/>
  <c r="C76" i="5"/>
  <c r="D76" i="5"/>
  <c r="A77" i="5"/>
  <c r="B77" i="5"/>
  <c r="C77" i="5"/>
  <c r="D77" i="5"/>
  <c r="A78" i="5"/>
  <c r="B78" i="5"/>
  <c r="C78" i="5"/>
  <c r="D78" i="5"/>
  <c r="A79" i="5"/>
  <c r="B79" i="5"/>
  <c r="C79" i="5"/>
  <c r="D79" i="5"/>
  <c r="A80" i="5"/>
  <c r="B80" i="5"/>
  <c r="C80" i="5"/>
  <c r="D80" i="5"/>
  <c r="A81" i="5"/>
  <c r="B81" i="5"/>
  <c r="C81" i="5"/>
  <c r="D81" i="5"/>
  <c r="A82" i="5"/>
  <c r="B82" i="5"/>
  <c r="C82" i="5"/>
  <c r="D82" i="5"/>
  <c r="D64" i="5"/>
  <c r="C64" i="5"/>
  <c r="B64" i="5"/>
  <c r="A64" i="5"/>
  <c r="B56" i="5"/>
  <c r="D63" i="5"/>
  <c r="B63" i="5"/>
  <c r="A63" i="5"/>
  <c r="C62" i="5"/>
  <c r="B62" i="5"/>
  <c r="A62" i="5"/>
  <c r="D56" i="5"/>
  <c r="A56" i="5"/>
  <c r="D50" i="5"/>
  <c r="B50" i="5"/>
  <c r="A50" i="5"/>
  <c r="B49" i="5"/>
  <c r="A49" i="5"/>
  <c r="A47" i="5"/>
  <c r="B47" i="5"/>
  <c r="C47" i="5"/>
  <c r="D47" i="5"/>
  <c r="A48" i="5"/>
  <c r="B48" i="5"/>
  <c r="C48" i="5"/>
  <c r="D48" i="5"/>
  <c r="D46" i="5"/>
  <c r="C46" i="5"/>
  <c r="B46" i="5"/>
  <c r="A46" i="5"/>
  <c r="D40" i="5"/>
  <c r="B40" i="5"/>
  <c r="A40" i="5"/>
  <c r="D33" i="5"/>
  <c r="B33" i="5"/>
  <c r="A33" i="5"/>
  <c r="B32" i="5"/>
  <c r="A32" i="5"/>
  <c r="D31" i="5"/>
  <c r="C31" i="5"/>
  <c r="B31" i="5"/>
  <c r="A31" i="5"/>
  <c r="D20" i="5"/>
  <c r="A20" i="5"/>
  <c r="D14" i="5"/>
  <c r="B14" i="5"/>
  <c r="A14" i="5"/>
  <c r="B13" i="5"/>
  <c r="A13" i="5"/>
  <c r="D12" i="5"/>
  <c r="C12" i="5"/>
  <c r="B12" i="5"/>
  <c r="A12" i="5"/>
  <c r="D7" i="5"/>
  <c r="C7" i="5"/>
  <c r="B7" i="5"/>
  <c r="A7" i="5"/>
  <c r="C4" i="5"/>
  <c r="C3" i="5"/>
  <c r="D2" i="5"/>
  <c r="B4" i="5"/>
  <c r="A4" i="5"/>
  <c r="B3" i="5"/>
  <c r="A3" i="5"/>
  <c r="B2" i="5"/>
  <c r="A2" i="5"/>
  <c r="D1" i="5"/>
  <c r="C1" i="5"/>
  <c r="B1" i="5"/>
  <c r="A1" i="5"/>
  <c r="I66" i="1"/>
  <c r="D13" i="5" s="1"/>
  <c r="I106" i="1"/>
  <c r="D32" i="5" s="1"/>
  <c r="H170" i="1"/>
  <c r="C56" i="5" s="1"/>
  <c r="H202" i="1"/>
  <c r="C63" i="5" s="1"/>
  <c r="H74" i="1"/>
  <c r="C20" i="5" s="1"/>
  <c r="I56" i="1"/>
  <c r="D4" i="5" s="1"/>
  <c r="H164" i="1"/>
  <c r="C50" i="5" s="1"/>
  <c r="H108" i="1"/>
  <c r="C33" i="5" s="1"/>
  <c r="D62" i="5" l="1"/>
  <c r="I25" i="1"/>
  <c r="D3" i="5" s="1"/>
  <c r="H162" i="1"/>
  <c r="C49" i="5" s="1"/>
  <c r="H106" i="1"/>
  <c r="C32" i="5" s="1"/>
  <c r="H68" i="1"/>
  <c r="H66" i="1" l="1"/>
  <c r="C14" i="5"/>
  <c r="E2" i="5"/>
  <c r="F2" i="5"/>
  <c r="C13" i="5" l="1"/>
  <c r="H10" i="1"/>
  <c r="C2" i="5" s="1"/>
  <c r="H2" i="5" s="1"/>
  <c r="G2" i="5" l="1"/>
</calcChain>
</file>

<file path=xl/sharedStrings.xml><?xml version="1.0" encoding="utf-8"?>
<sst xmlns="http://schemas.openxmlformats.org/spreadsheetml/2006/main" count="1477" uniqueCount="374">
  <si>
    <t>ID</t>
  </si>
  <si>
    <t>Priority</t>
  </si>
  <si>
    <t>000</t>
  </si>
  <si>
    <t>Všeobecné body - hodnotenie dodávateľa</t>
  </si>
  <si>
    <t>001</t>
  </si>
  <si>
    <t>002</t>
  </si>
  <si>
    <t>003</t>
  </si>
  <si>
    <t>004</t>
  </si>
  <si>
    <t>005</t>
  </si>
  <si>
    <t>006</t>
  </si>
  <si>
    <t>Px100</t>
  </si>
  <si>
    <t>Must Have</t>
  </si>
  <si>
    <t>Budget</t>
  </si>
  <si>
    <t>Yes</t>
  </si>
  <si>
    <t>No</t>
  </si>
  <si>
    <t>Px101</t>
  </si>
  <si>
    <t>Px102</t>
  </si>
  <si>
    <t>SLA</t>
  </si>
  <si>
    <t>Px103</t>
  </si>
  <si>
    <t>Px104</t>
  </si>
  <si>
    <t>Px105</t>
  </si>
  <si>
    <t>Nice to Have</t>
  </si>
  <si>
    <t>Px106</t>
  </si>
  <si>
    <t>Px107</t>
  </si>
  <si>
    <t>Px108</t>
  </si>
  <si>
    <t>Px109</t>
  </si>
  <si>
    <t>Px110</t>
  </si>
  <si>
    <t>Px111</t>
  </si>
  <si>
    <t>Px112</t>
  </si>
  <si>
    <t>Px113</t>
  </si>
  <si>
    <t>Px114</t>
  </si>
  <si>
    <t>Pred implementačný data audit</t>
  </si>
  <si>
    <t>Tvorba dátových schém</t>
  </si>
  <si>
    <t>Followup školenie po 8 týždňoch</t>
  </si>
  <si>
    <t>Dokumentácia riešenia v súlade s ISO/IEC/IEEE 15289:2019</t>
  </si>
  <si>
    <t>Px125</t>
  </si>
  <si>
    <t>Reccuring Monthly</t>
  </si>
  <si>
    <t>Px127</t>
  </si>
  <si>
    <t>Px128</t>
  </si>
  <si>
    <t>Px131</t>
  </si>
  <si>
    <t>Change management</t>
  </si>
  <si>
    <t>Px132</t>
  </si>
  <si>
    <t>L1 Support</t>
  </si>
  <si>
    <t>Man Hour</t>
  </si>
  <si>
    <t>Per Unit</t>
  </si>
  <si>
    <t>Px133</t>
  </si>
  <si>
    <t>L2 Support</t>
  </si>
  <si>
    <t>Px134</t>
  </si>
  <si>
    <t>L3 Support</t>
  </si>
  <si>
    <t>Px135</t>
  </si>
  <si>
    <t>Školenie ad hoc</t>
  </si>
  <si>
    <t>Px136</t>
  </si>
  <si>
    <t>Technická špecifikácia</t>
  </si>
  <si>
    <t>N/A</t>
  </si>
  <si>
    <t>Px137</t>
  </si>
  <si>
    <t>Web UI</t>
  </si>
  <si>
    <t>Px138</t>
  </si>
  <si>
    <t>Standalone SW</t>
  </si>
  <si>
    <t>Px139</t>
  </si>
  <si>
    <t>Full multidirectional integration of all modules and functionalities in Software/Platform</t>
  </si>
  <si>
    <t>Px140</t>
  </si>
  <si>
    <t>MAP with layers</t>
  </si>
  <si>
    <t>Px141</t>
  </si>
  <si>
    <t>Reporting</t>
  </si>
  <si>
    <t>Px142</t>
  </si>
  <si>
    <t>Standard File Export (xls,csv,xml)</t>
  </si>
  <si>
    <t>Px143</t>
  </si>
  <si>
    <t>Px144</t>
  </si>
  <si>
    <t>Prevádzka Provider v Cloude</t>
  </si>
  <si>
    <t>Px145</t>
  </si>
  <si>
    <t>AD/LDAP SSO Authentication - administrative user</t>
  </si>
  <si>
    <t>Px146</t>
  </si>
  <si>
    <t>Local Authentication - driver, bin delivery,</t>
  </si>
  <si>
    <t>Px147</t>
  </si>
  <si>
    <t>Modulárna konfigurácia úrovne prístupov do SW a APPs</t>
  </si>
  <si>
    <t>Px148</t>
  </si>
  <si>
    <t>Dostupnost 99.9%</t>
  </si>
  <si>
    <t>Px149</t>
  </si>
  <si>
    <t>Yearly System version update &amp; new feature activation</t>
  </si>
  <si>
    <t>Px150</t>
  </si>
  <si>
    <t>Dátovo neobmedzené uložisko</t>
  </si>
  <si>
    <t>Px151</t>
  </si>
  <si>
    <t>REST API/MQTT</t>
  </si>
  <si>
    <t>Px152</t>
  </si>
  <si>
    <t>Tooltip</t>
  </si>
  <si>
    <t>Px153</t>
  </si>
  <si>
    <t>Online Manual</t>
  </si>
  <si>
    <t>P100</t>
  </si>
  <si>
    <t>Projekt - Module &amp; Functionality Implementation Lifecycle</t>
  </si>
  <si>
    <t>P101</t>
  </si>
  <si>
    <t>P102</t>
  </si>
  <si>
    <t>Dátová analýza - As Is</t>
  </si>
  <si>
    <t>P103</t>
  </si>
  <si>
    <t>Funkčná analýza - As Is</t>
  </si>
  <si>
    <t>P104</t>
  </si>
  <si>
    <t>Dátová analýza - Future state</t>
  </si>
  <si>
    <t>P105</t>
  </si>
  <si>
    <t>P106</t>
  </si>
  <si>
    <t>P107</t>
  </si>
  <si>
    <t>P108</t>
  </si>
  <si>
    <t>P109</t>
  </si>
  <si>
    <t>P110</t>
  </si>
  <si>
    <t>P111</t>
  </si>
  <si>
    <t>QA Test</t>
  </si>
  <si>
    <t>P112</t>
  </si>
  <si>
    <t>Data cleanup</t>
  </si>
  <si>
    <t>P113</t>
  </si>
  <si>
    <t>Data integration</t>
  </si>
  <si>
    <t>P114</t>
  </si>
  <si>
    <t>Data transfer</t>
  </si>
  <si>
    <t>P115</t>
  </si>
  <si>
    <t>P116</t>
  </si>
  <si>
    <t>User Training</t>
  </si>
  <si>
    <t>Existujúca</t>
  </si>
  <si>
    <t>Nová</t>
  </si>
  <si>
    <t>2.0 Modul - Fleet Management</t>
  </si>
  <si>
    <t>P201</t>
  </si>
  <si>
    <t>P202</t>
  </si>
  <si>
    <t>P203</t>
  </si>
  <si>
    <t>P204</t>
  </si>
  <si>
    <t>P205</t>
  </si>
  <si>
    <t>P206</t>
  </si>
  <si>
    <t>Implementácia modulu</t>
  </si>
  <si>
    <t>P207</t>
  </si>
  <si>
    <t>One Time Fee Per Vehicle</t>
  </si>
  <si>
    <t>P208</t>
  </si>
  <si>
    <t>Per Vehicle/Month</t>
  </si>
  <si>
    <t>P209</t>
  </si>
  <si>
    <t>P210</t>
  </si>
  <si>
    <t>P211</t>
  </si>
  <si>
    <t>Personal ID RFID card reader LKW</t>
  </si>
  <si>
    <t>External GPS antenna</t>
  </si>
  <si>
    <t>Self diagnostics</t>
  </si>
  <si>
    <t>error / outage &amp; service logging</t>
  </si>
  <si>
    <t>Remote management</t>
  </si>
  <si>
    <t>Internal event log</t>
  </si>
  <si>
    <t>Data buffer</t>
  </si>
  <si>
    <t xml:space="preserve">RFID Double antenna system UHF 865 - 868 2W ERP; 916,1 – 918,9 4W ERP </t>
  </si>
  <si>
    <t>RFID Double comb antena system LF 125 - 134,2KHz - max 180</t>
  </si>
  <si>
    <t>Personal ID RFID card reader PKW</t>
  </si>
  <si>
    <t>3.0 Modul - Plánovanie Zvozu</t>
  </si>
  <si>
    <t>P301</t>
  </si>
  <si>
    <t>P302</t>
  </si>
  <si>
    <t>P303</t>
  </si>
  <si>
    <t>Projektová príprava implementácie modulu, requirements and real life operations on site audit</t>
  </si>
  <si>
    <t>P304</t>
  </si>
  <si>
    <t>P305</t>
  </si>
  <si>
    <t>P306</t>
  </si>
  <si>
    <t>P307</t>
  </si>
  <si>
    <t>P308</t>
  </si>
  <si>
    <t>P309</t>
  </si>
  <si>
    <t>P310</t>
  </si>
  <si>
    <t>Funkcionalita Modul Plánovanie Zvozu</t>
  </si>
  <si>
    <t>P311</t>
  </si>
  <si>
    <t>P312</t>
  </si>
  <si>
    <t>P313</t>
  </si>
  <si>
    <t>P314</t>
  </si>
  <si>
    <t>Integrácia na OLO SW a HW</t>
  </si>
  <si>
    <t>NORIS WebScrape/(API - future state)</t>
  </si>
  <si>
    <t xml:space="preserve">Stand passport, Health &amp; Safety app </t>
  </si>
  <si>
    <t>CRM (MS Dynamics)</t>
  </si>
  <si>
    <t>Hemak Scalis (Weighbridge software) - SQL</t>
  </si>
  <si>
    <t>MS PowerBI + tvorba prvotnych reportov</t>
  </si>
  <si>
    <t>Waze</t>
  </si>
  <si>
    <t>Google maps</t>
  </si>
  <si>
    <t>Mapy CZ</t>
  </si>
  <si>
    <t>ArcGIS</t>
  </si>
  <si>
    <t>Samsung Android 10" Tablet</t>
  </si>
  <si>
    <t>Integration across all modules</t>
  </si>
  <si>
    <t>Routing Functionality</t>
  </si>
  <si>
    <t>Bin Management Funcionality</t>
  </si>
  <si>
    <t>Complaint Management Functionality</t>
  </si>
  <si>
    <t>Bulky Waste Functionality</t>
  </si>
  <si>
    <t>Special Collection Functionality</t>
  </si>
  <si>
    <t>Bin Delivery,Exchange, Take Away Functionality</t>
  </si>
  <si>
    <t>Orders</t>
  </si>
  <si>
    <t>Collection Schedule calendar</t>
  </si>
  <si>
    <t>Employee Capacity planning</t>
  </si>
  <si>
    <t>Vehicle Capacity planning</t>
  </si>
  <si>
    <t>Route planning</t>
  </si>
  <si>
    <t>Delivery, Pickup Confirmation</t>
  </si>
  <si>
    <t>Location monitoring</t>
  </si>
  <si>
    <t>Evidencia kontajnerov</t>
  </si>
  <si>
    <t>Zmluva</t>
  </si>
  <si>
    <t>Harmonogram</t>
  </si>
  <si>
    <t>Zoznam vozidiel</t>
  </si>
  <si>
    <t>High</t>
  </si>
  <si>
    <t>Medium</t>
  </si>
  <si>
    <t>Low</t>
  </si>
  <si>
    <t>Nice to have</t>
  </si>
  <si>
    <t>Must have</t>
  </si>
  <si>
    <t>Man Day</t>
  </si>
  <si>
    <t>One Time Fee</t>
  </si>
  <si>
    <t>Reccuring Yearly</t>
  </si>
  <si>
    <t>Per User/Month</t>
  </si>
  <si>
    <t>Per Device/Month</t>
  </si>
  <si>
    <t>QTY</t>
  </si>
  <si>
    <t>Per Module/Month</t>
  </si>
  <si>
    <t>Units</t>
  </si>
  <si>
    <t>--------------</t>
  </si>
  <si>
    <t>P212</t>
  </si>
  <si>
    <t>Month</t>
  </si>
  <si>
    <t>Analýza plánovacích režimov a požiadaviek - Future state</t>
  </si>
  <si>
    <t>Tvorba plánu - Manual</t>
  </si>
  <si>
    <t>Tvorba plánu - Automat</t>
  </si>
  <si>
    <t>0.4.4 Aplikácia na tabletoch pre posádky</t>
  </si>
  <si>
    <t>Školenie užívateľov</t>
  </si>
  <si>
    <t>Cross module integration</t>
  </si>
  <si>
    <t>Px154</t>
  </si>
  <si>
    <t>Px155</t>
  </si>
  <si>
    <t>Px156</t>
  </si>
  <si>
    <t>Px157</t>
  </si>
  <si>
    <t>Px158</t>
  </si>
  <si>
    <t>Px159</t>
  </si>
  <si>
    <t>Px160</t>
  </si>
  <si>
    <t>Px161</t>
  </si>
  <si>
    <t>Px162</t>
  </si>
  <si>
    <t>Px163</t>
  </si>
  <si>
    <t>Px164</t>
  </si>
  <si>
    <t>SLA, Bod 2.</t>
  </si>
  <si>
    <t>SLA, point 2</t>
  </si>
  <si>
    <t>SLA, Bod 4.</t>
  </si>
  <si>
    <t>SLA, Point 4.</t>
  </si>
  <si>
    <t>SLA, Bod 5.</t>
  </si>
  <si>
    <t>SLA, Point 5.</t>
  </si>
  <si>
    <t>SLA, Bod III., d</t>
  </si>
  <si>
    <t>SLA, Point III., d</t>
  </si>
  <si>
    <t>Zmluva, bod 4.13</t>
  </si>
  <si>
    <t>Contract, point 4.13</t>
  </si>
  <si>
    <t>Projektový manažér (Project Manager)</t>
  </si>
  <si>
    <t xml:space="preserve">Dátová analýza (Data analysis) - As Is  </t>
  </si>
  <si>
    <t>Funkčná analýza (Functional analysis) - As Is</t>
  </si>
  <si>
    <t>Dátová analýza (Data analysis)  - Future state</t>
  </si>
  <si>
    <t>Funkčná analýza (Functional analysis) - Future state</t>
  </si>
  <si>
    <t>GAP analýza (GAP analysis)</t>
  </si>
  <si>
    <t>Implementácia (Implementation)</t>
  </si>
  <si>
    <t>Implementácia Modulu (Modul implementation)</t>
  </si>
  <si>
    <t>Dizajn funkcionality (Functionality design)</t>
  </si>
  <si>
    <t>Implementácia funkcionality (Functionality implementation)</t>
  </si>
  <si>
    <t>Produkcia (Go alive)</t>
  </si>
  <si>
    <t>Followup školenie po 8 týždňoch (followup user training after 8 weeks)</t>
  </si>
  <si>
    <t>Funkcionalita Modul Elektronická Evidencia (Functionality Electronic Registration)</t>
  </si>
  <si>
    <t>1.1 Zmluva (Contract)</t>
  </si>
  <si>
    <t>1.2 Objednávka (Order)</t>
  </si>
  <si>
    <t>1.3 Cenník Služieb (Service price)</t>
  </si>
  <si>
    <t>1.4 Doplnkové služby (Supplementary services)</t>
  </si>
  <si>
    <t>1.5 Nádoby (Containers)</t>
  </si>
  <si>
    <t>1.6 Elektronická dodajka (electronic delivery note)</t>
  </si>
  <si>
    <t>1.7 Stojisko-Stanovište (Container stand)</t>
  </si>
  <si>
    <t>1.8 Odvozné miesto (Collection site)</t>
  </si>
  <si>
    <t>1.9 AKU Adresa konzového užívateľa ((AKU) End user address)</t>
  </si>
  <si>
    <t>1.10 Pracovník (Staff)</t>
  </si>
  <si>
    <t>1.11 Posádka (Crew)</t>
  </si>
  <si>
    <t>1.12 Rajón (Zone)</t>
  </si>
  <si>
    <t>1.13 Vozidlo (Vehicle)</t>
  </si>
  <si>
    <t>1.14 Harmonogram odvozu (Collection schedule)</t>
  </si>
  <si>
    <t>1.15 Zvoz (Collection)</t>
  </si>
  <si>
    <t>1.16 Plán zvozu (Collection plan)</t>
  </si>
  <si>
    <t>1.17 Skladový systém nádob (Container inventory system)</t>
  </si>
  <si>
    <t>1.0 Modul - Elektronická Evidencia (Electronic Registration)</t>
  </si>
  <si>
    <t>Projekt (Project) - Module &amp; Functionality Implementation Lifecycle</t>
  </si>
  <si>
    <t>Analýza (Analysis)</t>
  </si>
  <si>
    <t>Analýza vozového parku (Fleet analysis)</t>
  </si>
  <si>
    <t>Projektová príprava implementácie modulu (Project preparation of modul implementation)</t>
  </si>
  <si>
    <t>Inštalácia monitorovacej jednotky LKW + aktivácia v module (Installation of monitoring unit+activation - LKW)</t>
  </si>
  <si>
    <t>Inštalácia monitorovacej jednotky PKW + aktivácia v module (Installation of monitoring unit+activation - PKW)</t>
  </si>
  <si>
    <t>Školenie užívateľov (User Training)</t>
  </si>
  <si>
    <t>Funkcionalita Modul Fleet Management (Functionality Fleet Managment)</t>
  </si>
  <si>
    <t>Zabezečenie zberu a prenosu prevádzkového stavu a údajov z vozidiel do Platformy a Modulu
(Collection and transfer of operational status and data to the Platform and the Module)</t>
  </si>
  <si>
    <t>Evidencia vozidiel + štatistiky (Vehicles registration+statistics)</t>
  </si>
  <si>
    <t>Evidencia vodicov + štatistiky (Drivers registration+statistics)</t>
  </si>
  <si>
    <t>Priradenie vodica a posadky k vozidlu (Assigning of driver and the crew to vehicle)</t>
  </si>
  <si>
    <t>Sledovanie údajov z vozidiel v aktuálnom čase (tabuľka, mapa) - (Vehicle data monitoring in real time)</t>
  </si>
  <si>
    <t>Zobrazenie aktuálnej pozície (vehicle position on the map)</t>
  </si>
  <si>
    <t>Stav vozidla (vehicle status)</t>
  </si>
  <si>
    <t>elektronická kniha jazd (electronic logbook)</t>
  </si>
  <si>
    <t>elektronická STAS (eSTAS)</t>
  </si>
  <si>
    <t>Sledovanie súkromných a firemných km (PKW) (Monitoring private and business trips km)</t>
  </si>
  <si>
    <t>Prejazdená vzdialenosť v rámci jedného výjazdu (Distance per drive)</t>
  </si>
  <si>
    <t>Stav tachometra (Mileage)</t>
  </si>
  <si>
    <t>evidencia tankovania (Refuelling evidence)</t>
  </si>
  <si>
    <t>Štýl, hodnotenie jazdy a vplyv na opotrebenie vozidla (Driving style, evaluation of drives and impact to vehicle depreciation)</t>
  </si>
  <si>
    <t>Automatická tvorba výkazov (Automatically generating reports)</t>
  </si>
  <si>
    <t>Alarmové stavy (Alert notifications)</t>
  </si>
  <si>
    <t>Mapové vrstvy (Map layers)</t>
  </si>
  <si>
    <t>tvorba polygónov a POI a nastavenie notifiácii (creation of polygons and POI, setting of notifications)</t>
  </si>
  <si>
    <t>Režim skrátených príchodov (quick arrival regimes)</t>
  </si>
  <si>
    <t>Prenos údajov z monitorovacej jednotky cez GSM LKW (Data sending from monitoring unit via GMS)</t>
  </si>
  <si>
    <t>Detekcia akcelerometer (akcelerometer detection)</t>
  </si>
  <si>
    <t>Realtime sledovanie polohy monitorovacej jednotky cez GPS (real time monitorig of potition of monitoring unit via GPS)</t>
  </si>
  <si>
    <t>FMS Telemetric Data - rychlost, otacky, brzdenie, akceleracia, spotreba phm 
(FMS for collecting data on vehicle operation -status, speed, motor speed, braking, acceleration, fuel consumption)</t>
  </si>
  <si>
    <t>Technická predpríprava pre napojenie systému dynamického váženia nádob 
(Technical pre-preparation of the monitoring unit for connecting the system of dynamic container weighing)</t>
  </si>
  <si>
    <t>Realtime sledovanie polohy monitorovacej jednotky cez GPS PKW (Realtime reading  and monitoring of GPS position of vehicle)</t>
  </si>
  <si>
    <t>Časť 1. Tvorba planov (Part 1. Creating plans)</t>
  </si>
  <si>
    <t>Časť 2. Vyhodnotenie zvozu (na úrovni Vodiča, Majstra, Plánovania)
(Part 2. Waste collection evalution - at level of driver, foreman, planning)</t>
  </si>
  <si>
    <t>3.1 Ďalšie požiadavky na Modul Plánovanie (Futher requirements for the Planning Module)</t>
  </si>
  <si>
    <t>Notifikácie (notifications)</t>
  </si>
  <si>
    <t>Optimalizácia trasovania (optimisation of the route planning)</t>
  </si>
  <si>
    <t>Definovanie rôznych cieľov plánovania (evaluation of planning according to setting  performance target)</t>
  </si>
  <si>
    <t>3.2 Planovaci rezim Rebeka (Planning regime Rebeka)</t>
  </si>
  <si>
    <t>3.3 Planovaci rezim Dodaj Odber Vymena zbernych nadob (Planning regimes supply/takeaway/exchange of containers)</t>
  </si>
  <si>
    <t>3.4 Planovaci rezim OLO Taxi (Planning regime OLO Taxi)</t>
  </si>
  <si>
    <t>3.5 Planovaci rezim VKK (Planning regime Skip containers)</t>
  </si>
  <si>
    <t>3.6 Planovaci rezim Freestyle (Planning regime Freestyle)</t>
  </si>
  <si>
    <t>Plus codes</t>
  </si>
  <si>
    <t>P213</t>
  </si>
  <si>
    <t>P214</t>
  </si>
  <si>
    <t>Prevádzka monitorovacej jednotky LKW (Operation of monitoring unit LKW)</t>
  </si>
  <si>
    <t>Prevádzka monitorovacej jednotky PKW (Operation of monitoring unit PKW)</t>
  </si>
  <si>
    <r>
      <t xml:space="preserve">Dokument
</t>
    </r>
    <r>
      <rPr>
        <sz val="11"/>
        <color theme="1"/>
        <rFont val="Calibri"/>
        <family val="2"/>
        <charset val="238"/>
        <scheme val="minor"/>
      </rPr>
      <t>(Document)</t>
    </r>
  </si>
  <si>
    <t>ID v Dokumente SK 
(ID in ducument SK)</t>
  </si>
  <si>
    <t>ID v Dokumente EN (ID in ducument EN)</t>
  </si>
  <si>
    <t>Názov (Description)</t>
  </si>
  <si>
    <t>Stav funkcionality v OLO
Nová/Existujúca
(Functionality status in OLO - New/Used)</t>
  </si>
  <si>
    <t>Cena za Implementáciu EUR ex VAT
jednorazovo
(Price for Implementation/One time fee)</t>
  </si>
  <si>
    <t>Jednotky
(units)</t>
  </si>
  <si>
    <t>Režim Ceny (Type of price)</t>
  </si>
  <si>
    <t>Cena za Prevádzku EUR ex VAT 
na mesiac
(Price for Operational services/ Reccuring)</t>
  </si>
  <si>
    <t>P117</t>
  </si>
  <si>
    <t>Funkcionalita Monitorovacia jednotka (Monitoring unit)</t>
  </si>
  <si>
    <t>Cena za Prevádzku EUR ex VAT na 5 rokov
(Price for Operational services ex VAT 5 years)</t>
  </si>
  <si>
    <t>Cena za Prevádzku EUR ex VAT na 7 rokov
(Price for Operational services ex VAT 7 years)</t>
  </si>
  <si>
    <t>Celková cena Implementácia + Prevádzka na 5 rokov
(Total Price Implementation + Operation 5 years)</t>
  </si>
  <si>
    <t>Celková cena Implementácia + Prevádzka na 7 rokov
(Total Price Implementation + Operation 7 years)</t>
  </si>
  <si>
    <t>Technická špecifikácia/Scope of work</t>
  </si>
  <si>
    <t>Opis predmetu zákazky</t>
  </si>
  <si>
    <t>Scope of work</t>
  </si>
  <si>
    <t>Platforma (Platform)</t>
  </si>
  <si>
    <t>Projekt - implementacia (Project - implementation)</t>
  </si>
  <si>
    <t>Projektový tím (Project team of Provider)</t>
  </si>
  <si>
    <t>Podpora Platformy (Platform support)</t>
  </si>
  <si>
    <t>HelpDesk (Incident management, Problem management)</t>
  </si>
  <si>
    <t>SLA, Bod 5. III., c</t>
  </si>
  <si>
    <t>Month (26 ManDay)</t>
  </si>
  <si>
    <t>Demo / Trial / QA (URL)</t>
  </si>
  <si>
    <t>Offered Solution functional specification</t>
  </si>
  <si>
    <t>Unifikovaný databázový model , no DB clusters (Unified database model)</t>
  </si>
  <si>
    <t>Px165</t>
  </si>
  <si>
    <r>
      <t xml:space="preserve">Súčinnosť pri ukončení zmluvy s odovzdaním-migráciou databáz a údajov - 30 </t>
    </r>
    <r>
      <rPr>
        <b/>
        <sz val="11"/>
        <color rgb="FFFF0000"/>
        <rFont val="Calibri"/>
        <family val="2"/>
        <charset val="238"/>
        <scheme val="minor"/>
      </rPr>
      <t>Človekodní</t>
    </r>
    <r>
      <rPr>
        <b/>
        <sz val="11"/>
        <color rgb="FFFF0000"/>
        <rFont val="Calibri"/>
        <family val="2"/>
        <scheme val="minor"/>
      </rPr>
      <t xml:space="preserve">
(Cooperation in case of contract termination, migration od databases/data etc.) -30 Mandays</t>
    </r>
  </si>
  <si>
    <t>User manual &amp; Screenshots (pdf, video manual)</t>
  </si>
  <si>
    <t>Solution architekt (Solution Architect)</t>
  </si>
  <si>
    <t>SLA, Point 5. III., c</t>
  </si>
  <si>
    <t>Položky, na ktoré sa vzťahuje inflačná doložka / Items subject to inflation clause</t>
  </si>
  <si>
    <t>Prehlásenie dodávateľa že Spĺňa podmienku/Supplier's declaration that he fulfils the condition</t>
  </si>
  <si>
    <t>Forma dôkazu / Form of proof</t>
  </si>
  <si>
    <t>OLO Potvrdenie splnenia / OLO Confirmation of fulfilment</t>
  </si>
  <si>
    <t>Termin Dodania / Date of completition</t>
  </si>
  <si>
    <t>126-134</t>
  </si>
  <si>
    <t>289-813</t>
  </si>
  <si>
    <t>814-1139</t>
  </si>
  <si>
    <t>952+964+971</t>
  </si>
  <si>
    <t>1118-1389</t>
  </si>
  <si>
    <t>1140-1420</t>
  </si>
  <si>
    <t>1421-end</t>
  </si>
  <si>
    <t>CV &amp; references</t>
  </si>
  <si>
    <t>CV</t>
  </si>
  <si>
    <r>
      <t xml:space="preserve">Dátový analytik - databázy (Data Analyst – databases) </t>
    </r>
    <r>
      <rPr>
        <sz val="11"/>
        <color rgb="FFFF0000"/>
        <rFont val="Calibri"/>
        <family val="2"/>
        <charset val="238"/>
        <scheme val="minor"/>
      </rPr>
      <t>- vyžaduje sa pred podpisom zmluvy (nie v rámci ponuky)/required before signing the contract (not as part of the offer)</t>
    </r>
  </si>
  <si>
    <r>
      <t xml:space="preserve">Dátový analytik - databázy (Data Analyst – databases) </t>
    </r>
    <r>
      <rPr>
        <sz val="11"/>
        <color rgb="FFFF0000"/>
        <rFont val="Calibri"/>
        <family val="2"/>
        <charset val="238"/>
        <scheme val="minor"/>
      </rPr>
      <t>-  vyžaduje sa pred podpisom zmluvy (nie v rámci ponuky)/required before signing the contract (not as part of the offer)</t>
    </r>
  </si>
  <si>
    <r>
      <t xml:space="preserve">Front-end Developer - </t>
    </r>
    <r>
      <rPr>
        <sz val="11"/>
        <color rgb="FFFF0000"/>
        <rFont val="Calibri"/>
        <family val="2"/>
        <charset val="238"/>
        <scheme val="minor"/>
      </rPr>
      <t>vyžaduje sa pred podpisom zmluvy (nie v rámci ponuky)/required before signing the contract (not as part of the offer)</t>
    </r>
  </si>
  <si>
    <r>
      <t xml:space="preserve">Software Back-end Developer - </t>
    </r>
    <r>
      <rPr>
        <sz val="11"/>
        <color rgb="FFFF0000"/>
        <rFont val="Calibri"/>
        <family val="2"/>
        <charset val="238"/>
        <scheme val="minor"/>
      </rPr>
      <t>vyžaduje sa pred podpisom zmluvy (nie v rámci ponuky)/required before signing the contract (not as part of the offer)</t>
    </r>
  </si>
  <si>
    <r>
      <t xml:space="preserve">Integration Developer - </t>
    </r>
    <r>
      <rPr>
        <sz val="11"/>
        <color rgb="FFFF0000"/>
        <rFont val="Calibri"/>
        <family val="2"/>
        <charset val="238"/>
        <scheme val="minor"/>
      </rPr>
      <t>vyžaduje sa pred podpisom zmluvy (nie v rámci ponuky)/required before signing the contract (not as part of the offer)</t>
    </r>
  </si>
  <si>
    <r>
      <t xml:space="preserve">Mobile App Developer - </t>
    </r>
    <r>
      <rPr>
        <sz val="11"/>
        <color rgb="FFFF0000"/>
        <rFont val="Calibri"/>
        <family val="2"/>
        <charset val="238"/>
        <scheme val="minor"/>
      </rPr>
      <t>vyžaduje sa pred podpisom zmluvy (nie v rámci ponuky)/required before signing the contract (not as part of the offer)</t>
    </r>
  </si>
  <si>
    <r>
      <t xml:space="preserve">QA Tester - </t>
    </r>
    <r>
      <rPr>
        <sz val="11"/>
        <color rgb="FFFF0000"/>
        <rFont val="Calibri"/>
        <family val="2"/>
        <charset val="238"/>
        <scheme val="minor"/>
      </rPr>
      <t>vyžaduje sa pred podpisom zmluvy (nie v rámci ponuky)/required before signing the contract (not as part of the offer)</t>
    </r>
  </si>
  <si>
    <r>
      <t xml:space="preserve">HW Špecialista č.1 – Vozidlá (HW Specialist 1 – Fleet ) </t>
    </r>
    <r>
      <rPr>
        <sz val="11"/>
        <color rgb="FFFF0000"/>
        <rFont val="Calibri"/>
        <family val="2"/>
        <charset val="238"/>
        <scheme val="minor"/>
      </rPr>
      <t>-vyžaduje sa pred podpisom zmluvy (nie v rámci ponuky)/required before signing the contract (not as part of the offer)</t>
    </r>
  </si>
  <si>
    <r>
      <t xml:space="preserve">HW Špecialista č.2 – Vozidlá (HW Specialist 2 – Fleet ) </t>
    </r>
    <r>
      <rPr>
        <sz val="11"/>
        <color rgb="FFFF0000"/>
        <rFont val="Calibri"/>
        <family val="2"/>
        <charset val="238"/>
        <scheme val="minor"/>
      </rPr>
      <t>- vyžaduje sa pred podpisom zmluvy (nie v rámci ponuky)/required before signing the contract (not as part of the offer)</t>
    </r>
  </si>
  <si>
    <r>
      <t xml:space="preserve">HW Špecialista č.3 – Vozidlá (HW Specialist 3 – Fleet ) </t>
    </r>
    <r>
      <rPr>
        <sz val="11"/>
        <color rgb="FFFF0000"/>
        <rFont val="Calibri"/>
        <family val="2"/>
        <charset val="238"/>
        <scheme val="minor"/>
      </rPr>
      <t>- vyžaduje sa pred podpisom zmluvy (nie v rámci ponuky)/required before signing the contract (not as part of the offer)</t>
    </r>
  </si>
  <si>
    <r>
      <t xml:space="preserve">HW Špecialista č.4 – Vozidlá (HW Specialist 4 – Fleet ) </t>
    </r>
    <r>
      <rPr>
        <sz val="11"/>
        <color rgb="FFFF0000"/>
        <rFont val="Calibri"/>
        <family val="2"/>
        <charset val="238"/>
        <scheme val="minor"/>
      </rPr>
      <t>- vyžaduje sa pred podpisom zmluvy (nie v rámci ponuky)/required before signing the contract (not as part of the offer)</t>
    </r>
  </si>
  <si>
    <t>124-132</t>
  </si>
  <si>
    <t>286-792</t>
  </si>
  <si>
    <t>794-1117</t>
  </si>
  <si>
    <t>936+948+955</t>
  </si>
  <si>
    <t>1.18 Tlač nálepiek (Stickers printing)</t>
  </si>
  <si>
    <t>1.19 Zmenový a lifecycle log (Change and lifecycle log)</t>
  </si>
  <si>
    <t>1390-po koniec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</si>
</sst>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B]_-;\-* #,##0.00\ [$€-41B]_-;_-* &quot;-&quot;??\ [$€-41B]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7030A0"/>
        <bgColor indexed="64"/>
      </patternFill>
    </fill>
    <fill>
      <patternFill patternType="solid">
        <fgColor rgb="FFDAC2EC"/>
        <bgColor indexed="64"/>
      </patternFill>
    </fill>
  </fills>
  <borders count="3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" fontId="3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0" xfId="0" applyNumberFormat="1"/>
    <xf numFmtId="164" fontId="3" fillId="0" borderId="0" xfId="0" quotePrefix="1" applyNumberFormat="1" applyFont="1"/>
    <xf numFmtId="164" fontId="3" fillId="0" borderId="0" xfId="0" quotePrefix="1" applyNumberFormat="1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/>
    <xf numFmtId="164" fontId="6" fillId="0" borderId="0" xfId="0" applyNumberFormat="1" applyFont="1"/>
    <xf numFmtId="1" fontId="7" fillId="0" borderId="0" xfId="0" applyNumberFormat="1" applyFont="1" applyAlignment="1">
      <alignment horizontal="center"/>
    </xf>
    <xf numFmtId="0" fontId="7" fillId="0" borderId="0" xfId="0" applyFont="1"/>
    <xf numFmtId="1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/>
    <xf numFmtId="1" fontId="5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8" fillId="0" borderId="0" xfId="0" applyNumberFormat="1" applyFont="1" applyAlignment="1">
      <alignment horizontal="center"/>
    </xf>
    <xf numFmtId="164" fontId="6" fillId="0" borderId="0" xfId="0" quotePrefix="1" applyNumberFormat="1" applyFont="1"/>
    <xf numFmtId="164" fontId="0" fillId="2" borderId="0" xfId="0" applyNumberFormat="1" applyFill="1"/>
    <xf numFmtId="164" fontId="0" fillId="2" borderId="0" xfId="0" applyNumberFormat="1" applyFill="1" applyAlignment="1">
      <alignment horizontal="center"/>
    </xf>
    <xf numFmtId="2" fontId="3" fillId="0" borderId="0" xfId="0" applyNumberFormat="1" applyFont="1" applyAlignment="1">
      <alignment horizontal="center" vertical="center" wrapText="1"/>
    </xf>
    <xf numFmtId="2" fontId="0" fillId="0" borderId="0" xfId="0" applyNumberFormat="1" applyAlignment="1">
      <alignment horizontal="center"/>
    </xf>
    <xf numFmtId="2" fontId="3" fillId="0" borderId="0" xfId="0" quotePrefix="1" applyNumberFormat="1" applyFont="1" applyAlignment="1">
      <alignment horizontal="center"/>
    </xf>
    <xf numFmtId="2" fontId="6" fillId="0" borderId="0" xfId="0" quotePrefix="1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2" fontId="0" fillId="0" borderId="0" xfId="0" applyNumberFormat="1"/>
    <xf numFmtId="0" fontId="6" fillId="3" borderId="0" xfId="0" applyFont="1" applyFill="1" applyAlignment="1">
      <alignment horizontal="center"/>
    </xf>
    <xf numFmtId="0" fontId="6" fillId="3" borderId="0" xfId="0" applyFont="1" applyFill="1"/>
    <xf numFmtId="164" fontId="6" fillId="3" borderId="0" xfId="0" applyNumberFormat="1" applyFont="1" applyFill="1"/>
    <xf numFmtId="2" fontId="6" fillId="3" borderId="0" xfId="0" quotePrefix="1" applyNumberFormat="1" applyFont="1" applyFill="1" applyAlignment="1">
      <alignment horizontal="center"/>
    </xf>
    <xf numFmtId="1" fontId="6" fillId="3" borderId="0" xfId="0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164" fontId="0" fillId="3" borderId="0" xfId="0" applyNumberFormat="1" applyFill="1"/>
    <xf numFmtId="164" fontId="3" fillId="3" borderId="0" xfId="0" quotePrefix="1" applyNumberFormat="1" applyFont="1" applyFill="1" applyAlignment="1">
      <alignment horizontal="center"/>
    </xf>
    <xf numFmtId="2" fontId="3" fillId="3" borderId="0" xfId="0" quotePrefix="1" applyNumberFormat="1" applyFont="1" applyFill="1" applyAlignment="1">
      <alignment horizontal="center"/>
    </xf>
    <xf numFmtId="1" fontId="0" fillId="3" borderId="0" xfId="0" applyNumberForma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0" fillId="3" borderId="0" xfId="0" quotePrefix="1" applyFill="1" applyAlignment="1">
      <alignment horizontal="center"/>
    </xf>
    <xf numFmtId="0" fontId="3" fillId="3" borderId="0" xfId="0" applyFont="1" applyFill="1"/>
    <xf numFmtId="164" fontId="3" fillId="3" borderId="0" xfId="0" quotePrefix="1" applyNumberFormat="1" applyFont="1" applyFill="1"/>
    <xf numFmtId="1" fontId="3" fillId="3" borderId="0" xfId="0" applyNumberFormat="1" applyFont="1" applyFill="1" applyAlignment="1">
      <alignment horizontal="center"/>
    </xf>
    <xf numFmtId="164" fontId="0" fillId="3" borderId="0" xfId="0" applyNumberFormat="1" applyFill="1" applyAlignment="1">
      <alignment horizontal="center"/>
    </xf>
    <xf numFmtId="2" fontId="0" fillId="3" borderId="0" xfId="0" applyNumberFormat="1" applyFill="1" applyAlignment="1">
      <alignment horizontal="center"/>
    </xf>
    <xf numFmtId="164" fontId="8" fillId="0" borderId="0" xfId="0" quotePrefix="1" applyNumberFormat="1" applyFont="1"/>
    <xf numFmtId="0" fontId="0" fillId="0" borderId="0" xfId="0" applyAlignment="1">
      <alignment horizontal="left" indent="1"/>
    </xf>
    <xf numFmtId="0" fontId="6" fillId="0" borderId="0" xfId="0" applyFont="1" applyAlignment="1">
      <alignment horizontal="left" indent="2"/>
    </xf>
    <xf numFmtId="0" fontId="0" fillId="0" borderId="0" xfId="0" applyAlignment="1">
      <alignment horizontal="left" indent="3"/>
    </xf>
    <xf numFmtId="0" fontId="0" fillId="3" borderId="0" xfId="0" applyFill="1" applyAlignment="1">
      <alignment horizontal="left" indent="1"/>
    </xf>
    <xf numFmtId="0" fontId="6" fillId="3" borderId="0" xfId="0" applyFont="1" applyFill="1" applyAlignment="1">
      <alignment horizontal="left" indent="1"/>
    </xf>
    <xf numFmtId="0" fontId="0" fillId="3" borderId="0" xfId="0" applyFill="1" applyAlignment="1">
      <alignment horizontal="left" indent="2"/>
    </xf>
    <xf numFmtId="0" fontId="8" fillId="0" borderId="0" xfId="0" applyFont="1" applyAlignment="1">
      <alignment horizontal="left" indent="1"/>
    </xf>
    <xf numFmtId="2" fontId="8" fillId="0" borderId="0" xfId="0" quotePrefix="1" applyNumberFormat="1" applyFont="1" applyAlignment="1">
      <alignment horizontal="center"/>
    </xf>
    <xf numFmtId="0" fontId="6" fillId="3" borderId="0" xfId="0" applyFont="1" applyFill="1" applyAlignment="1">
      <alignment horizontal="left" wrapText="1" indent="2"/>
    </xf>
    <xf numFmtId="2" fontId="6" fillId="3" borderId="0" xfId="0" applyNumberFormat="1" applyFont="1" applyFill="1" applyAlignment="1">
      <alignment horizontal="center"/>
    </xf>
    <xf numFmtId="0" fontId="0" fillId="3" borderId="0" xfId="0" applyFill="1" applyAlignment="1">
      <alignment horizontal="left" indent="3"/>
    </xf>
    <xf numFmtId="2" fontId="0" fillId="0" borderId="0" xfId="0" quotePrefix="1" applyNumberFormat="1" applyAlignment="1">
      <alignment horizontal="center"/>
    </xf>
    <xf numFmtId="164" fontId="6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164" fontId="3" fillId="0" borderId="0" xfId="0" quotePrefix="1" applyNumberFormat="1" applyFont="1" applyAlignment="1">
      <alignment horizontal="left"/>
    </xf>
    <xf numFmtId="164" fontId="6" fillId="2" borderId="0" xfId="0" applyNumberFormat="1" applyFont="1" applyFill="1"/>
    <xf numFmtId="0" fontId="0" fillId="3" borderId="0" xfId="0" applyFill="1" applyAlignment="1">
      <alignment horizontal="left" indent="5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" fontId="11" fillId="0" borderId="0" xfId="0" applyNumberFormat="1" applyFont="1" applyAlignment="1">
      <alignment horizontal="center"/>
    </xf>
    <xf numFmtId="0" fontId="2" fillId="3" borderId="0" xfId="0" applyFont="1" applyFill="1" applyAlignment="1">
      <alignment horizontal="left" indent="1"/>
    </xf>
    <xf numFmtId="164" fontId="2" fillId="0" borderId="0" xfId="0" quotePrefix="1" applyNumberFormat="1" applyFont="1"/>
    <xf numFmtId="2" fontId="2" fillId="0" borderId="0" xfId="0" quotePrefix="1" applyNumberFormat="1" applyFont="1" applyAlignment="1">
      <alignment horizontal="center"/>
    </xf>
    <xf numFmtId="164" fontId="2" fillId="2" borderId="0" xfId="0" quotePrefix="1" applyNumberFormat="1" applyFont="1" applyFill="1"/>
    <xf numFmtId="0" fontId="12" fillId="0" borderId="0" xfId="0" applyFont="1" applyAlignment="1">
      <alignment horizontal="center"/>
    </xf>
    <xf numFmtId="0" fontId="12" fillId="0" borderId="0" xfId="0" applyFont="1"/>
    <xf numFmtId="164" fontId="12" fillId="2" borderId="0" xfId="0" applyNumberFormat="1" applyFont="1" applyFill="1"/>
    <xf numFmtId="164" fontId="12" fillId="0" borderId="0" xfId="0" quotePrefix="1" applyNumberFormat="1" applyFont="1"/>
    <xf numFmtId="2" fontId="12" fillId="0" borderId="0" xfId="0" quotePrefix="1" applyNumberFormat="1" applyFont="1" applyAlignment="1">
      <alignment horizontal="center"/>
    </xf>
    <xf numFmtId="1" fontId="12" fillId="0" borderId="0" xfId="0" applyNumberFormat="1" applyFont="1" applyAlignment="1">
      <alignment horizontal="center"/>
    </xf>
    <xf numFmtId="0" fontId="0" fillId="3" borderId="0" xfId="0" applyFill="1" applyAlignment="1">
      <alignment horizontal="left" wrapText="1" indent="3"/>
    </xf>
    <xf numFmtId="0" fontId="0" fillId="3" borderId="0" xfId="0" applyFill="1" applyAlignment="1">
      <alignment horizontal="left" wrapText="1" indent="1"/>
    </xf>
    <xf numFmtId="0" fontId="0" fillId="0" borderId="0" xfId="0" applyAlignment="1">
      <alignment horizontal="left"/>
    </xf>
    <xf numFmtId="164" fontId="8" fillId="5" borderId="0" xfId="0" quotePrefix="1" applyNumberFormat="1" applyFont="1" applyFill="1"/>
    <xf numFmtId="164" fontId="6" fillId="5" borderId="0" xfId="0" quotePrefix="1" applyNumberFormat="1" applyFont="1" applyFill="1" applyAlignment="1">
      <alignment horizontal="center"/>
    </xf>
    <xf numFmtId="164" fontId="6" fillId="3" borderId="0" xfId="0" quotePrefix="1" applyNumberFormat="1" applyFont="1" applyFill="1" applyAlignment="1">
      <alignment horizontal="left"/>
    </xf>
    <xf numFmtId="164" fontId="8" fillId="5" borderId="0" xfId="0" applyNumberFormat="1" applyFont="1" applyFill="1"/>
    <xf numFmtId="164" fontId="6" fillId="5" borderId="0" xfId="0" applyNumberFormat="1" applyFont="1" applyFill="1"/>
    <xf numFmtId="164" fontId="8" fillId="5" borderId="0" xfId="0" applyNumberFormat="1" applyFont="1" applyFill="1" applyAlignment="1">
      <alignment horizontal="center"/>
    </xf>
    <xf numFmtId="164" fontId="6" fillId="5" borderId="0" xfId="0" applyNumberFormat="1" applyFont="1" applyFill="1" applyAlignment="1">
      <alignment horizontal="center"/>
    </xf>
    <xf numFmtId="164" fontId="8" fillId="0" borderId="0" xfId="0" applyNumberFormat="1" applyFont="1" applyAlignment="1">
      <alignment horizontal="left"/>
    </xf>
    <xf numFmtId="0" fontId="13" fillId="4" borderId="1" xfId="0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left"/>
    </xf>
    <xf numFmtId="0" fontId="14" fillId="5" borderId="0" xfId="0" applyFont="1" applyFill="1"/>
    <xf numFmtId="164" fontId="14" fillId="5" borderId="0" xfId="0" applyNumberFormat="1" applyFont="1" applyFill="1"/>
    <xf numFmtId="0" fontId="0" fillId="6" borderId="0" xfId="0" applyFill="1" applyAlignment="1">
      <alignment horizontal="left"/>
    </xf>
    <xf numFmtId="0" fontId="0" fillId="6" borderId="0" xfId="0" applyFill="1"/>
    <xf numFmtId="164" fontId="0" fillId="6" borderId="0" xfId="0" applyNumberFormat="1" applyFill="1"/>
    <xf numFmtId="0" fontId="12" fillId="0" borderId="0" xfId="0" applyFont="1" applyAlignment="1">
      <alignment wrapText="1"/>
    </xf>
    <xf numFmtId="164" fontId="1" fillId="0" borderId="0" xfId="0" quotePrefix="1" applyNumberFormat="1" applyFont="1"/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164" fontId="1" fillId="2" borderId="0" xfId="0" applyNumberFormat="1" applyFont="1" applyFill="1"/>
    <xf numFmtId="164" fontId="1" fillId="0" borderId="0" xfId="0" applyNumberFormat="1" applyFont="1" applyAlignment="1">
      <alignment horizontal="left"/>
    </xf>
    <xf numFmtId="2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164" fontId="14" fillId="5" borderId="2" xfId="0" applyNumberFormat="1" applyFont="1" applyFill="1" applyBorder="1" applyAlignment="1">
      <alignment horizontal="center" vertical="center"/>
    </xf>
    <xf numFmtId="164" fontId="14" fillId="5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15"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164" formatCode="_-* #,##0.00\ [$€-41B]_-;\-* #,##0.00\ [$€-41B]_-;_-* &quot;-&quot;??\ [$€-41B]_-;_-@_-"/>
      <alignment horizontal="center" textRotation="0" indent="0" justifyLastLine="0" shrinkToFit="0" readingOrder="0"/>
    </dxf>
    <dxf>
      <numFmt numFmtId="164" formatCode="_-* #,##0.00\ [$€-41B]_-;\-* #,##0.00\ [$€-41B]_-;_-* &quot;-&quot;??\ [$€-41B]_-;_-@_-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66FF"/>
      <color rgb="FFDAC2E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1FD6076-D08F-4CBA-9D54-43FC19F1ECCE}" name="Table1" displayName="Table1" ref="A1:Q213" totalsRowShown="0" headerRowDxfId="14">
  <autoFilter ref="A1:Q213" xr:uid="{71FD6076-D08F-4CBA-9D54-43FC19F1ECCE}"/>
  <tableColumns count="17">
    <tableColumn id="1" xr3:uid="{CDC21DCA-C312-47E8-BA7C-5424D1C76906}" name="ID" dataDxfId="13"/>
    <tableColumn id="13" xr3:uid="{CD517CE4-1CA4-4CD1-AB1D-3F8AD10E0F9C}" name="Dokument_x000a_(Document)" dataDxfId="12"/>
    <tableColumn id="8" xr3:uid="{5243C586-645A-4F6B-B0FA-3E22BA98881A}" name="ID v Dokumente SK _x000a_(ID in ducument SK)" dataDxfId="11"/>
    <tableColumn id="14" xr3:uid="{9885A1C9-592D-427E-B8EB-F6F759C53C05}" name="ID v Dokumente EN (ID in ducument EN)" dataDxfId="10"/>
    <tableColumn id="2" xr3:uid="{7FE78A8C-AA67-4B66-B9BB-F1E90567D470}" name="Názov (Description)"/>
    <tableColumn id="16" xr3:uid="{B34C048C-CA09-466A-8704-879788D129FB}" name="Stav funkcionality v OLO_x000a_Nová/Existujúca_x000a_(Functionality status in OLO - New/Used)"/>
    <tableColumn id="10" xr3:uid="{A4273F61-992B-4AC6-835B-34EE556EB201}" name="Priority"/>
    <tableColumn id="11" xr3:uid="{D0CC8B83-634E-4CDF-ADE4-02B57345DED3}" name="Cena za Implementáciu EUR ex VAT_x000a_jednorazovo_x000a_(Price for Implementation/One time fee)" dataDxfId="9"/>
    <tableColumn id="7" xr3:uid="{E11521BC-6D88-43F6-82B7-BA112A5225E2}" name="Cena za Prevádzku EUR ex VAT _x000a_na mesiac_x000a_(Price for Operational services/ Reccuring)" dataDxfId="8"/>
    <tableColumn id="15" xr3:uid="{9E2828A0-AAFA-4666-B6A5-E47C44C234E4}" name="QTY" dataDxfId="7"/>
    <tableColumn id="9" xr3:uid="{D55F7F8B-37D1-485E-827F-EB15EFE36980}" name="Jednotky_x000a_(units)" dataDxfId="6"/>
    <tableColumn id="3" xr3:uid="{9847F7CD-30C5-46FD-BD3E-39147C4B31BC}" name="Režim Ceny (Type of price)" dataDxfId="5"/>
    <tableColumn id="17" xr3:uid="{85A417E1-8D95-4EE4-9168-19659E9D3E4E}" name="Položky, na ktoré sa vzťahuje inflačná doložka / Items subject to inflation clause" dataDxfId="4"/>
    <tableColumn id="4" xr3:uid="{A3D0F0B6-1B18-42BD-B9FF-DAA39CCC9C37}" name="Prehlásenie dodávateľa že Spĺňa podmienku/Supplier's declaration that he fulfils the condition" dataDxfId="3"/>
    <tableColumn id="5" xr3:uid="{35963C57-6919-4CD6-9E2A-51DF9D87AEF0}" name="Forma dôkazu / Form of proof" dataDxfId="2"/>
    <tableColumn id="6" xr3:uid="{821C50E8-92A9-42EE-9236-F4B5FFF782DC}" name="OLO Potvrdenie splnenia / OLO Confirmation of fulfilment" dataDxfId="1"/>
    <tableColumn id="12" xr3:uid="{A4EB9CE7-7391-40AA-8F1A-24CFAB059896}" name="Termin Dodania / Date of completitio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2678F-876E-4E3C-BC62-6764406EF51A}">
  <sheetPr>
    <tabColor rgb="FF00B050"/>
  </sheetPr>
  <dimension ref="A1:R213"/>
  <sheetViews>
    <sheetView tabSelected="1" topLeftCell="A174" zoomScaleNormal="100" workbookViewId="0">
      <selection activeCell="C214" sqref="C214"/>
    </sheetView>
  </sheetViews>
  <sheetFormatPr defaultRowHeight="15" x14ac:dyDescent="0.25"/>
  <cols>
    <col min="1" max="1" width="7.42578125" style="6" bestFit="1" customWidth="1"/>
    <col min="2" max="2" width="35.28515625" bestFit="1" customWidth="1"/>
    <col min="3" max="3" width="23.28515625" style="6" bestFit="1" customWidth="1"/>
    <col min="4" max="4" width="23.5703125" style="6" bestFit="1" customWidth="1"/>
    <col min="5" max="5" width="160.85546875" bestFit="1" customWidth="1"/>
    <col min="6" max="6" width="20.140625" customWidth="1"/>
    <col min="7" max="7" width="12.140625" bestFit="1" customWidth="1"/>
    <col min="8" max="8" width="22.42578125" customWidth="1"/>
    <col min="9" max="9" width="20.85546875" style="9" customWidth="1"/>
    <col min="10" max="10" width="9.140625" style="35" bestFit="1" customWidth="1"/>
    <col min="11" max="11" width="20" style="5" bestFit="1" customWidth="1"/>
    <col min="12" max="12" width="13.28515625" style="5" customWidth="1"/>
    <col min="13" max="13" width="15.5703125" style="5" bestFit="1" customWidth="1"/>
    <col min="14" max="14" width="31.28515625" style="6" bestFit="1" customWidth="1"/>
    <col min="15" max="15" width="44.28515625" style="6" bestFit="1" customWidth="1"/>
    <col min="16" max="16" width="29.28515625" style="6" bestFit="1" customWidth="1"/>
    <col min="17" max="17" width="24.140625" style="6" bestFit="1" customWidth="1"/>
    <col min="18" max="18" width="19.7109375" style="6" bestFit="1" customWidth="1"/>
  </cols>
  <sheetData>
    <row r="1" spans="1:17" s="2" customFormat="1" ht="105" x14ac:dyDescent="0.25">
      <c r="A1" s="2" t="s">
        <v>0</v>
      </c>
      <c r="B1" s="2" t="s">
        <v>309</v>
      </c>
      <c r="C1" s="2" t="s">
        <v>310</v>
      </c>
      <c r="D1" s="2" t="s">
        <v>311</v>
      </c>
      <c r="E1" s="2" t="s">
        <v>312</v>
      </c>
      <c r="F1" s="2" t="s">
        <v>313</v>
      </c>
      <c r="G1" s="2" t="s">
        <v>1</v>
      </c>
      <c r="H1" s="3" t="s">
        <v>314</v>
      </c>
      <c r="I1" s="3" t="s">
        <v>317</v>
      </c>
      <c r="J1" s="28" t="s">
        <v>196</v>
      </c>
      <c r="K1" s="3" t="s">
        <v>315</v>
      </c>
      <c r="L1" s="2" t="s">
        <v>316</v>
      </c>
      <c r="M1" s="2" t="s">
        <v>342</v>
      </c>
      <c r="N1" s="2" t="s">
        <v>343</v>
      </c>
      <c r="O1" s="2" t="s">
        <v>344</v>
      </c>
      <c r="P1" s="2" t="s">
        <v>345</v>
      </c>
      <c r="Q1" s="2" t="s">
        <v>346</v>
      </c>
    </row>
    <row r="2" spans="1:17" s="42" customFormat="1" x14ac:dyDescent="0.25">
      <c r="A2" s="48" t="s">
        <v>2</v>
      </c>
      <c r="C2" s="41"/>
      <c r="D2" s="41"/>
      <c r="E2" s="49" t="s">
        <v>3</v>
      </c>
      <c r="H2" s="43"/>
      <c r="I2" s="52"/>
      <c r="J2" s="53"/>
      <c r="K2" s="52"/>
      <c r="L2" s="41"/>
      <c r="M2" s="41"/>
      <c r="N2" s="41"/>
      <c r="O2" s="41"/>
      <c r="P2" s="41"/>
      <c r="Q2" s="41"/>
    </row>
    <row r="3" spans="1:17" s="49" customFormat="1" x14ac:dyDescent="0.25">
      <c r="A3" s="48" t="s">
        <v>4</v>
      </c>
      <c r="C3" s="47"/>
      <c r="D3" s="47"/>
      <c r="E3" s="58"/>
      <c r="G3" s="42"/>
      <c r="H3" s="50"/>
      <c r="I3" s="50"/>
      <c r="J3" s="45"/>
      <c r="K3" s="50"/>
      <c r="L3" s="47"/>
      <c r="M3" s="47"/>
      <c r="N3" s="47"/>
      <c r="O3" s="47"/>
      <c r="P3" s="47"/>
      <c r="Q3" s="47"/>
    </row>
    <row r="4" spans="1:17" s="49" customFormat="1" x14ac:dyDescent="0.25">
      <c r="A4" s="48" t="s">
        <v>5</v>
      </c>
      <c r="C4" s="47"/>
      <c r="D4" s="47"/>
      <c r="E4" s="58"/>
      <c r="G4" s="42"/>
      <c r="H4" s="50"/>
      <c r="I4" s="50"/>
      <c r="J4" s="45"/>
      <c r="K4" s="50"/>
      <c r="L4" s="47"/>
      <c r="M4" s="47"/>
      <c r="N4" s="47"/>
      <c r="O4" s="47"/>
      <c r="P4" s="47"/>
      <c r="Q4" s="47"/>
    </row>
    <row r="5" spans="1:17" s="49" customFormat="1" x14ac:dyDescent="0.25">
      <c r="A5" s="48" t="s">
        <v>6</v>
      </c>
      <c r="C5" s="47"/>
      <c r="D5" s="47"/>
      <c r="E5" s="58"/>
      <c r="G5" s="42"/>
      <c r="H5" s="50"/>
      <c r="I5" s="44"/>
      <c r="J5" s="45"/>
      <c r="K5" s="51"/>
      <c r="L5" s="47"/>
      <c r="M5" s="47"/>
      <c r="N5" s="47"/>
      <c r="O5" s="47"/>
      <c r="P5" s="47"/>
      <c r="Q5" s="47"/>
    </row>
    <row r="6" spans="1:17" s="49" customFormat="1" x14ac:dyDescent="0.25">
      <c r="A6" s="48" t="s">
        <v>7</v>
      </c>
      <c r="C6" s="47"/>
      <c r="D6" s="47"/>
      <c r="E6" s="58"/>
      <c r="G6" s="42"/>
      <c r="H6" s="50"/>
      <c r="I6" s="44"/>
      <c r="J6" s="45"/>
      <c r="K6" s="51"/>
      <c r="L6" s="47"/>
      <c r="M6" s="47"/>
      <c r="N6" s="47"/>
      <c r="O6" s="47"/>
      <c r="P6" s="47"/>
      <c r="Q6" s="47"/>
    </row>
    <row r="7" spans="1:17" s="49" customFormat="1" x14ac:dyDescent="0.25">
      <c r="A7" s="48" t="s">
        <v>8</v>
      </c>
      <c r="C7" s="47"/>
      <c r="D7" s="47"/>
      <c r="E7" s="58"/>
      <c r="G7" s="42"/>
      <c r="H7" s="50"/>
      <c r="I7" s="44"/>
      <c r="J7" s="45"/>
      <c r="K7" s="51"/>
      <c r="L7" s="47"/>
      <c r="M7" s="47"/>
      <c r="N7" s="47"/>
      <c r="O7" s="47"/>
      <c r="P7" s="47"/>
      <c r="Q7" s="47"/>
    </row>
    <row r="8" spans="1:17" s="49" customFormat="1" x14ac:dyDescent="0.25">
      <c r="A8" s="48" t="s">
        <v>9</v>
      </c>
      <c r="C8" s="47"/>
      <c r="D8" s="47"/>
      <c r="E8" s="58"/>
      <c r="G8" s="42"/>
      <c r="H8" s="50"/>
      <c r="I8" s="44"/>
      <c r="J8" s="45"/>
      <c r="K8" s="51"/>
      <c r="L8" s="47"/>
      <c r="M8" s="47"/>
      <c r="N8" s="47"/>
      <c r="O8" s="47"/>
      <c r="P8" s="47"/>
      <c r="Q8" s="47"/>
    </row>
    <row r="9" spans="1:17" s="1" customFormat="1" x14ac:dyDescent="0.25">
      <c r="A9" s="4"/>
      <c r="C9" s="4"/>
      <c r="D9" s="4"/>
      <c r="G9"/>
      <c r="H9" s="10"/>
      <c r="I9" s="11"/>
      <c r="J9" s="30"/>
      <c r="K9" s="7"/>
      <c r="L9" s="4"/>
      <c r="M9" s="4"/>
      <c r="N9" s="4"/>
      <c r="O9" s="4"/>
      <c r="P9" s="4"/>
      <c r="Q9" s="4"/>
    </row>
    <row r="10" spans="1:17" s="21" customFormat="1" x14ac:dyDescent="0.25">
      <c r="A10" s="23" t="s">
        <v>10</v>
      </c>
      <c r="C10" s="23"/>
      <c r="D10" s="23"/>
      <c r="E10" s="21" t="s">
        <v>328</v>
      </c>
      <c r="G10" s="12" t="s">
        <v>11</v>
      </c>
      <c r="H10" s="89">
        <f>SUM(H66,H106,H162,H202)+H59+(H64*30)</f>
        <v>100000</v>
      </c>
      <c r="I10" s="54" t="s">
        <v>199</v>
      </c>
      <c r="J10" s="62"/>
      <c r="K10" s="24"/>
      <c r="L10" s="23" t="s">
        <v>192</v>
      </c>
      <c r="M10" s="23"/>
      <c r="N10" s="23"/>
      <c r="O10" s="23"/>
      <c r="P10" s="23"/>
      <c r="Q10" s="23"/>
    </row>
    <row r="11" spans="1:17" s="37" customFormat="1" x14ac:dyDescent="0.25">
      <c r="A11" s="36" t="s">
        <v>15</v>
      </c>
      <c r="C11" s="41" t="s">
        <v>219</v>
      </c>
      <c r="D11" s="41" t="s">
        <v>220</v>
      </c>
      <c r="E11" s="59" t="s">
        <v>329</v>
      </c>
      <c r="F11" s="37" t="s">
        <v>53</v>
      </c>
      <c r="G11" s="37" t="s">
        <v>11</v>
      </c>
      <c r="H11" s="38" t="s">
        <v>199</v>
      </c>
      <c r="I11" s="91" t="s">
        <v>199</v>
      </c>
      <c r="J11" s="39"/>
      <c r="K11" s="40"/>
      <c r="L11" s="36" t="s">
        <v>53</v>
      </c>
      <c r="M11" s="36"/>
      <c r="N11" s="36"/>
      <c r="O11" s="47" t="s">
        <v>53</v>
      </c>
      <c r="P11" s="36"/>
      <c r="Q11" s="36"/>
    </row>
    <row r="12" spans="1:17" s="42" customFormat="1" x14ac:dyDescent="0.25">
      <c r="A12" s="41" t="s">
        <v>16</v>
      </c>
      <c r="B12" s="42" t="s">
        <v>17</v>
      </c>
      <c r="C12" s="41" t="s">
        <v>219</v>
      </c>
      <c r="D12" s="41" t="s">
        <v>220</v>
      </c>
      <c r="E12" s="60" t="s">
        <v>229</v>
      </c>
      <c r="F12" s="42" t="s">
        <v>53</v>
      </c>
      <c r="G12" s="42" t="s">
        <v>11</v>
      </c>
      <c r="H12" s="43" t="s">
        <v>199</v>
      </c>
      <c r="I12" s="44" t="s">
        <v>199</v>
      </c>
      <c r="J12" s="45"/>
      <c r="K12" s="46"/>
      <c r="L12" s="47" t="s">
        <v>53</v>
      </c>
      <c r="M12" s="47"/>
      <c r="N12" s="47"/>
      <c r="O12" s="47" t="s">
        <v>354</v>
      </c>
      <c r="P12" s="47"/>
      <c r="Q12" s="47"/>
    </row>
    <row r="13" spans="1:17" s="42" customFormat="1" x14ac:dyDescent="0.25">
      <c r="A13" s="41" t="s">
        <v>18</v>
      </c>
      <c r="B13" s="42" t="s">
        <v>17</v>
      </c>
      <c r="C13" s="41" t="s">
        <v>219</v>
      </c>
      <c r="D13" s="41" t="s">
        <v>220</v>
      </c>
      <c r="E13" s="60" t="s">
        <v>340</v>
      </c>
      <c r="F13" s="42" t="s">
        <v>53</v>
      </c>
      <c r="G13" s="42" t="s">
        <v>11</v>
      </c>
      <c r="H13" s="43" t="s">
        <v>199</v>
      </c>
      <c r="I13" s="44" t="s">
        <v>199</v>
      </c>
      <c r="J13" s="45"/>
      <c r="K13" s="46"/>
      <c r="L13" s="47" t="s">
        <v>53</v>
      </c>
      <c r="M13" s="47"/>
      <c r="N13" s="47"/>
      <c r="O13" s="47" t="s">
        <v>354</v>
      </c>
      <c r="P13" s="47"/>
      <c r="Q13" s="47"/>
    </row>
    <row r="14" spans="1:17" s="42" customFormat="1" x14ac:dyDescent="0.25">
      <c r="A14" s="41" t="s">
        <v>19</v>
      </c>
      <c r="B14" s="42" t="s">
        <v>17</v>
      </c>
      <c r="C14" s="41" t="s">
        <v>219</v>
      </c>
      <c r="D14" s="41" t="s">
        <v>220</v>
      </c>
      <c r="E14" s="60" t="s">
        <v>356</v>
      </c>
      <c r="F14" s="42" t="s">
        <v>53</v>
      </c>
      <c r="G14" s="42" t="s">
        <v>11</v>
      </c>
      <c r="H14" s="43" t="s">
        <v>199</v>
      </c>
      <c r="I14" s="44" t="s">
        <v>199</v>
      </c>
      <c r="J14" s="45"/>
      <c r="K14" s="46"/>
      <c r="L14" s="47" t="s">
        <v>53</v>
      </c>
      <c r="M14" s="47"/>
      <c r="N14" s="47"/>
      <c r="O14" s="44" t="s">
        <v>355</v>
      </c>
      <c r="P14" s="47"/>
      <c r="Q14" s="47"/>
    </row>
    <row r="15" spans="1:17" s="42" customFormat="1" x14ac:dyDescent="0.25">
      <c r="A15" s="41" t="s">
        <v>20</v>
      </c>
      <c r="B15" s="42" t="s">
        <v>17</v>
      </c>
      <c r="C15" s="41" t="s">
        <v>219</v>
      </c>
      <c r="D15" s="41" t="s">
        <v>220</v>
      </c>
      <c r="E15" s="60" t="s">
        <v>357</v>
      </c>
      <c r="F15" s="42" t="s">
        <v>53</v>
      </c>
      <c r="G15" s="42" t="s">
        <v>11</v>
      </c>
      <c r="H15" s="43" t="s">
        <v>199</v>
      </c>
      <c r="I15" s="44" t="s">
        <v>199</v>
      </c>
      <c r="J15" s="45"/>
      <c r="K15" s="46"/>
      <c r="L15" s="47" t="s">
        <v>53</v>
      </c>
      <c r="M15" s="47"/>
      <c r="N15" s="47"/>
      <c r="O15" s="44" t="s">
        <v>355</v>
      </c>
      <c r="P15" s="47"/>
      <c r="Q15" s="47"/>
    </row>
    <row r="16" spans="1:17" s="42" customFormat="1" x14ac:dyDescent="0.25">
      <c r="A16" s="41" t="s">
        <v>22</v>
      </c>
      <c r="B16" s="42" t="s">
        <v>17</v>
      </c>
      <c r="C16" s="41" t="s">
        <v>219</v>
      </c>
      <c r="D16" s="41" t="s">
        <v>220</v>
      </c>
      <c r="E16" s="60" t="s">
        <v>358</v>
      </c>
      <c r="F16" s="42" t="s">
        <v>53</v>
      </c>
      <c r="G16" s="42" t="s">
        <v>11</v>
      </c>
      <c r="H16" s="43" t="s">
        <v>199</v>
      </c>
      <c r="I16" s="44" t="s">
        <v>199</v>
      </c>
      <c r="J16" s="45"/>
      <c r="K16" s="46"/>
      <c r="L16" s="47" t="s">
        <v>53</v>
      </c>
      <c r="M16" s="47"/>
      <c r="N16" s="47"/>
      <c r="O16" s="44" t="s">
        <v>355</v>
      </c>
      <c r="P16" s="47"/>
      <c r="Q16" s="47"/>
    </row>
    <row r="17" spans="1:17" s="42" customFormat="1" x14ac:dyDescent="0.25">
      <c r="A17" s="41" t="s">
        <v>23</v>
      </c>
      <c r="B17" s="42" t="s">
        <v>17</v>
      </c>
      <c r="C17" s="41" t="s">
        <v>219</v>
      </c>
      <c r="D17" s="41" t="s">
        <v>220</v>
      </c>
      <c r="E17" s="60" t="s">
        <v>359</v>
      </c>
      <c r="F17" s="42" t="s">
        <v>53</v>
      </c>
      <c r="G17" s="42" t="s">
        <v>11</v>
      </c>
      <c r="H17" s="43" t="s">
        <v>199</v>
      </c>
      <c r="I17" s="44" t="s">
        <v>199</v>
      </c>
      <c r="J17" s="45"/>
      <c r="K17" s="46"/>
      <c r="L17" s="47" t="s">
        <v>53</v>
      </c>
      <c r="M17" s="47"/>
      <c r="N17" s="47"/>
      <c r="O17" s="44" t="s">
        <v>355</v>
      </c>
      <c r="P17" s="47"/>
      <c r="Q17" s="47"/>
    </row>
    <row r="18" spans="1:17" s="42" customFormat="1" x14ac:dyDescent="0.25">
      <c r="A18" s="41" t="s">
        <v>24</v>
      </c>
      <c r="B18" s="42" t="s">
        <v>17</v>
      </c>
      <c r="C18" s="41" t="s">
        <v>219</v>
      </c>
      <c r="D18" s="41" t="s">
        <v>220</v>
      </c>
      <c r="E18" s="60" t="s">
        <v>360</v>
      </c>
      <c r="F18" s="42" t="s">
        <v>53</v>
      </c>
      <c r="G18" s="42" t="s">
        <v>11</v>
      </c>
      <c r="H18" s="43" t="s">
        <v>199</v>
      </c>
      <c r="I18" s="44" t="s">
        <v>199</v>
      </c>
      <c r="J18" s="45"/>
      <c r="K18" s="46"/>
      <c r="L18" s="47" t="s">
        <v>53</v>
      </c>
      <c r="M18" s="47"/>
      <c r="N18" s="47"/>
      <c r="O18" s="44" t="s">
        <v>355</v>
      </c>
      <c r="P18" s="47"/>
      <c r="Q18" s="47"/>
    </row>
    <row r="19" spans="1:17" s="42" customFormat="1" x14ac:dyDescent="0.25">
      <c r="A19" s="41" t="s">
        <v>25</v>
      </c>
      <c r="B19" s="42" t="s">
        <v>17</v>
      </c>
      <c r="C19" s="41" t="s">
        <v>219</v>
      </c>
      <c r="D19" s="41" t="s">
        <v>220</v>
      </c>
      <c r="E19" s="60" t="s">
        <v>361</v>
      </c>
      <c r="F19" s="42" t="s">
        <v>53</v>
      </c>
      <c r="G19" s="42" t="s">
        <v>11</v>
      </c>
      <c r="H19" s="43" t="s">
        <v>199</v>
      </c>
      <c r="I19" s="44" t="s">
        <v>199</v>
      </c>
      <c r="J19" s="45"/>
      <c r="K19" s="46"/>
      <c r="L19" s="47" t="s">
        <v>53</v>
      </c>
      <c r="M19" s="47"/>
      <c r="N19" s="47"/>
      <c r="O19" s="44" t="s">
        <v>355</v>
      </c>
      <c r="P19" s="47"/>
      <c r="Q19" s="47"/>
    </row>
    <row r="20" spans="1:17" s="42" customFormat="1" x14ac:dyDescent="0.25">
      <c r="A20" s="41" t="s">
        <v>26</v>
      </c>
      <c r="B20" s="42" t="s">
        <v>17</v>
      </c>
      <c r="C20" s="41" t="s">
        <v>219</v>
      </c>
      <c r="D20" s="41" t="s">
        <v>220</v>
      </c>
      <c r="E20" s="60" t="s">
        <v>362</v>
      </c>
      <c r="F20" s="42" t="s">
        <v>53</v>
      </c>
      <c r="G20" s="42" t="s">
        <v>11</v>
      </c>
      <c r="H20" s="43" t="s">
        <v>199</v>
      </c>
      <c r="I20" s="44" t="s">
        <v>199</v>
      </c>
      <c r="J20" s="45"/>
      <c r="K20" s="46"/>
      <c r="L20" s="47" t="s">
        <v>53</v>
      </c>
      <c r="M20" s="47"/>
      <c r="N20" s="47"/>
      <c r="O20" s="44" t="s">
        <v>355</v>
      </c>
      <c r="P20" s="47"/>
      <c r="Q20" s="47"/>
    </row>
    <row r="21" spans="1:17" s="42" customFormat="1" x14ac:dyDescent="0.25">
      <c r="A21" s="41" t="s">
        <v>27</v>
      </c>
      <c r="B21" s="42" t="s">
        <v>17</v>
      </c>
      <c r="C21" s="41" t="s">
        <v>219</v>
      </c>
      <c r="D21" s="41" t="s">
        <v>220</v>
      </c>
      <c r="E21" s="60" t="s">
        <v>363</v>
      </c>
      <c r="F21" s="42" t="s">
        <v>53</v>
      </c>
      <c r="G21" s="42" t="s">
        <v>11</v>
      </c>
      <c r="H21" s="43" t="s">
        <v>199</v>
      </c>
      <c r="I21" s="44" t="s">
        <v>199</v>
      </c>
      <c r="J21" s="45"/>
      <c r="K21" s="46"/>
      <c r="L21" s="47" t="s">
        <v>53</v>
      </c>
      <c r="M21" s="47"/>
      <c r="N21" s="47"/>
      <c r="O21" s="44" t="s">
        <v>355</v>
      </c>
      <c r="P21" s="47"/>
      <c r="Q21" s="47"/>
    </row>
    <row r="22" spans="1:17" s="42" customFormat="1" x14ac:dyDescent="0.25">
      <c r="A22" s="41" t="s">
        <v>28</v>
      </c>
      <c r="B22" s="42" t="s">
        <v>17</v>
      </c>
      <c r="C22" s="41" t="s">
        <v>219</v>
      </c>
      <c r="D22" s="41" t="s">
        <v>220</v>
      </c>
      <c r="E22" s="60" t="s">
        <v>364</v>
      </c>
      <c r="F22" s="42" t="s">
        <v>53</v>
      </c>
      <c r="G22" s="42" t="s">
        <v>11</v>
      </c>
      <c r="H22" s="43" t="s">
        <v>199</v>
      </c>
      <c r="I22" s="44" t="s">
        <v>199</v>
      </c>
      <c r="J22" s="45"/>
      <c r="K22" s="46"/>
      <c r="L22" s="47" t="s">
        <v>53</v>
      </c>
      <c r="M22" s="47"/>
      <c r="N22" s="47"/>
      <c r="O22" s="44" t="s">
        <v>355</v>
      </c>
      <c r="P22" s="47"/>
      <c r="Q22" s="47"/>
    </row>
    <row r="23" spans="1:17" s="42" customFormat="1" x14ac:dyDescent="0.25">
      <c r="A23" s="41" t="s">
        <v>29</v>
      </c>
      <c r="B23" s="42" t="s">
        <v>17</v>
      </c>
      <c r="C23" s="41" t="s">
        <v>219</v>
      </c>
      <c r="D23" s="41" t="s">
        <v>220</v>
      </c>
      <c r="E23" s="60" t="s">
        <v>365</v>
      </c>
      <c r="F23" s="42" t="s">
        <v>53</v>
      </c>
      <c r="G23" s="42" t="s">
        <v>11</v>
      </c>
      <c r="H23" s="43" t="s">
        <v>199</v>
      </c>
      <c r="I23" s="44" t="s">
        <v>199</v>
      </c>
      <c r="J23" s="45"/>
      <c r="K23" s="46"/>
      <c r="L23" s="47" t="s">
        <v>53</v>
      </c>
      <c r="M23" s="47"/>
      <c r="N23" s="47"/>
      <c r="O23" s="44" t="s">
        <v>355</v>
      </c>
      <c r="P23" s="47"/>
      <c r="Q23" s="47"/>
    </row>
    <row r="24" spans="1:17" s="42" customFormat="1" x14ac:dyDescent="0.25">
      <c r="A24" s="41" t="s">
        <v>30</v>
      </c>
      <c r="B24" s="42" t="s">
        <v>17</v>
      </c>
      <c r="C24" s="41" t="s">
        <v>219</v>
      </c>
      <c r="D24" s="41" t="s">
        <v>220</v>
      </c>
      <c r="E24" s="60" t="s">
        <v>366</v>
      </c>
      <c r="F24" s="42" t="s">
        <v>53</v>
      </c>
      <c r="G24" s="42" t="s">
        <v>11</v>
      </c>
      <c r="H24" s="43" t="s">
        <v>199</v>
      </c>
      <c r="I24" s="44" t="s">
        <v>199</v>
      </c>
      <c r="J24" s="45"/>
      <c r="K24" s="46"/>
      <c r="L24" s="47" t="s">
        <v>53</v>
      </c>
      <c r="M24" s="47"/>
      <c r="N24" s="47"/>
      <c r="O24" s="44" t="s">
        <v>355</v>
      </c>
      <c r="P24" s="47"/>
      <c r="Q24" s="47"/>
    </row>
    <row r="25" spans="1:17" s="15" customFormat="1" x14ac:dyDescent="0.25">
      <c r="A25" s="13" t="s">
        <v>51</v>
      </c>
      <c r="B25" s="15" t="s">
        <v>324</v>
      </c>
      <c r="C25" s="13" t="s">
        <v>325</v>
      </c>
      <c r="D25" s="13" t="s">
        <v>326</v>
      </c>
      <c r="E25" s="15" t="s">
        <v>327</v>
      </c>
      <c r="H25" s="16" t="s">
        <v>199</v>
      </c>
      <c r="I25" s="90">
        <f>SUM(I56,I66,I106,I162)</f>
        <v>0</v>
      </c>
      <c r="J25" s="31"/>
      <c r="K25" s="19"/>
      <c r="L25" s="13" t="s">
        <v>36</v>
      </c>
      <c r="M25" s="13"/>
      <c r="N25" s="13"/>
      <c r="O25" s="13" t="s">
        <v>53</v>
      </c>
      <c r="P25" s="13"/>
      <c r="Q25" s="13"/>
    </row>
    <row r="26" spans="1:17" s="42" customFormat="1" x14ac:dyDescent="0.25">
      <c r="A26" s="41" t="s">
        <v>54</v>
      </c>
      <c r="B26" s="41" t="s">
        <v>324</v>
      </c>
      <c r="C26" s="41">
        <v>185</v>
      </c>
      <c r="D26" s="41">
        <v>185</v>
      </c>
      <c r="E26" s="58" t="s">
        <v>55</v>
      </c>
      <c r="F26" s="42" t="s">
        <v>53</v>
      </c>
      <c r="G26" s="42" t="s">
        <v>11</v>
      </c>
      <c r="H26" s="43" t="s">
        <v>199</v>
      </c>
      <c r="I26" s="43" t="s">
        <v>199</v>
      </c>
      <c r="J26" s="53"/>
      <c r="K26" s="46"/>
      <c r="L26" s="47"/>
      <c r="M26" s="47"/>
      <c r="N26" s="47"/>
      <c r="O26" s="47" t="s">
        <v>335</v>
      </c>
      <c r="P26" s="47"/>
      <c r="Q26" s="47"/>
    </row>
    <row r="27" spans="1:17" s="42" customFormat="1" x14ac:dyDescent="0.25">
      <c r="A27" s="41" t="s">
        <v>56</v>
      </c>
      <c r="B27" s="41" t="s">
        <v>324</v>
      </c>
      <c r="C27" s="41">
        <v>188</v>
      </c>
      <c r="D27" s="41">
        <v>188</v>
      </c>
      <c r="E27" s="58" t="s">
        <v>57</v>
      </c>
      <c r="F27" s="42" t="s">
        <v>53</v>
      </c>
      <c r="G27" s="42" t="s">
        <v>11</v>
      </c>
      <c r="H27" s="43" t="s">
        <v>199</v>
      </c>
      <c r="I27" s="43" t="s">
        <v>199</v>
      </c>
      <c r="J27" s="53"/>
      <c r="K27" s="46"/>
      <c r="L27" s="47"/>
      <c r="M27" s="47"/>
      <c r="N27" s="47"/>
      <c r="O27" s="47" t="s">
        <v>335</v>
      </c>
      <c r="P27" s="47"/>
      <c r="Q27" s="47"/>
    </row>
    <row r="28" spans="1:17" s="42" customFormat="1" x14ac:dyDescent="0.25">
      <c r="A28" s="41" t="s">
        <v>58</v>
      </c>
      <c r="B28" s="41" t="s">
        <v>324</v>
      </c>
      <c r="C28" s="41" t="s">
        <v>367</v>
      </c>
      <c r="D28" s="41" t="s">
        <v>347</v>
      </c>
      <c r="E28" s="58" t="s">
        <v>336</v>
      </c>
      <c r="F28" s="42" t="s">
        <v>53</v>
      </c>
      <c r="G28" s="42" t="s">
        <v>11</v>
      </c>
      <c r="H28" s="43" t="s">
        <v>199</v>
      </c>
      <c r="I28" s="43" t="s">
        <v>199</v>
      </c>
      <c r="J28" s="53"/>
      <c r="K28" s="46"/>
      <c r="L28" s="47"/>
      <c r="M28" s="106"/>
      <c r="N28" s="47"/>
      <c r="O28" s="47" t="s">
        <v>335</v>
      </c>
      <c r="P28" s="47"/>
      <c r="Q28" s="47"/>
    </row>
    <row r="29" spans="1:17" s="42" customFormat="1" x14ac:dyDescent="0.25">
      <c r="A29" s="41" t="s">
        <v>60</v>
      </c>
      <c r="B29" s="41" t="s">
        <v>324</v>
      </c>
      <c r="C29" s="41"/>
      <c r="D29" s="41"/>
      <c r="E29" s="58" t="s">
        <v>59</v>
      </c>
      <c r="F29" s="42" t="s">
        <v>53</v>
      </c>
      <c r="G29" s="42" t="s">
        <v>11</v>
      </c>
      <c r="H29" s="43" t="s">
        <v>199</v>
      </c>
      <c r="I29" s="43" t="s">
        <v>199</v>
      </c>
      <c r="J29" s="53"/>
      <c r="K29" s="46"/>
      <c r="L29" s="47"/>
      <c r="M29" s="47"/>
      <c r="N29" s="47"/>
      <c r="O29" s="47" t="s">
        <v>335</v>
      </c>
      <c r="P29" s="47"/>
      <c r="Q29" s="47"/>
    </row>
    <row r="30" spans="1:17" s="42" customFormat="1" x14ac:dyDescent="0.25">
      <c r="A30" s="41" t="s">
        <v>62</v>
      </c>
      <c r="B30" s="41" t="s">
        <v>324</v>
      </c>
      <c r="C30" s="41">
        <v>222</v>
      </c>
      <c r="D30" s="41">
        <v>223</v>
      </c>
      <c r="E30" s="58" t="s">
        <v>61</v>
      </c>
      <c r="F30" s="42" t="s">
        <v>53</v>
      </c>
      <c r="G30" s="42" t="s">
        <v>11</v>
      </c>
      <c r="H30" s="43" t="s">
        <v>199</v>
      </c>
      <c r="I30" s="43" t="s">
        <v>199</v>
      </c>
      <c r="J30" s="53"/>
      <c r="K30" s="46"/>
      <c r="L30" s="47"/>
      <c r="M30" s="47"/>
      <c r="N30" s="47"/>
      <c r="O30" s="47" t="s">
        <v>335</v>
      </c>
      <c r="P30" s="47"/>
      <c r="Q30" s="47"/>
    </row>
    <row r="31" spans="1:17" s="42" customFormat="1" x14ac:dyDescent="0.25">
      <c r="A31" s="41" t="s">
        <v>64</v>
      </c>
      <c r="B31" s="41" t="s">
        <v>324</v>
      </c>
      <c r="C31" s="41">
        <v>234</v>
      </c>
      <c r="D31" s="41">
        <v>235</v>
      </c>
      <c r="E31" s="58" t="s">
        <v>63</v>
      </c>
      <c r="F31" s="42" t="s">
        <v>53</v>
      </c>
      <c r="G31" s="42" t="s">
        <v>11</v>
      </c>
      <c r="H31" s="43" t="s">
        <v>199</v>
      </c>
      <c r="I31" s="43" t="s">
        <v>199</v>
      </c>
      <c r="J31" s="53"/>
      <c r="K31" s="46"/>
      <c r="L31" s="47"/>
      <c r="M31" s="47"/>
      <c r="N31" s="47"/>
      <c r="O31" s="47" t="s">
        <v>335</v>
      </c>
      <c r="P31" s="47"/>
      <c r="Q31" s="47"/>
    </row>
    <row r="32" spans="1:17" s="42" customFormat="1" x14ac:dyDescent="0.25">
      <c r="A32" s="41" t="s">
        <v>66</v>
      </c>
      <c r="B32" s="41" t="s">
        <v>324</v>
      </c>
      <c r="C32" s="41">
        <v>138</v>
      </c>
      <c r="D32" s="41">
        <v>140</v>
      </c>
      <c r="E32" s="58" t="s">
        <v>65</v>
      </c>
      <c r="F32" s="42" t="s">
        <v>53</v>
      </c>
      <c r="G32" s="42" t="s">
        <v>11</v>
      </c>
      <c r="H32" s="43" t="s">
        <v>199</v>
      </c>
      <c r="I32" s="43" t="s">
        <v>199</v>
      </c>
      <c r="J32" s="53"/>
      <c r="K32" s="46"/>
      <c r="L32" s="47"/>
      <c r="M32" s="47"/>
      <c r="N32" s="47"/>
      <c r="O32" s="47" t="s">
        <v>335</v>
      </c>
      <c r="P32" s="47"/>
      <c r="Q32" s="47"/>
    </row>
    <row r="33" spans="1:17" s="42" customFormat="1" x14ac:dyDescent="0.25">
      <c r="A33" s="41" t="s">
        <v>67</v>
      </c>
      <c r="B33" s="41" t="s">
        <v>324</v>
      </c>
      <c r="C33" s="41"/>
      <c r="D33" s="41"/>
      <c r="E33" s="58" t="s">
        <v>68</v>
      </c>
      <c r="F33" s="42" t="s">
        <v>53</v>
      </c>
      <c r="G33" s="42" t="s">
        <v>11</v>
      </c>
      <c r="H33" s="43" t="s">
        <v>199</v>
      </c>
      <c r="I33" s="43" t="s">
        <v>199</v>
      </c>
      <c r="J33" s="53"/>
      <c r="K33" s="46"/>
      <c r="L33" s="47"/>
      <c r="M33" s="47"/>
      <c r="N33" s="47"/>
      <c r="O33" s="47" t="s">
        <v>335</v>
      </c>
      <c r="P33" s="47"/>
      <c r="Q33" s="47"/>
    </row>
    <row r="34" spans="1:17" s="42" customFormat="1" x14ac:dyDescent="0.25">
      <c r="A34" s="41" t="s">
        <v>69</v>
      </c>
      <c r="B34" s="41" t="s">
        <v>324</v>
      </c>
      <c r="C34" s="41"/>
      <c r="D34" s="41"/>
      <c r="E34" s="58" t="s">
        <v>70</v>
      </c>
      <c r="F34" s="42" t="s">
        <v>53</v>
      </c>
      <c r="G34" s="42" t="s">
        <v>11</v>
      </c>
      <c r="H34" s="43" t="s">
        <v>199</v>
      </c>
      <c r="I34" s="43" t="s">
        <v>199</v>
      </c>
      <c r="J34" s="53"/>
      <c r="K34" s="46"/>
      <c r="L34" s="47"/>
      <c r="M34" s="47"/>
      <c r="N34" s="47"/>
      <c r="O34" s="47" t="s">
        <v>335</v>
      </c>
      <c r="P34" s="47"/>
      <c r="Q34" s="47"/>
    </row>
    <row r="35" spans="1:17" s="42" customFormat="1" x14ac:dyDescent="0.25">
      <c r="A35" s="41" t="s">
        <v>71</v>
      </c>
      <c r="B35" s="41" t="s">
        <v>324</v>
      </c>
      <c r="C35" s="41"/>
      <c r="D35" s="41"/>
      <c r="E35" s="58" t="s">
        <v>72</v>
      </c>
      <c r="F35" s="42" t="s">
        <v>53</v>
      </c>
      <c r="G35" s="42" t="s">
        <v>11</v>
      </c>
      <c r="H35" s="43" t="s">
        <v>199</v>
      </c>
      <c r="I35" s="43" t="s">
        <v>199</v>
      </c>
      <c r="J35" s="53"/>
      <c r="K35" s="46"/>
      <c r="L35" s="47"/>
      <c r="M35" s="47"/>
      <c r="N35" s="47"/>
      <c r="O35" s="47" t="s">
        <v>335</v>
      </c>
      <c r="P35" s="47"/>
      <c r="Q35" s="47"/>
    </row>
    <row r="36" spans="1:17" s="42" customFormat="1" x14ac:dyDescent="0.25">
      <c r="A36" s="41" t="s">
        <v>73</v>
      </c>
      <c r="B36" s="41" t="s">
        <v>324</v>
      </c>
      <c r="C36" s="41"/>
      <c r="D36" s="41"/>
      <c r="E36" s="58" t="s">
        <v>74</v>
      </c>
      <c r="F36" s="42" t="s">
        <v>53</v>
      </c>
      <c r="G36" s="42" t="s">
        <v>11</v>
      </c>
      <c r="H36" s="43" t="s">
        <v>199</v>
      </c>
      <c r="I36" s="43" t="s">
        <v>199</v>
      </c>
      <c r="J36" s="53"/>
      <c r="K36" s="46"/>
      <c r="L36" s="47"/>
      <c r="M36" s="47"/>
      <c r="N36" s="47"/>
      <c r="O36" s="47" t="s">
        <v>335</v>
      </c>
      <c r="P36" s="47"/>
      <c r="Q36" s="47"/>
    </row>
    <row r="37" spans="1:17" s="42" customFormat="1" x14ac:dyDescent="0.25">
      <c r="A37" s="41" t="s">
        <v>75</v>
      </c>
      <c r="B37" s="41" t="s">
        <v>324</v>
      </c>
      <c r="C37" s="41"/>
      <c r="D37" s="41"/>
      <c r="E37" s="58" t="s">
        <v>76</v>
      </c>
      <c r="F37" s="42" t="s">
        <v>53</v>
      </c>
      <c r="G37" s="42" t="s">
        <v>11</v>
      </c>
      <c r="H37" s="43" t="s">
        <v>199</v>
      </c>
      <c r="I37" s="43" t="s">
        <v>199</v>
      </c>
      <c r="J37" s="53"/>
      <c r="K37" s="46"/>
      <c r="L37" s="47"/>
      <c r="M37" s="47"/>
      <c r="N37" s="47"/>
      <c r="O37" s="47" t="s">
        <v>335</v>
      </c>
      <c r="P37" s="47"/>
      <c r="Q37" s="47"/>
    </row>
    <row r="38" spans="1:17" s="42" customFormat="1" x14ac:dyDescent="0.25">
      <c r="A38" s="41" t="s">
        <v>77</v>
      </c>
      <c r="B38" s="41" t="s">
        <v>324</v>
      </c>
      <c r="C38" s="41"/>
      <c r="D38" s="41"/>
      <c r="E38" s="58" t="s">
        <v>78</v>
      </c>
      <c r="F38" s="42" t="s">
        <v>53</v>
      </c>
      <c r="G38" s="42" t="s">
        <v>11</v>
      </c>
      <c r="H38" s="43" t="s">
        <v>199</v>
      </c>
      <c r="I38" s="43" t="s">
        <v>199</v>
      </c>
      <c r="J38" s="53"/>
      <c r="K38" s="46"/>
      <c r="L38" s="47"/>
      <c r="M38" s="47"/>
      <c r="N38" s="47"/>
      <c r="O38" s="47" t="s">
        <v>335</v>
      </c>
      <c r="P38" s="47"/>
      <c r="Q38" s="47"/>
    </row>
    <row r="39" spans="1:17" s="42" customFormat="1" x14ac:dyDescent="0.25">
      <c r="A39" s="41" t="s">
        <v>79</v>
      </c>
      <c r="B39" s="41" t="s">
        <v>324</v>
      </c>
      <c r="C39" s="41"/>
      <c r="D39" s="41"/>
      <c r="E39" s="58" t="s">
        <v>80</v>
      </c>
      <c r="F39" s="42" t="s">
        <v>53</v>
      </c>
      <c r="G39" s="42" t="s">
        <v>11</v>
      </c>
      <c r="H39" s="43" t="s">
        <v>199</v>
      </c>
      <c r="I39" s="43" t="s">
        <v>199</v>
      </c>
      <c r="J39" s="53"/>
      <c r="K39" s="46"/>
      <c r="L39" s="47"/>
      <c r="M39" s="47"/>
      <c r="N39" s="47"/>
      <c r="O39" s="47" t="s">
        <v>335</v>
      </c>
      <c r="P39" s="47"/>
      <c r="Q39" s="47"/>
    </row>
    <row r="40" spans="1:17" s="42" customFormat="1" x14ac:dyDescent="0.25">
      <c r="A40" s="41" t="s">
        <v>81</v>
      </c>
      <c r="B40" s="41" t="s">
        <v>324</v>
      </c>
      <c r="C40" s="41"/>
      <c r="D40" s="41"/>
      <c r="E40" s="58" t="s">
        <v>82</v>
      </c>
      <c r="F40" s="42" t="s">
        <v>53</v>
      </c>
      <c r="G40" s="42" t="s">
        <v>11</v>
      </c>
      <c r="H40" s="43" t="s">
        <v>199</v>
      </c>
      <c r="I40" s="43" t="s">
        <v>199</v>
      </c>
      <c r="J40" s="53"/>
      <c r="K40" s="46"/>
      <c r="L40" s="47"/>
      <c r="M40" s="47"/>
      <c r="N40" s="47"/>
      <c r="O40" s="47" t="s">
        <v>335</v>
      </c>
      <c r="P40" s="47"/>
      <c r="Q40" s="47"/>
    </row>
    <row r="41" spans="1:17" s="42" customFormat="1" x14ac:dyDescent="0.25">
      <c r="A41" s="41" t="s">
        <v>83</v>
      </c>
      <c r="B41" s="41" t="s">
        <v>324</v>
      </c>
      <c r="C41" s="41"/>
      <c r="D41" s="41"/>
      <c r="E41" s="58" t="s">
        <v>84</v>
      </c>
      <c r="F41" s="42" t="s">
        <v>53</v>
      </c>
      <c r="G41" s="42" t="s">
        <v>11</v>
      </c>
      <c r="H41" s="43" t="s">
        <v>199</v>
      </c>
      <c r="I41" s="43" t="s">
        <v>199</v>
      </c>
      <c r="J41" s="53"/>
      <c r="K41" s="46"/>
      <c r="L41" s="47"/>
      <c r="M41" s="47"/>
      <c r="N41" s="47"/>
      <c r="O41" s="47" t="s">
        <v>335</v>
      </c>
      <c r="P41" s="47"/>
      <c r="Q41" s="47"/>
    </row>
    <row r="42" spans="1:17" s="42" customFormat="1" x14ac:dyDescent="0.25">
      <c r="A42" s="41" t="s">
        <v>85</v>
      </c>
      <c r="B42" s="41" t="s">
        <v>324</v>
      </c>
      <c r="C42" s="41"/>
      <c r="D42" s="41"/>
      <c r="E42" s="58" t="s">
        <v>86</v>
      </c>
      <c r="F42" s="42" t="s">
        <v>53</v>
      </c>
      <c r="G42" s="42" t="s">
        <v>11</v>
      </c>
      <c r="H42" s="43" t="s">
        <v>199</v>
      </c>
      <c r="I42" s="43" t="s">
        <v>199</v>
      </c>
      <c r="J42" s="53"/>
      <c r="K42" s="46"/>
      <c r="L42" s="47"/>
      <c r="M42" s="47"/>
      <c r="N42" s="47"/>
      <c r="O42" s="47" t="s">
        <v>335</v>
      </c>
      <c r="P42" s="47"/>
      <c r="Q42" s="47"/>
    </row>
    <row r="43" spans="1:17" s="42" customFormat="1" x14ac:dyDescent="0.25">
      <c r="A43" s="41" t="s">
        <v>208</v>
      </c>
      <c r="B43" s="41" t="s">
        <v>324</v>
      </c>
      <c r="C43" s="41">
        <v>257</v>
      </c>
      <c r="D43" s="41">
        <v>258</v>
      </c>
      <c r="E43" s="76" t="s">
        <v>205</v>
      </c>
      <c r="F43" s="42" t="s">
        <v>53</v>
      </c>
      <c r="G43" s="42" t="s">
        <v>11</v>
      </c>
      <c r="H43" s="43" t="s">
        <v>199</v>
      </c>
      <c r="I43" s="43" t="s">
        <v>199</v>
      </c>
      <c r="J43" s="53"/>
      <c r="K43" s="46"/>
      <c r="L43" s="47"/>
      <c r="M43" s="47"/>
      <c r="N43" s="47"/>
      <c r="O43" s="47" t="s">
        <v>335</v>
      </c>
      <c r="P43" s="47"/>
      <c r="Q43" s="47"/>
    </row>
    <row r="44" spans="1:17" s="42" customFormat="1" x14ac:dyDescent="0.25">
      <c r="A44" s="41" t="s">
        <v>209</v>
      </c>
      <c r="B44" s="41" t="s">
        <v>324</v>
      </c>
      <c r="C44" s="41"/>
      <c r="D44" s="41"/>
      <c r="E44" s="60" t="s">
        <v>168</v>
      </c>
      <c r="F44" s="42" t="s">
        <v>53</v>
      </c>
      <c r="G44" s="42" t="s">
        <v>11</v>
      </c>
      <c r="H44" s="43" t="s">
        <v>199</v>
      </c>
      <c r="I44" s="43" t="s">
        <v>199</v>
      </c>
      <c r="J44" s="53"/>
      <c r="K44" s="46"/>
      <c r="L44" s="47"/>
      <c r="M44" s="47"/>
      <c r="N44" s="47"/>
      <c r="O44" s="47" t="s">
        <v>335</v>
      </c>
      <c r="P44" s="47"/>
      <c r="Q44" s="47"/>
    </row>
    <row r="45" spans="1:17" s="42" customFormat="1" x14ac:dyDescent="0.25">
      <c r="A45" s="41" t="s">
        <v>210</v>
      </c>
      <c r="B45" s="41" t="s">
        <v>324</v>
      </c>
      <c r="C45" s="41"/>
      <c r="D45" s="41"/>
      <c r="E45" s="60" t="s">
        <v>169</v>
      </c>
      <c r="F45" s="42" t="s">
        <v>53</v>
      </c>
      <c r="G45" s="42" t="s">
        <v>11</v>
      </c>
      <c r="H45" s="43" t="s">
        <v>199</v>
      </c>
      <c r="I45" s="43" t="s">
        <v>199</v>
      </c>
      <c r="J45" s="53"/>
      <c r="K45" s="46"/>
      <c r="L45" s="47"/>
      <c r="M45" s="47"/>
      <c r="N45" s="47"/>
      <c r="O45" s="47" t="s">
        <v>335</v>
      </c>
      <c r="P45" s="47"/>
      <c r="Q45" s="47"/>
    </row>
    <row r="46" spans="1:17" s="42" customFormat="1" x14ac:dyDescent="0.25">
      <c r="A46" s="41" t="s">
        <v>211</v>
      </c>
      <c r="B46" s="41" t="s">
        <v>324</v>
      </c>
      <c r="C46" s="41"/>
      <c r="D46" s="41"/>
      <c r="E46" s="60" t="s">
        <v>170</v>
      </c>
      <c r="F46" s="42" t="s">
        <v>53</v>
      </c>
      <c r="G46" s="42" t="s">
        <v>11</v>
      </c>
      <c r="H46" s="43" t="s">
        <v>199</v>
      </c>
      <c r="I46" s="43" t="s">
        <v>199</v>
      </c>
      <c r="J46" s="53"/>
      <c r="K46" s="46"/>
      <c r="L46" s="47"/>
      <c r="M46" s="47"/>
      <c r="N46" s="47"/>
      <c r="O46" s="47" t="s">
        <v>335</v>
      </c>
      <c r="P46" s="47"/>
      <c r="Q46" s="47"/>
    </row>
    <row r="47" spans="1:17" s="42" customFormat="1" x14ac:dyDescent="0.25">
      <c r="A47" s="41" t="s">
        <v>212</v>
      </c>
      <c r="B47" s="41" t="s">
        <v>324</v>
      </c>
      <c r="C47" s="41"/>
      <c r="D47" s="41"/>
      <c r="E47" s="60" t="s">
        <v>171</v>
      </c>
      <c r="F47" s="42" t="s">
        <v>53</v>
      </c>
      <c r="G47" s="42" t="s">
        <v>11</v>
      </c>
      <c r="H47" s="43" t="s">
        <v>199</v>
      </c>
      <c r="I47" s="43" t="s">
        <v>199</v>
      </c>
      <c r="J47" s="53"/>
      <c r="K47" s="46"/>
      <c r="L47" s="47"/>
      <c r="M47" s="47"/>
      <c r="N47" s="47"/>
      <c r="O47" s="47" t="s">
        <v>335</v>
      </c>
      <c r="P47" s="47"/>
      <c r="Q47" s="47"/>
    </row>
    <row r="48" spans="1:17" s="42" customFormat="1" x14ac:dyDescent="0.25">
      <c r="A48" s="41" t="s">
        <v>213</v>
      </c>
      <c r="B48" s="41" t="s">
        <v>324</v>
      </c>
      <c r="C48" s="41"/>
      <c r="D48" s="41"/>
      <c r="E48" s="60" t="s">
        <v>172</v>
      </c>
      <c r="F48" s="42" t="s">
        <v>53</v>
      </c>
      <c r="G48" s="42" t="s">
        <v>11</v>
      </c>
      <c r="H48" s="43" t="s">
        <v>199</v>
      </c>
      <c r="I48" s="43" t="s">
        <v>199</v>
      </c>
      <c r="J48" s="53"/>
      <c r="K48" s="46"/>
      <c r="L48" s="47"/>
      <c r="M48" s="47"/>
      <c r="N48" s="47"/>
      <c r="O48" s="47" t="s">
        <v>335</v>
      </c>
      <c r="P48" s="47"/>
      <c r="Q48" s="47"/>
    </row>
    <row r="49" spans="1:18" s="42" customFormat="1" x14ac:dyDescent="0.25">
      <c r="A49" s="41" t="s">
        <v>214</v>
      </c>
      <c r="B49" s="41" t="s">
        <v>324</v>
      </c>
      <c r="C49" s="41"/>
      <c r="D49" s="41"/>
      <c r="E49" s="60" t="s">
        <v>173</v>
      </c>
      <c r="F49" s="42" t="s">
        <v>53</v>
      </c>
      <c r="G49" s="42" t="s">
        <v>11</v>
      </c>
      <c r="H49" s="43" t="s">
        <v>199</v>
      </c>
      <c r="I49" s="43" t="s">
        <v>199</v>
      </c>
      <c r="J49" s="53"/>
      <c r="K49" s="46"/>
      <c r="L49" s="47"/>
      <c r="M49" s="47"/>
      <c r="N49" s="47"/>
      <c r="O49" s="47" t="s">
        <v>335</v>
      </c>
      <c r="P49" s="47"/>
      <c r="Q49" s="47"/>
    </row>
    <row r="50" spans="1:18" s="42" customFormat="1" x14ac:dyDescent="0.25">
      <c r="A50" s="41" t="s">
        <v>215</v>
      </c>
      <c r="B50" s="41" t="s">
        <v>324</v>
      </c>
      <c r="C50" s="41"/>
      <c r="D50" s="41"/>
      <c r="E50" s="60" t="s">
        <v>174</v>
      </c>
      <c r="F50" s="42" t="s">
        <v>53</v>
      </c>
      <c r="G50" s="42" t="s">
        <v>11</v>
      </c>
      <c r="H50" s="43" t="s">
        <v>199</v>
      </c>
      <c r="I50" s="43" t="s">
        <v>199</v>
      </c>
      <c r="J50" s="53"/>
      <c r="K50" s="46"/>
      <c r="L50" s="47"/>
      <c r="M50" s="47"/>
      <c r="N50" s="47"/>
      <c r="O50" s="47" t="s">
        <v>335</v>
      </c>
      <c r="P50" s="47"/>
      <c r="Q50" s="47"/>
    </row>
    <row r="51" spans="1:18" s="42" customFormat="1" x14ac:dyDescent="0.25">
      <c r="A51" s="41" t="s">
        <v>216</v>
      </c>
      <c r="B51" s="41" t="s">
        <v>324</v>
      </c>
      <c r="C51" s="41"/>
      <c r="D51" s="41"/>
      <c r="E51" s="42" t="s">
        <v>207</v>
      </c>
      <c r="F51" s="42" t="s">
        <v>53</v>
      </c>
      <c r="G51" s="42" t="s">
        <v>11</v>
      </c>
      <c r="H51" s="43" t="s">
        <v>199</v>
      </c>
      <c r="I51" s="43" t="s">
        <v>199</v>
      </c>
      <c r="J51" s="45"/>
      <c r="K51" s="46"/>
      <c r="L51" s="47"/>
      <c r="M51" s="47"/>
      <c r="N51" s="47"/>
      <c r="O51" s="47" t="s">
        <v>335</v>
      </c>
      <c r="P51" s="47"/>
      <c r="Q51" s="47"/>
    </row>
    <row r="52" spans="1:18" s="42" customFormat="1" x14ac:dyDescent="0.25">
      <c r="A52" s="41" t="s">
        <v>217</v>
      </c>
      <c r="B52" s="41" t="s">
        <v>324</v>
      </c>
      <c r="C52" s="41"/>
      <c r="D52" s="41"/>
      <c r="E52" s="42" t="s">
        <v>31</v>
      </c>
      <c r="F52" s="42" t="s">
        <v>53</v>
      </c>
      <c r="G52" s="42" t="s">
        <v>11</v>
      </c>
      <c r="H52" s="43" t="s">
        <v>199</v>
      </c>
      <c r="I52" s="43" t="s">
        <v>199</v>
      </c>
      <c r="J52" s="45"/>
      <c r="K52" s="46"/>
      <c r="L52" s="47"/>
      <c r="M52" s="47"/>
      <c r="N52" s="47"/>
      <c r="O52" s="47" t="s">
        <v>335</v>
      </c>
      <c r="P52" s="47"/>
      <c r="Q52" s="47"/>
    </row>
    <row r="53" spans="1:18" s="42" customFormat="1" x14ac:dyDescent="0.25">
      <c r="A53" s="41" t="s">
        <v>218</v>
      </c>
      <c r="B53" s="41" t="s">
        <v>324</v>
      </c>
      <c r="C53" s="41"/>
      <c r="D53" s="41"/>
      <c r="E53" s="42" t="s">
        <v>32</v>
      </c>
      <c r="F53" s="42" t="s">
        <v>53</v>
      </c>
      <c r="G53" s="42" t="s">
        <v>11</v>
      </c>
      <c r="H53" s="43" t="s">
        <v>199</v>
      </c>
      <c r="I53" s="43" t="s">
        <v>199</v>
      </c>
      <c r="J53" s="45"/>
      <c r="K53" s="46"/>
      <c r="L53" s="47"/>
      <c r="M53" s="47"/>
      <c r="N53" s="47"/>
      <c r="O53" s="47" t="s">
        <v>335</v>
      </c>
      <c r="P53" s="47"/>
      <c r="Q53" s="47"/>
    </row>
    <row r="54" spans="1:18" s="42" customFormat="1" x14ac:dyDescent="0.25">
      <c r="A54" s="41" t="s">
        <v>337</v>
      </c>
      <c r="B54" s="41" t="s">
        <v>324</v>
      </c>
      <c r="C54" s="41"/>
      <c r="D54" s="41"/>
      <c r="E54" s="42" t="s">
        <v>34</v>
      </c>
      <c r="F54" s="42" t="s">
        <v>53</v>
      </c>
      <c r="G54" s="42" t="s">
        <v>11</v>
      </c>
      <c r="H54" s="43" t="s">
        <v>199</v>
      </c>
      <c r="I54" s="43" t="s">
        <v>199</v>
      </c>
      <c r="J54" s="45"/>
      <c r="K54" s="46"/>
      <c r="L54" s="47"/>
      <c r="M54" s="47"/>
      <c r="N54" s="47"/>
      <c r="O54" s="47" t="s">
        <v>335</v>
      </c>
      <c r="P54" s="47"/>
      <c r="Q54" s="47"/>
    </row>
    <row r="56" spans="1:18" s="15" customFormat="1" x14ac:dyDescent="0.25">
      <c r="A56" s="13" t="s">
        <v>35</v>
      </c>
      <c r="B56" s="15" t="s">
        <v>17</v>
      </c>
      <c r="C56" s="13" t="s">
        <v>17</v>
      </c>
      <c r="D56" s="13" t="s">
        <v>17</v>
      </c>
      <c r="E56" s="15" t="s">
        <v>17</v>
      </c>
      <c r="G56" s="15" t="s">
        <v>11</v>
      </c>
      <c r="H56" s="25" t="s">
        <v>199</v>
      </c>
      <c r="I56" s="95">
        <f>SUM(I57:I58)</f>
        <v>0</v>
      </c>
      <c r="J56" s="32"/>
      <c r="K56" s="19"/>
      <c r="L56" s="13" t="s">
        <v>36</v>
      </c>
      <c r="M56" s="13"/>
      <c r="N56" s="13"/>
      <c r="O56" s="13"/>
      <c r="P56" s="13"/>
      <c r="Q56" s="13"/>
    </row>
    <row r="57" spans="1:18" x14ac:dyDescent="0.25">
      <c r="A57" s="6" t="s">
        <v>37</v>
      </c>
      <c r="B57" t="s">
        <v>17</v>
      </c>
      <c r="C57" s="6" t="s">
        <v>221</v>
      </c>
      <c r="D57" s="6" t="s">
        <v>222</v>
      </c>
      <c r="E57" s="55" t="s">
        <v>330</v>
      </c>
      <c r="G57" t="s">
        <v>11</v>
      </c>
      <c r="H57" s="10" t="s">
        <v>199</v>
      </c>
      <c r="I57" s="79">
        <v>0</v>
      </c>
      <c r="J57" s="78">
        <v>1</v>
      </c>
      <c r="K57" s="77" t="s">
        <v>201</v>
      </c>
      <c r="L57" s="72" t="s">
        <v>36</v>
      </c>
      <c r="M57" s="4" t="s">
        <v>13</v>
      </c>
      <c r="N57" s="4"/>
      <c r="O57" s="4"/>
      <c r="P57" s="4"/>
      <c r="Q57" s="4"/>
      <c r="R57"/>
    </row>
    <row r="58" spans="1:18" x14ac:dyDescent="0.25">
      <c r="A58" s="6" t="s">
        <v>38</v>
      </c>
      <c r="B58" t="s">
        <v>17</v>
      </c>
      <c r="C58" s="6" t="s">
        <v>223</v>
      </c>
      <c r="D58" s="6" t="s">
        <v>224</v>
      </c>
      <c r="E58" s="55" t="s">
        <v>331</v>
      </c>
      <c r="G58" t="s">
        <v>11</v>
      </c>
      <c r="H58" s="10" t="s">
        <v>199</v>
      </c>
      <c r="I58" s="79">
        <v>0</v>
      </c>
      <c r="J58" s="78">
        <v>1</v>
      </c>
      <c r="K58" s="105" t="s">
        <v>333</v>
      </c>
      <c r="L58" s="72" t="s">
        <v>36</v>
      </c>
      <c r="M58" s="4" t="s">
        <v>13</v>
      </c>
      <c r="N58" s="4"/>
      <c r="O58" s="4"/>
      <c r="P58" s="4"/>
      <c r="Q58" s="4"/>
      <c r="R58"/>
    </row>
    <row r="59" spans="1:18" s="15" customFormat="1" x14ac:dyDescent="0.25">
      <c r="A59" s="13" t="s">
        <v>39</v>
      </c>
      <c r="C59" s="6" t="s">
        <v>332</v>
      </c>
      <c r="D59" s="6" t="s">
        <v>341</v>
      </c>
      <c r="E59" s="15" t="s">
        <v>40</v>
      </c>
      <c r="G59" s="15" t="s">
        <v>11</v>
      </c>
      <c r="H59" s="95">
        <v>100000</v>
      </c>
      <c r="I59" s="83" t="s">
        <v>199</v>
      </c>
      <c r="J59" s="32"/>
      <c r="K59" s="19"/>
      <c r="L59" s="13" t="s">
        <v>12</v>
      </c>
      <c r="M59" s="13"/>
      <c r="N59" s="13"/>
      <c r="O59" s="13"/>
      <c r="P59" s="13"/>
      <c r="Q59" s="13"/>
    </row>
    <row r="60" spans="1:18" x14ac:dyDescent="0.25">
      <c r="A60" s="6" t="s">
        <v>41</v>
      </c>
      <c r="E60" s="55" t="s">
        <v>42</v>
      </c>
      <c r="G60" t="s">
        <v>11</v>
      </c>
      <c r="H60" s="27">
        <v>0</v>
      </c>
      <c r="I60" s="10" t="s">
        <v>199</v>
      </c>
      <c r="J60" s="29">
        <v>1</v>
      </c>
      <c r="K60" s="8" t="s">
        <v>43</v>
      </c>
      <c r="L60" s="4" t="s">
        <v>12</v>
      </c>
      <c r="M60" s="4" t="s">
        <v>13</v>
      </c>
      <c r="N60" s="4"/>
      <c r="O60" s="4"/>
      <c r="P60" s="4"/>
      <c r="Q60" s="4"/>
      <c r="R60"/>
    </row>
    <row r="61" spans="1:18" x14ac:dyDescent="0.25">
      <c r="A61" s="6" t="s">
        <v>45</v>
      </c>
      <c r="E61" s="55" t="s">
        <v>46</v>
      </c>
      <c r="G61" t="s">
        <v>11</v>
      </c>
      <c r="H61" s="27">
        <v>0</v>
      </c>
      <c r="I61" s="10" t="s">
        <v>199</v>
      </c>
      <c r="J61" s="29">
        <v>1</v>
      </c>
      <c r="K61" s="8" t="s">
        <v>43</v>
      </c>
      <c r="L61" s="4" t="s">
        <v>12</v>
      </c>
      <c r="M61" s="4" t="s">
        <v>13</v>
      </c>
      <c r="N61" s="4"/>
      <c r="O61" s="4"/>
      <c r="P61" s="4"/>
      <c r="Q61" s="4"/>
      <c r="R61"/>
    </row>
    <row r="62" spans="1:18" x14ac:dyDescent="0.25">
      <c r="A62" s="6" t="s">
        <v>47</v>
      </c>
      <c r="E62" s="55" t="s">
        <v>48</v>
      </c>
      <c r="G62" t="s">
        <v>11</v>
      </c>
      <c r="H62" s="27">
        <v>0</v>
      </c>
      <c r="I62" s="10" t="s">
        <v>199</v>
      </c>
      <c r="J62" s="29">
        <v>1</v>
      </c>
      <c r="K62" s="8" t="s">
        <v>43</v>
      </c>
      <c r="L62" s="4" t="s">
        <v>12</v>
      </c>
      <c r="M62" s="4" t="s">
        <v>13</v>
      </c>
      <c r="N62" s="4"/>
      <c r="O62" s="4"/>
      <c r="P62" s="4"/>
      <c r="Q62" s="4"/>
      <c r="R62"/>
    </row>
    <row r="63" spans="1:18" x14ac:dyDescent="0.25">
      <c r="A63" s="6" t="s">
        <v>49</v>
      </c>
      <c r="C63" s="6" t="s">
        <v>225</v>
      </c>
      <c r="D63" s="6" t="s">
        <v>226</v>
      </c>
      <c r="E63" s="55" t="s">
        <v>50</v>
      </c>
      <c r="G63" t="s">
        <v>11</v>
      </c>
      <c r="H63" s="27">
        <v>0</v>
      </c>
      <c r="I63" s="10" t="s">
        <v>199</v>
      </c>
      <c r="J63" s="29">
        <v>1</v>
      </c>
      <c r="K63" s="8" t="s">
        <v>43</v>
      </c>
      <c r="L63" s="4" t="s">
        <v>12</v>
      </c>
      <c r="M63" s="4" t="s">
        <v>13</v>
      </c>
      <c r="N63" s="4"/>
      <c r="O63" s="4"/>
      <c r="P63" s="4"/>
      <c r="Q63" s="4"/>
      <c r="R63"/>
    </row>
    <row r="64" spans="1:18" s="81" customFormat="1" ht="30" x14ac:dyDescent="0.25">
      <c r="A64" s="80" t="s">
        <v>51</v>
      </c>
      <c r="B64" s="80"/>
      <c r="C64" s="6" t="s">
        <v>227</v>
      </c>
      <c r="D64" s="6" t="s">
        <v>228</v>
      </c>
      <c r="E64" s="104" t="s">
        <v>338</v>
      </c>
      <c r="G64" s="81" t="s">
        <v>11</v>
      </c>
      <c r="H64" s="82">
        <v>0</v>
      </c>
      <c r="I64" s="83" t="s">
        <v>199</v>
      </c>
      <c r="J64" s="84">
        <v>1</v>
      </c>
      <c r="K64" s="85" t="s">
        <v>191</v>
      </c>
      <c r="L64" s="80" t="s">
        <v>192</v>
      </c>
      <c r="M64" s="80"/>
      <c r="N64" s="80"/>
      <c r="O64" s="80"/>
      <c r="P64" s="80"/>
      <c r="Q64" s="80"/>
    </row>
    <row r="65" spans="1:18" x14ac:dyDescent="0.25">
      <c r="B65" s="6"/>
      <c r="H65" s="9"/>
      <c r="I65" s="11"/>
      <c r="J65" s="30"/>
      <c r="K65" s="8"/>
      <c r="L65" s="4"/>
      <c r="M65" s="4"/>
      <c r="N65" s="4"/>
      <c r="O65" s="4"/>
      <c r="P65" s="4"/>
      <c r="Q65" s="4"/>
      <c r="R65"/>
    </row>
    <row r="66" spans="1:18" s="12" customFormat="1" x14ac:dyDescent="0.25">
      <c r="A66" s="20">
        <v>100</v>
      </c>
      <c r="B66" s="21"/>
      <c r="C66" s="20" t="s">
        <v>368</v>
      </c>
      <c r="D66" s="20" t="s">
        <v>348</v>
      </c>
      <c r="E66" s="21" t="s">
        <v>259</v>
      </c>
      <c r="F66" s="21"/>
      <c r="G66" s="21" t="s">
        <v>11</v>
      </c>
      <c r="H66" s="92">
        <f>SUM(H68,H74)</f>
        <v>0</v>
      </c>
      <c r="I66" s="94">
        <f>SUM(I85)</f>
        <v>0</v>
      </c>
      <c r="J66" s="33"/>
      <c r="K66" s="22"/>
      <c r="L66" s="23"/>
      <c r="M66" s="23"/>
      <c r="N66" s="23"/>
      <c r="O66" s="23"/>
      <c r="P66" s="23"/>
      <c r="Q66" s="23"/>
    </row>
    <row r="67" spans="1:18" s="21" customFormat="1" x14ac:dyDescent="0.25">
      <c r="A67" s="23" t="s">
        <v>87</v>
      </c>
      <c r="C67" s="23"/>
      <c r="D67" s="23"/>
      <c r="E67" s="61" t="s">
        <v>260</v>
      </c>
      <c r="G67" s="21" t="s">
        <v>11</v>
      </c>
      <c r="H67" s="16" t="s">
        <v>199</v>
      </c>
      <c r="I67" s="16" t="s">
        <v>199</v>
      </c>
      <c r="J67" s="34"/>
      <c r="K67" s="24"/>
      <c r="L67" s="23"/>
      <c r="M67" s="23"/>
      <c r="N67" s="23"/>
      <c r="O67" s="23"/>
      <c r="P67" s="23"/>
      <c r="Q67" s="23"/>
    </row>
    <row r="68" spans="1:18" s="15" customFormat="1" x14ac:dyDescent="0.25">
      <c r="A68" s="13" t="s">
        <v>89</v>
      </c>
      <c r="C68" s="13"/>
      <c r="D68" s="13"/>
      <c r="E68" s="56" t="s">
        <v>261</v>
      </c>
      <c r="G68" s="15" t="s">
        <v>11</v>
      </c>
      <c r="H68" s="93">
        <f>SUM(H69:H73)</f>
        <v>0</v>
      </c>
      <c r="I68" s="16" t="s">
        <v>199</v>
      </c>
      <c r="J68" s="32">
        <v>1</v>
      </c>
      <c r="K68" s="19" t="s">
        <v>198</v>
      </c>
      <c r="L68" s="23" t="s">
        <v>192</v>
      </c>
      <c r="M68" s="23"/>
      <c r="N68" s="13"/>
      <c r="O68" s="13"/>
      <c r="P68" s="13"/>
      <c r="Q68" s="13"/>
    </row>
    <row r="69" spans="1:18" x14ac:dyDescent="0.25">
      <c r="A69" s="6" t="s">
        <v>90</v>
      </c>
      <c r="E69" s="57" t="s">
        <v>230</v>
      </c>
      <c r="G69" t="s">
        <v>11</v>
      </c>
      <c r="H69" s="26">
        <v>0</v>
      </c>
      <c r="I69" s="9" t="s">
        <v>199</v>
      </c>
      <c r="J69" s="29">
        <v>1</v>
      </c>
      <c r="K69" s="8" t="s">
        <v>198</v>
      </c>
      <c r="L69" s="6" t="s">
        <v>192</v>
      </c>
      <c r="M69" s="6"/>
      <c r="R69"/>
    </row>
    <row r="70" spans="1:18" x14ac:dyDescent="0.25">
      <c r="A70" s="6" t="s">
        <v>92</v>
      </c>
      <c r="B70" s="1"/>
      <c r="E70" s="57" t="s">
        <v>231</v>
      </c>
      <c r="G70" t="s">
        <v>11</v>
      </c>
      <c r="H70" s="26">
        <v>0</v>
      </c>
      <c r="I70" s="9" t="s">
        <v>199</v>
      </c>
      <c r="J70" s="29">
        <v>1</v>
      </c>
      <c r="K70" s="8" t="s">
        <v>198</v>
      </c>
      <c r="L70" s="6" t="s">
        <v>192</v>
      </c>
      <c r="M70" s="6"/>
      <c r="N70" s="4"/>
      <c r="O70" s="4"/>
      <c r="P70" s="4"/>
      <c r="Q70" s="4"/>
      <c r="R70"/>
    </row>
    <row r="71" spans="1:18" x14ac:dyDescent="0.25">
      <c r="A71" s="6" t="s">
        <v>94</v>
      </c>
      <c r="B71" s="1"/>
      <c r="E71" s="57" t="s">
        <v>232</v>
      </c>
      <c r="G71" t="s">
        <v>11</v>
      </c>
      <c r="H71" s="26">
        <v>0</v>
      </c>
      <c r="I71" s="9" t="s">
        <v>199</v>
      </c>
      <c r="J71" s="29">
        <v>1</v>
      </c>
      <c r="K71" s="8" t="s">
        <v>198</v>
      </c>
      <c r="L71" s="6" t="s">
        <v>192</v>
      </c>
      <c r="M71" s="6"/>
      <c r="N71" s="4"/>
      <c r="O71" s="4"/>
      <c r="P71" s="4"/>
      <c r="Q71" s="4"/>
      <c r="R71"/>
    </row>
    <row r="72" spans="1:18" x14ac:dyDescent="0.25">
      <c r="A72" s="6" t="s">
        <v>96</v>
      </c>
      <c r="B72" s="1"/>
      <c r="E72" s="57" t="s">
        <v>233</v>
      </c>
      <c r="G72" t="s">
        <v>11</v>
      </c>
      <c r="H72" s="26">
        <v>0</v>
      </c>
      <c r="I72" s="9" t="s">
        <v>199</v>
      </c>
      <c r="J72" s="29">
        <v>1</v>
      </c>
      <c r="K72" s="8" t="s">
        <v>198</v>
      </c>
      <c r="L72" s="6" t="s">
        <v>192</v>
      </c>
      <c r="M72" s="6"/>
      <c r="N72" s="4"/>
      <c r="O72" s="4"/>
      <c r="P72" s="4"/>
      <c r="Q72" s="4"/>
      <c r="R72"/>
    </row>
    <row r="73" spans="1:18" x14ac:dyDescent="0.25">
      <c r="A73" s="6" t="s">
        <v>97</v>
      </c>
      <c r="B73" s="1"/>
      <c r="E73" s="57" t="s">
        <v>234</v>
      </c>
      <c r="G73" t="s">
        <v>11</v>
      </c>
      <c r="H73" s="26">
        <v>0</v>
      </c>
      <c r="I73" s="9" t="s">
        <v>199</v>
      </c>
      <c r="J73" s="29">
        <v>1</v>
      </c>
      <c r="K73" s="8" t="s">
        <v>198</v>
      </c>
      <c r="L73" s="6" t="s">
        <v>192</v>
      </c>
      <c r="M73" s="6"/>
      <c r="N73" s="4"/>
      <c r="O73" s="4"/>
      <c r="P73" s="4"/>
      <c r="Q73" s="4"/>
      <c r="R73"/>
    </row>
    <row r="74" spans="1:18" s="15" customFormat="1" x14ac:dyDescent="0.25">
      <c r="A74" s="13" t="s">
        <v>98</v>
      </c>
      <c r="C74" s="13"/>
      <c r="D74" s="13"/>
      <c r="E74" s="56" t="s">
        <v>235</v>
      </c>
      <c r="G74" s="15" t="s">
        <v>11</v>
      </c>
      <c r="H74" s="93">
        <f>SUM(H75:H84)</f>
        <v>0</v>
      </c>
      <c r="I74" s="16" t="s">
        <v>199</v>
      </c>
      <c r="J74" s="32">
        <v>1</v>
      </c>
      <c r="K74" s="19" t="s">
        <v>198</v>
      </c>
      <c r="L74" s="13" t="s">
        <v>192</v>
      </c>
      <c r="M74" s="13"/>
      <c r="N74" s="13"/>
      <c r="O74" s="13"/>
      <c r="P74" s="13"/>
      <c r="Q74" s="13"/>
    </row>
    <row r="75" spans="1:18" x14ac:dyDescent="0.25">
      <c r="A75" s="6" t="s">
        <v>99</v>
      </c>
      <c r="B75" s="1"/>
      <c r="E75" s="57" t="s">
        <v>236</v>
      </c>
      <c r="G75" t="s">
        <v>11</v>
      </c>
      <c r="H75" s="26">
        <v>0</v>
      </c>
      <c r="I75" s="9" t="s">
        <v>199</v>
      </c>
      <c r="J75" s="29">
        <v>1</v>
      </c>
      <c r="K75" s="8" t="s">
        <v>198</v>
      </c>
      <c r="L75" s="6" t="s">
        <v>192</v>
      </c>
      <c r="M75" s="6"/>
      <c r="N75" s="4"/>
      <c r="O75" s="4"/>
      <c r="P75" s="4"/>
      <c r="Q75" s="4"/>
      <c r="R75"/>
    </row>
    <row r="76" spans="1:18" x14ac:dyDescent="0.25">
      <c r="A76" s="6" t="s">
        <v>100</v>
      </c>
      <c r="B76" s="1"/>
      <c r="E76" s="57" t="s">
        <v>237</v>
      </c>
      <c r="G76" t="s">
        <v>11</v>
      </c>
      <c r="H76" s="26">
        <v>0</v>
      </c>
      <c r="I76" s="9" t="s">
        <v>199</v>
      </c>
      <c r="J76" s="29">
        <v>1</v>
      </c>
      <c r="K76" s="8" t="s">
        <v>198</v>
      </c>
      <c r="L76" s="6" t="s">
        <v>192</v>
      </c>
      <c r="M76" s="6"/>
      <c r="N76" s="4"/>
      <c r="O76" s="4"/>
      <c r="P76" s="4"/>
      <c r="Q76" s="4"/>
      <c r="R76"/>
    </row>
    <row r="77" spans="1:18" x14ac:dyDescent="0.25">
      <c r="A77" s="6" t="s">
        <v>101</v>
      </c>
      <c r="B77" s="1"/>
      <c r="E77" s="57" t="s">
        <v>238</v>
      </c>
      <c r="G77" t="s">
        <v>11</v>
      </c>
      <c r="H77" s="26">
        <v>0</v>
      </c>
      <c r="I77" s="9" t="s">
        <v>199</v>
      </c>
      <c r="J77" s="29">
        <v>1</v>
      </c>
      <c r="K77" s="8" t="s">
        <v>198</v>
      </c>
      <c r="L77" s="6" t="s">
        <v>192</v>
      </c>
      <c r="M77" s="6"/>
      <c r="N77" s="4"/>
      <c r="O77" s="4"/>
      <c r="P77" s="4"/>
      <c r="Q77" s="4"/>
      <c r="R77"/>
    </row>
    <row r="78" spans="1:18" x14ac:dyDescent="0.25">
      <c r="A78" s="6" t="s">
        <v>102</v>
      </c>
      <c r="B78" s="1"/>
      <c r="E78" s="57" t="s">
        <v>103</v>
      </c>
      <c r="G78" t="s">
        <v>11</v>
      </c>
      <c r="H78" s="26">
        <v>0</v>
      </c>
      <c r="I78" s="9" t="s">
        <v>199</v>
      </c>
      <c r="J78" s="29">
        <v>1</v>
      </c>
      <c r="K78" s="8" t="s">
        <v>198</v>
      </c>
      <c r="L78" s="6" t="s">
        <v>192</v>
      </c>
      <c r="M78" s="6"/>
      <c r="N78" s="4"/>
      <c r="O78" s="4"/>
      <c r="P78" s="4"/>
      <c r="Q78" s="4"/>
      <c r="R78"/>
    </row>
    <row r="79" spans="1:18" x14ac:dyDescent="0.25">
      <c r="A79" s="6" t="s">
        <v>104</v>
      </c>
      <c r="B79" s="1"/>
      <c r="E79" s="57" t="s">
        <v>105</v>
      </c>
      <c r="G79" t="s">
        <v>11</v>
      </c>
      <c r="H79" s="26">
        <v>0</v>
      </c>
      <c r="I79" s="9" t="s">
        <v>199</v>
      </c>
      <c r="J79" s="29">
        <v>1</v>
      </c>
      <c r="K79" s="8" t="s">
        <v>198</v>
      </c>
      <c r="L79" s="6" t="s">
        <v>192</v>
      </c>
      <c r="M79" s="6"/>
      <c r="N79" s="4"/>
      <c r="O79" s="4"/>
      <c r="P79" s="4"/>
      <c r="Q79" s="4"/>
      <c r="R79"/>
    </row>
    <row r="80" spans="1:18" x14ac:dyDescent="0.25">
      <c r="A80" s="6" t="s">
        <v>106</v>
      </c>
      <c r="B80" s="1"/>
      <c r="E80" s="57" t="s">
        <v>107</v>
      </c>
      <c r="G80" t="s">
        <v>11</v>
      </c>
      <c r="H80" s="26">
        <v>0</v>
      </c>
      <c r="I80" s="9" t="s">
        <v>199</v>
      </c>
      <c r="J80" s="29">
        <v>1</v>
      </c>
      <c r="K80" s="8" t="s">
        <v>198</v>
      </c>
      <c r="L80" s="6" t="s">
        <v>192</v>
      </c>
      <c r="M80" s="6"/>
      <c r="N80" s="4"/>
      <c r="O80" s="4"/>
      <c r="P80" s="4"/>
      <c r="Q80" s="4"/>
      <c r="R80"/>
    </row>
    <row r="81" spans="1:18" x14ac:dyDescent="0.25">
      <c r="A81" s="6" t="s">
        <v>108</v>
      </c>
      <c r="B81" s="1"/>
      <c r="E81" s="57" t="s">
        <v>109</v>
      </c>
      <c r="G81" t="s">
        <v>11</v>
      </c>
      <c r="H81" s="26">
        <v>0</v>
      </c>
      <c r="I81" s="9" t="s">
        <v>199</v>
      </c>
      <c r="J81" s="29">
        <v>1</v>
      </c>
      <c r="K81" s="8" t="s">
        <v>198</v>
      </c>
      <c r="L81" s="6" t="s">
        <v>192</v>
      </c>
      <c r="M81" s="6"/>
      <c r="N81" s="4"/>
      <c r="O81" s="4"/>
      <c r="P81" s="4"/>
      <c r="Q81" s="4"/>
      <c r="R81"/>
    </row>
    <row r="82" spans="1:18" x14ac:dyDescent="0.25">
      <c r="A82" s="6" t="s">
        <v>110</v>
      </c>
      <c r="B82" s="1"/>
      <c r="E82" s="57" t="s">
        <v>239</v>
      </c>
      <c r="G82" t="s">
        <v>11</v>
      </c>
      <c r="H82" s="26">
        <v>0</v>
      </c>
      <c r="I82" s="9" t="s">
        <v>199</v>
      </c>
      <c r="J82" s="29">
        <v>1</v>
      </c>
      <c r="K82" s="8" t="s">
        <v>198</v>
      </c>
      <c r="L82" s="6" t="s">
        <v>192</v>
      </c>
      <c r="M82" s="6"/>
      <c r="N82" s="4"/>
      <c r="O82" s="4"/>
      <c r="P82" s="4"/>
      <c r="Q82" s="4"/>
      <c r="R82"/>
    </row>
    <row r="83" spans="1:18" x14ac:dyDescent="0.25">
      <c r="A83" s="6" t="s">
        <v>111</v>
      </c>
      <c r="B83" s="1"/>
      <c r="E83" s="57" t="s">
        <v>112</v>
      </c>
      <c r="G83" t="s">
        <v>11</v>
      </c>
      <c r="H83" s="26">
        <v>0</v>
      </c>
      <c r="I83" s="9" t="s">
        <v>199</v>
      </c>
      <c r="J83" s="29">
        <v>1</v>
      </c>
      <c r="K83" s="8" t="s">
        <v>198</v>
      </c>
      <c r="L83" s="6" t="s">
        <v>192</v>
      </c>
      <c r="M83" s="6"/>
      <c r="N83" s="4"/>
      <c r="O83" s="4"/>
      <c r="P83" s="4"/>
      <c r="Q83" s="4"/>
      <c r="R83"/>
    </row>
    <row r="84" spans="1:18" x14ac:dyDescent="0.25">
      <c r="A84" s="6" t="s">
        <v>318</v>
      </c>
      <c r="B84" s="4"/>
      <c r="E84" s="57" t="s">
        <v>240</v>
      </c>
      <c r="G84" t="s">
        <v>11</v>
      </c>
      <c r="H84" s="26">
        <v>0</v>
      </c>
      <c r="I84" s="9" t="s">
        <v>199</v>
      </c>
      <c r="J84" s="29">
        <v>1</v>
      </c>
      <c r="K84" s="8" t="s">
        <v>198</v>
      </c>
      <c r="L84" s="6" t="s">
        <v>192</v>
      </c>
      <c r="M84" s="6"/>
      <c r="N84" s="4"/>
      <c r="O84" s="4"/>
      <c r="P84" s="4"/>
      <c r="Q84" s="4"/>
      <c r="R84"/>
    </row>
    <row r="85" spans="1:18" s="18" customFormat="1" x14ac:dyDescent="0.25">
      <c r="A85" s="13">
        <v>118</v>
      </c>
      <c r="B85" s="15"/>
      <c r="C85" s="14"/>
      <c r="D85" s="14"/>
      <c r="E85" s="56" t="s">
        <v>241</v>
      </c>
      <c r="F85" s="15"/>
      <c r="G85" s="15" t="s">
        <v>11</v>
      </c>
      <c r="H85" s="16" t="s">
        <v>199</v>
      </c>
      <c r="I85" s="93">
        <f>SUM(I86:I104)</f>
        <v>0</v>
      </c>
      <c r="J85" s="32">
        <v>1</v>
      </c>
      <c r="K85" s="17" t="s">
        <v>201</v>
      </c>
      <c r="L85" s="13" t="s">
        <v>197</v>
      </c>
      <c r="M85" s="13"/>
      <c r="N85" s="13"/>
      <c r="O85" s="13"/>
      <c r="P85" s="13"/>
      <c r="Q85" s="13"/>
    </row>
    <row r="86" spans="1:18" x14ac:dyDescent="0.25">
      <c r="A86" s="41">
        <v>119</v>
      </c>
      <c r="B86" s="42" t="s">
        <v>324</v>
      </c>
      <c r="C86" s="41">
        <v>327</v>
      </c>
      <c r="D86" s="41">
        <v>330</v>
      </c>
      <c r="E86" s="65" t="s">
        <v>242</v>
      </c>
      <c r="F86" s="42" t="s">
        <v>113</v>
      </c>
      <c r="G86" s="42" t="s">
        <v>11</v>
      </c>
      <c r="H86" s="43" t="s">
        <v>199</v>
      </c>
      <c r="I86" s="26">
        <v>0</v>
      </c>
      <c r="J86" s="53"/>
      <c r="K86" s="46"/>
      <c r="L86" s="41"/>
      <c r="M86" s="41"/>
      <c r="N86" s="47"/>
      <c r="O86" s="47" t="s">
        <v>339</v>
      </c>
      <c r="P86" s="47"/>
      <c r="Q86" s="47"/>
      <c r="R86"/>
    </row>
    <row r="87" spans="1:18" x14ac:dyDescent="0.25">
      <c r="A87" s="41">
        <v>120</v>
      </c>
      <c r="B87" s="42" t="s">
        <v>324</v>
      </c>
      <c r="C87" s="41">
        <v>371</v>
      </c>
      <c r="D87" s="41">
        <v>380</v>
      </c>
      <c r="E87" s="65" t="s">
        <v>243</v>
      </c>
      <c r="F87" s="42" t="s">
        <v>114</v>
      </c>
      <c r="G87" s="42" t="s">
        <v>11</v>
      </c>
      <c r="H87" s="43" t="s">
        <v>199</v>
      </c>
      <c r="I87" s="26">
        <v>0</v>
      </c>
      <c r="J87" s="53"/>
      <c r="K87" s="46"/>
      <c r="L87" s="41"/>
      <c r="M87" s="41"/>
      <c r="N87" s="47"/>
      <c r="O87" s="47" t="s">
        <v>339</v>
      </c>
      <c r="P87" s="47"/>
      <c r="Q87" s="47"/>
      <c r="R87"/>
    </row>
    <row r="88" spans="1:18" x14ac:dyDescent="0.25">
      <c r="A88" s="41">
        <v>121</v>
      </c>
      <c r="B88" s="42" t="s">
        <v>324</v>
      </c>
      <c r="C88" s="41">
        <v>376</v>
      </c>
      <c r="D88" s="41">
        <v>386</v>
      </c>
      <c r="E88" s="65" t="s">
        <v>244</v>
      </c>
      <c r="F88" s="42" t="s">
        <v>114</v>
      </c>
      <c r="G88" s="42" t="s">
        <v>11</v>
      </c>
      <c r="H88" s="43" t="s">
        <v>199</v>
      </c>
      <c r="I88" s="26">
        <v>0</v>
      </c>
      <c r="J88" s="53"/>
      <c r="K88" s="46"/>
      <c r="L88" s="41"/>
      <c r="M88" s="41"/>
      <c r="N88" s="47"/>
      <c r="O88" s="47" t="s">
        <v>339</v>
      </c>
      <c r="P88" s="47"/>
      <c r="Q88" s="47"/>
      <c r="R88"/>
    </row>
    <row r="89" spans="1:18" x14ac:dyDescent="0.25">
      <c r="A89" s="41">
        <v>122</v>
      </c>
      <c r="B89" s="42" t="s">
        <v>324</v>
      </c>
      <c r="C89" s="41">
        <v>380</v>
      </c>
      <c r="D89" s="41">
        <v>390</v>
      </c>
      <c r="E89" s="65" t="s">
        <v>245</v>
      </c>
      <c r="F89" s="42" t="s">
        <v>114</v>
      </c>
      <c r="G89" s="42" t="s">
        <v>11</v>
      </c>
      <c r="H89" s="43" t="s">
        <v>199</v>
      </c>
      <c r="I89" s="26">
        <v>0</v>
      </c>
      <c r="J89" s="53"/>
      <c r="K89" s="46"/>
      <c r="L89" s="41"/>
      <c r="M89" s="41"/>
      <c r="N89" s="47"/>
      <c r="O89" s="47" t="s">
        <v>339</v>
      </c>
      <c r="P89" s="47"/>
      <c r="Q89" s="47"/>
      <c r="R89"/>
    </row>
    <row r="90" spans="1:18" x14ac:dyDescent="0.25">
      <c r="A90" s="41">
        <v>123</v>
      </c>
      <c r="B90" s="42" t="s">
        <v>324</v>
      </c>
      <c r="C90" s="41">
        <v>391</v>
      </c>
      <c r="D90" s="41">
        <v>401</v>
      </c>
      <c r="E90" s="65" t="s">
        <v>246</v>
      </c>
      <c r="F90" s="42" t="s">
        <v>113</v>
      </c>
      <c r="G90" s="42" t="s">
        <v>11</v>
      </c>
      <c r="H90" s="43" t="s">
        <v>199</v>
      </c>
      <c r="I90" s="26">
        <v>0</v>
      </c>
      <c r="J90" s="53"/>
      <c r="K90" s="46"/>
      <c r="L90" s="41"/>
      <c r="M90" s="41"/>
      <c r="N90" s="47"/>
      <c r="O90" s="47" t="s">
        <v>339</v>
      </c>
      <c r="P90" s="47"/>
      <c r="Q90" s="47"/>
      <c r="R90"/>
    </row>
    <row r="91" spans="1:18" x14ac:dyDescent="0.25">
      <c r="A91" s="41">
        <v>124</v>
      </c>
      <c r="B91" s="42" t="s">
        <v>324</v>
      </c>
      <c r="C91" s="41">
        <v>539</v>
      </c>
      <c r="D91" s="41">
        <v>552</v>
      </c>
      <c r="E91" s="65" t="s">
        <v>247</v>
      </c>
      <c r="F91" s="42" t="s">
        <v>113</v>
      </c>
      <c r="G91" s="42" t="s">
        <v>11</v>
      </c>
      <c r="H91" s="43" t="s">
        <v>199</v>
      </c>
      <c r="I91" s="26">
        <v>0</v>
      </c>
      <c r="J91" s="53"/>
      <c r="K91" s="46"/>
      <c r="L91" s="41"/>
      <c r="M91" s="41"/>
      <c r="N91" s="47"/>
      <c r="O91" s="47" t="s">
        <v>339</v>
      </c>
      <c r="P91" s="47"/>
      <c r="Q91" s="47"/>
      <c r="R91"/>
    </row>
    <row r="92" spans="1:18" x14ac:dyDescent="0.25">
      <c r="A92" s="41">
        <v>125</v>
      </c>
      <c r="B92" s="42" t="s">
        <v>324</v>
      </c>
      <c r="C92" s="41">
        <v>548</v>
      </c>
      <c r="D92" s="41">
        <v>562</v>
      </c>
      <c r="E92" s="65" t="s">
        <v>248</v>
      </c>
      <c r="F92" s="42" t="s">
        <v>113</v>
      </c>
      <c r="G92" s="42" t="s">
        <v>11</v>
      </c>
      <c r="H92" s="43" t="s">
        <v>199</v>
      </c>
      <c r="I92" s="26">
        <v>0</v>
      </c>
      <c r="J92" s="53"/>
      <c r="K92" s="46"/>
      <c r="L92" s="41"/>
      <c r="M92" s="41"/>
      <c r="N92" s="47"/>
      <c r="O92" s="47" t="s">
        <v>339</v>
      </c>
      <c r="P92" s="47"/>
      <c r="Q92" s="47"/>
      <c r="R92"/>
    </row>
    <row r="93" spans="1:18" x14ac:dyDescent="0.25">
      <c r="A93" s="41">
        <v>126</v>
      </c>
      <c r="B93" s="42" t="s">
        <v>324</v>
      </c>
      <c r="C93" s="41">
        <v>575</v>
      </c>
      <c r="D93" s="41">
        <v>591</v>
      </c>
      <c r="E93" s="65" t="s">
        <v>249</v>
      </c>
      <c r="F93" s="42" t="s">
        <v>113</v>
      </c>
      <c r="G93" s="42" t="s">
        <v>11</v>
      </c>
      <c r="H93" s="43" t="s">
        <v>199</v>
      </c>
      <c r="I93" s="26">
        <v>0</v>
      </c>
      <c r="J93" s="53"/>
      <c r="K93" s="46"/>
      <c r="L93" s="41"/>
      <c r="M93" s="41"/>
      <c r="N93" s="47"/>
      <c r="O93" s="47" t="s">
        <v>339</v>
      </c>
      <c r="P93" s="47"/>
      <c r="Q93" s="47"/>
      <c r="R93"/>
    </row>
    <row r="94" spans="1:18" x14ac:dyDescent="0.25">
      <c r="A94" s="41">
        <v>127</v>
      </c>
      <c r="B94" s="42" t="s">
        <v>324</v>
      </c>
      <c r="C94" s="41">
        <v>599</v>
      </c>
      <c r="D94" s="41">
        <v>615</v>
      </c>
      <c r="E94" s="65" t="s">
        <v>250</v>
      </c>
      <c r="F94" s="42" t="s">
        <v>113</v>
      </c>
      <c r="G94" s="42" t="s">
        <v>11</v>
      </c>
      <c r="H94" s="43" t="s">
        <v>199</v>
      </c>
      <c r="I94" s="26">
        <v>0</v>
      </c>
      <c r="J94" s="53"/>
      <c r="K94" s="46"/>
      <c r="L94" s="41"/>
      <c r="M94" s="41"/>
      <c r="N94" s="47"/>
      <c r="O94" s="47" t="s">
        <v>339</v>
      </c>
      <c r="P94" s="47"/>
      <c r="Q94" s="47"/>
      <c r="R94"/>
    </row>
    <row r="95" spans="1:18" x14ac:dyDescent="0.25">
      <c r="A95" s="41">
        <v>128</v>
      </c>
      <c r="B95" s="42" t="s">
        <v>324</v>
      </c>
      <c r="C95" s="41">
        <v>610</v>
      </c>
      <c r="D95" s="41">
        <v>626</v>
      </c>
      <c r="E95" s="65" t="s">
        <v>251</v>
      </c>
      <c r="F95" s="42" t="s">
        <v>113</v>
      </c>
      <c r="G95" s="42" t="s">
        <v>11</v>
      </c>
      <c r="H95" s="43" t="s">
        <v>199</v>
      </c>
      <c r="I95" s="26">
        <v>0</v>
      </c>
      <c r="J95" s="53"/>
      <c r="K95" s="46"/>
      <c r="L95" s="41"/>
      <c r="M95" s="41"/>
      <c r="N95" s="47"/>
      <c r="O95" s="47" t="s">
        <v>339</v>
      </c>
      <c r="P95" s="47"/>
      <c r="Q95" s="47"/>
      <c r="R95"/>
    </row>
    <row r="96" spans="1:18" x14ac:dyDescent="0.25">
      <c r="A96" s="41">
        <v>129</v>
      </c>
      <c r="B96" s="42" t="s">
        <v>324</v>
      </c>
      <c r="C96" s="41">
        <v>634</v>
      </c>
      <c r="D96" s="41">
        <v>652</v>
      </c>
      <c r="E96" s="65" t="s">
        <v>252</v>
      </c>
      <c r="F96" s="42" t="s">
        <v>113</v>
      </c>
      <c r="G96" s="42" t="s">
        <v>11</v>
      </c>
      <c r="H96" s="43" t="s">
        <v>199</v>
      </c>
      <c r="I96" s="26">
        <v>0</v>
      </c>
      <c r="J96" s="53"/>
      <c r="K96" s="46"/>
      <c r="L96" s="41"/>
      <c r="M96" s="41"/>
      <c r="N96" s="47"/>
      <c r="O96" s="47" t="s">
        <v>339</v>
      </c>
      <c r="P96" s="47"/>
      <c r="Q96" s="47"/>
      <c r="R96"/>
    </row>
    <row r="97" spans="1:18" x14ac:dyDescent="0.25">
      <c r="A97" s="41">
        <v>130</v>
      </c>
      <c r="B97" s="42" t="s">
        <v>324</v>
      </c>
      <c r="C97" s="41">
        <v>646</v>
      </c>
      <c r="D97" s="41">
        <v>664</v>
      </c>
      <c r="E97" s="65" t="s">
        <v>253</v>
      </c>
      <c r="F97" s="42" t="s">
        <v>113</v>
      </c>
      <c r="G97" s="42" t="s">
        <v>11</v>
      </c>
      <c r="H97" s="43" t="s">
        <v>199</v>
      </c>
      <c r="I97" s="26">
        <v>0</v>
      </c>
      <c r="J97" s="53"/>
      <c r="K97" s="46"/>
      <c r="L97" s="41"/>
      <c r="M97" s="41"/>
      <c r="N97" s="47"/>
      <c r="O97" s="47" t="s">
        <v>339</v>
      </c>
      <c r="P97" s="47"/>
      <c r="Q97" s="47"/>
      <c r="R97"/>
    </row>
    <row r="98" spans="1:18" x14ac:dyDescent="0.25">
      <c r="A98" s="41">
        <v>131</v>
      </c>
      <c r="B98" s="42" t="s">
        <v>324</v>
      </c>
      <c r="C98" s="41">
        <v>660</v>
      </c>
      <c r="D98" s="41">
        <v>678</v>
      </c>
      <c r="E98" s="65" t="s">
        <v>254</v>
      </c>
      <c r="F98" s="42" t="s">
        <v>113</v>
      </c>
      <c r="G98" s="42" t="s">
        <v>11</v>
      </c>
      <c r="H98" s="43" t="s">
        <v>199</v>
      </c>
      <c r="I98" s="26">
        <v>0</v>
      </c>
      <c r="J98" s="53"/>
      <c r="K98" s="46"/>
      <c r="L98" s="41"/>
      <c r="M98" s="41"/>
      <c r="N98" s="47"/>
      <c r="O98" s="47" t="s">
        <v>339</v>
      </c>
      <c r="P98" s="47"/>
      <c r="Q98" s="47"/>
      <c r="R98"/>
    </row>
    <row r="99" spans="1:18" x14ac:dyDescent="0.25">
      <c r="A99" s="41">
        <v>132</v>
      </c>
      <c r="B99" s="42" t="s">
        <v>324</v>
      </c>
      <c r="C99" s="41">
        <v>677</v>
      </c>
      <c r="D99" s="41">
        <v>694</v>
      </c>
      <c r="E99" s="65" t="s">
        <v>255</v>
      </c>
      <c r="F99" s="42" t="s">
        <v>113</v>
      </c>
      <c r="G99" s="42" t="s">
        <v>11</v>
      </c>
      <c r="H99" s="43" t="s">
        <v>199</v>
      </c>
      <c r="I99" s="26">
        <v>0</v>
      </c>
      <c r="J99" s="53"/>
      <c r="K99" s="46"/>
      <c r="L99" s="41"/>
      <c r="M99" s="41"/>
      <c r="N99" s="47"/>
      <c r="O99" s="47" t="s">
        <v>339</v>
      </c>
      <c r="P99" s="47"/>
      <c r="Q99" s="47"/>
      <c r="R99"/>
    </row>
    <row r="100" spans="1:18" x14ac:dyDescent="0.25">
      <c r="A100" s="41">
        <v>133</v>
      </c>
      <c r="B100" s="42" t="s">
        <v>324</v>
      </c>
      <c r="C100" s="41">
        <v>685</v>
      </c>
      <c r="D100" s="41">
        <v>701</v>
      </c>
      <c r="E100" s="65" t="s">
        <v>256</v>
      </c>
      <c r="F100" s="42" t="s">
        <v>113</v>
      </c>
      <c r="G100" s="42" t="s">
        <v>11</v>
      </c>
      <c r="H100" s="43" t="s">
        <v>199</v>
      </c>
      <c r="I100" s="26">
        <v>0</v>
      </c>
      <c r="J100" s="53"/>
      <c r="K100" s="46"/>
      <c r="L100" s="41"/>
      <c r="M100" s="41"/>
      <c r="N100" s="47"/>
      <c r="O100" s="47" t="s">
        <v>339</v>
      </c>
      <c r="P100" s="47"/>
      <c r="Q100" s="47"/>
      <c r="R100"/>
    </row>
    <row r="101" spans="1:18" x14ac:dyDescent="0.25">
      <c r="A101" s="41">
        <v>134</v>
      </c>
      <c r="B101" s="42" t="s">
        <v>324</v>
      </c>
      <c r="C101" s="41">
        <v>721</v>
      </c>
      <c r="D101" s="41">
        <v>740</v>
      </c>
      <c r="E101" s="65" t="s">
        <v>257</v>
      </c>
      <c r="F101" s="42" t="s">
        <v>113</v>
      </c>
      <c r="G101" s="42" t="s">
        <v>11</v>
      </c>
      <c r="H101" s="43" t="s">
        <v>199</v>
      </c>
      <c r="I101" s="26">
        <v>0</v>
      </c>
      <c r="J101" s="53"/>
      <c r="K101" s="46"/>
      <c r="L101" s="41"/>
      <c r="M101" s="41"/>
      <c r="N101" s="47"/>
      <c r="O101" s="47" t="s">
        <v>339</v>
      </c>
      <c r="P101" s="47"/>
      <c r="Q101" s="47"/>
      <c r="R101"/>
    </row>
    <row r="102" spans="1:18" x14ac:dyDescent="0.25">
      <c r="A102" s="41">
        <v>135</v>
      </c>
      <c r="B102" s="42" t="s">
        <v>324</v>
      </c>
      <c r="C102" s="41">
        <v>758</v>
      </c>
      <c r="D102" s="41">
        <v>778</v>
      </c>
      <c r="E102" s="65" t="s">
        <v>258</v>
      </c>
      <c r="F102" s="42" t="s">
        <v>114</v>
      </c>
      <c r="G102" s="42" t="s">
        <v>11</v>
      </c>
      <c r="H102" s="43" t="s">
        <v>199</v>
      </c>
      <c r="I102" s="26">
        <v>0</v>
      </c>
      <c r="J102" s="53"/>
      <c r="K102" s="46"/>
      <c r="L102" s="41"/>
      <c r="M102" s="41"/>
      <c r="N102" s="47"/>
      <c r="O102" s="47" t="s">
        <v>339</v>
      </c>
      <c r="P102" s="47"/>
      <c r="Q102" s="47"/>
      <c r="R102"/>
    </row>
    <row r="103" spans="1:18" x14ac:dyDescent="0.25">
      <c r="A103" s="41">
        <v>137</v>
      </c>
      <c r="B103" s="42" t="s">
        <v>324</v>
      </c>
      <c r="C103" s="41">
        <v>782</v>
      </c>
      <c r="D103" s="41">
        <v>804</v>
      </c>
      <c r="E103" s="65" t="s">
        <v>371</v>
      </c>
      <c r="F103" s="42" t="s">
        <v>113</v>
      </c>
      <c r="G103" s="42" t="s">
        <v>11</v>
      </c>
      <c r="H103" s="43" t="s">
        <v>199</v>
      </c>
      <c r="I103" s="26">
        <v>0</v>
      </c>
      <c r="J103" s="53"/>
      <c r="K103" s="46"/>
      <c r="L103" s="41"/>
      <c r="M103" s="41"/>
      <c r="N103" s="47"/>
      <c r="O103" s="47" t="s">
        <v>339</v>
      </c>
      <c r="P103" s="47"/>
      <c r="Q103" s="47"/>
      <c r="R103"/>
    </row>
    <row r="104" spans="1:18" x14ac:dyDescent="0.25">
      <c r="A104" s="41">
        <v>138</v>
      </c>
      <c r="B104" s="42" t="s">
        <v>324</v>
      </c>
      <c r="C104" s="41">
        <v>789</v>
      </c>
      <c r="D104" s="41">
        <v>810</v>
      </c>
      <c r="E104" s="65" t="s">
        <v>372</v>
      </c>
      <c r="F104" s="42" t="s">
        <v>114</v>
      </c>
      <c r="G104" s="42" t="s">
        <v>11</v>
      </c>
      <c r="H104" s="43" t="s">
        <v>199</v>
      </c>
      <c r="I104" s="26">
        <v>0</v>
      </c>
      <c r="J104" s="53"/>
      <c r="K104" s="46"/>
      <c r="L104" s="41"/>
      <c r="M104" s="41"/>
      <c r="N104" s="47"/>
      <c r="O104" s="47" t="s">
        <v>339</v>
      </c>
      <c r="P104" s="47"/>
      <c r="Q104" s="47"/>
      <c r="R104"/>
    </row>
    <row r="105" spans="1:18" x14ac:dyDescent="0.25">
      <c r="H105" s="9"/>
      <c r="I105" s="5"/>
      <c r="J105" s="29"/>
      <c r="K105" s="8"/>
      <c r="L105" s="4"/>
      <c r="M105" s="4"/>
      <c r="N105" s="4"/>
      <c r="O105" s="4"/>
      <c r="P105" s="4"/>
      <c r="Q105" s="4"/>
      <c r="R105"/>
    </row>
    <row r="106" spans="1:18" s="21" customFormat="1" x14ac:dyDescent="0.25">
      <c r="A106" s="23">
        <v>200</v>
      </c>
      <c r="B106" s="21" t="s">
        <v>324</v>
      </c>
      <c r="C106" s="23" t="s">
        <v>369</v>
      </c>
      <c r="D106" s="23" t="s">
        <v>349</v>
      </c>
      <c r="E106" s="21" t="s">
        <v>115</v>
      </c>
      <c r="G106" s="21" t="s">
        <v>11</v>
      </c>
      <c r="H106" s="92">
        <f>SUM(H108,H115)</f>
        <v>0</v>
      </c>
      <c r="I106" s="94">
        <f>I121+(I122*200)+(I123*30)</f>
        <v>0</v>
      </c>
      <c r="J106" s="34"/>
      <c r="K106" s="24"/>
      <c r="L106" s="23"/>
      <c r="M106" s="23"/>
      <c r="N106" s="23"/>
      <c r="O106" s="23"/>
      <c r="P106" s="23"/>
      <c r="Q106" s="23"/>
    </row>
    <row r="107" spans="1:18" s="21" customFormat="1" x14ac:dyDescent="0.25">
      <c r="A107" s="23" t="s">
        <v>116</v>
      </c>
      <c r="C107" s="23"/>
      <c r="D107" s="23"/>
      <c r="E107" s="61" t="s">
        <v>88</v>
      </c>
      <c r="G107" s="21" t="s">
        <v>11</v>
      </c>
      <c r="H107" s="16" t="s">
        <v>199</v>
      </c>
      <c r="I107" s="67" t="s">
        <v>199</v>
      </c>
      <c r="J107" s="34"/>
      <c r="K107" s="24"/>
      <c r="L107" s="23"/>
      <c r="M107" s="23"/>
      <c r="N107" s="23"/>
      <c r="O107" s="23"/>
      <c r="P107" s="23"/>
      <c r="Q107" s="23"/>
    </row>
    <row r="108" spans="1:18" s="15" customFormat="1" x14ac:dyDescent="0.25">
      <c r="A108" s="13" t="s">
        <v>117</v>
      </c>
      <c r="C108" s="13"/>
      <c r="D108" s="13"/>
      <c r="E108" s="56" t="s">
        <v>261</v>
      </c>
      <c r="G108" s="15" t="s">
        <v>11</v>
      </c>
      <c r="H108" s="93">
        <f>SUM(H109:H114)</f>
        <v>0</v>
      </c>
      <c r="I108" s="67" t="s">
        <v>199</v>
      </c>
      <c r="J108" s="32">
        <v>1</v>
      </c>
      <c r="K108" s="19" t="s">
        <v>198</v>
      </c>
      <c r="L108" s="74" t="s">
        <v>192</v>
      </c>
      <c r="M108" s="74"/>
      <c r="N108" s="13"/>
      <c r="O108" s="13"/>
      <c r="P108" s="13"/>
      <c r="Q108" s="13"/>
    </row>
    <row r="109" spans="1:18" s="15" customFormat="1" x14ac:dyDescent="0.25">
      <c r="A109" s="6" t="s">
        <v>118</v>
      </c>
      <c r="B109" s="13"/>
      <c r="C109" s="13"/>
      <c r="D109" s="13"/>
      <c r="E109" s="57" t="s">
        <v>230</v>
      </c>
      <c r="G109" t="s">
        <v>11</v>
      </c>
      <c r="H109" s="26">
        <v>0</v>
      </c>
      <c r="I109" s="68" t="s">
        <v>199</v>
      </c>
      <c r="J109" s="29">
        <v>1</v>
      </c>
      <c r="K109" s="75" t="s">
        <v>198</v>
      </c>
      <c r="L109" s="73" t="s">
        <v>192</v>
      </c>
      <c r="M109" s="73"/>
      <c r="N109" s="13"/>
      <c r="O109" s="13"/>
      <c r="P109" s="13"/>
      <c r="Q109" s="13"/>
    </row>
    <row r="110" spans="1:18" s="15" customFormat="1" x14ac:dyDescent="0.25">
      <c r="A110" s="6" t="s">
        <v>119</v>
      </c>
      <c r="B110" s="13"/>
      <c r="C110" s="13"/>
      <c r="D110" s="13"/>
      <c r="E110" s="57" t="s">
        <v>231</v>
      </c>
      <c r="G110" t="s">
        <v>11</v>
      </c>
      <c r="H110" s="26">
        <v>0</v>
      </c>
      <c r="I110" s="68" t="s">
        <v>199</v>
      </c>
      <c r="J110" s="29">
        <v>1</v>
      </c>
      <c r="K110" s="75" t="s">
        <v>198</v>
      </c>
      <c r="L110" s="73" t="s">
        <v>192</v>
      </c>
      <c r="M110" s="73"/>
      <c r="N110" s="13"/>
      <c r="O110" s="13"/>
      <c r="P110" s="13"/>
      <c r="Q110" s="13"/>
    </row>
    <row r="111" spans="1:18" s="15" customFormat="1" x14ac:dyDescent="0.25">
      <c r="A111" s="6" t="s">
        <v>120</v>
      </c>
      <c r="B111" s="13"/>
      <c r="C111" s="13"/>
      <c r="D111" s="13"/>
      <c r="E111" s="57" t="s">
        <v>232</v>
      </c>
      <c r="G111" t="s">
        <v>11</v>
      </c>
      <c r="H111" s="26">
        <v>0</v>
      </c>
      <c r="I111" s="68" t="s">
        <v>199</v>
      </c>
      <c r="J111" s="29">
        <v>1</v>
      </c>
      <c r="K111" s="75" t="s">
        <v>198</v>
      </c>
      <c r="L111" s="73" t="s">
        <v>192</v>
      </c>
      <c r="M111" s="73"/>
      <c r="N111" s="13"/>
      <c r="O111" s="13"/>
      <c r="P111" s="13"/>
      <c r="Q111" s="13"/>
    </row>
    <row r="112" spans="1:18" s="15" customFormat="1" x14ac:dyDescent="0.25">
      <c r="A112" s="6" t="s">
        <v>121</v>
      </c>
      <c r="B112" s="13"/>
      <c r="C112" s="13"/>
      <c r="D112" s="13"/>
      <c r="E112" s="57" t="s">
        <v>233</v>
      </c>
      <c r="G112" t="s">
        <v>11</v>
      </c>
      <c r="H112" s="26">
        <v>0</v>
      </c>
      <c r="I112" s="68" t="s">
        <v>199</v>
      </c>
      <c r="J112" s="29">
        <v>1</v>
      </c>
      <c r="K112" s="75" t="s">
        <v>198</v>
      </c>
      <c r="L112" s="73" t="s">
        <v>192</v>
      </c>
      <c r="M112" s="73"/>
      <c r="N112" s="13"/>
      <c r="O112" s="13"/>
      <c r="P112" s="13"/>
      <c r="Q112" s="13"/>
    </row>
    <row r="113" spans="1:18" x14ac:dyDescent="0.25">
      <c r="A113" s="6" t="s">
        <v>123</v>
      </c>
      <c r="B113" s="1"/>
      <c r="E113" s="57" t="s">
        <v>262</v>
      </c>
      <c r="F113" s="1"/>
      <c r="G113" t="s">
        <v>11</v>
      </c>
      <c r="H113" s="26">
        <v>0</v>
      </c>
      <c r="I113" s="68" t="s">
        <v>199</v>
      </c>
      <c r="J113" s="29">
        <v>1</v>
      </c>
      <c r="K113" s="8" t="s">
        <v>198</v>
      </c>
      <c r="L113" s="73" t="s">
        <v>192</v>
      </c>
      <c r="M113" s="73"/>
      <c r="N113" s="4"/>
      <c r="O113" s="4"/>
      <c r="P113" s="4"/>
      <c r="Q113" s="4"/>
      <c r="R113"/>
    </row>
    <row r="114" spans="1:18" x14ac:dyDescent="0.25">
      <c r="A114" s="6" t="s">
        <v>125</v>
      </c>
      <c r="B114" s="1"/>
      <c r="E114" s="57" t="s">
        <v>263</v>
      </c>
      <c r="F114" s="1"/>
      <c r="G114" t="s">
        <v>11</v>
      </c>
      <c r="H114" s="26">
        <v>0</v>
      </c>
      <c r="I114" s="68" t="s">
        <v>199</v>
      </c>
      <c r="J114" s="29">
        <v>1</v>
      </c>
      <c r="K114" s="8" t="s">
        <v>198</v>
      </c>
      <c r="L114" s="73" t="s">
        <v>192</v>
      </c>
      <c r="M114" s="73"/>
      <c r="N114" s="4"/>
      <c r="O114" s="4"/>
      <c r="P114" s="4"/>
      <c r="Q114" s="4"/>
      <c r="R114"/>
    </row>
    <row r="115" spans="1:18" s="15" customFormat="1" x14ac:dyDescent="0.25">
      <c r="A115" s="13" t="s">
        <v>127</v>
      </c>
      <c r="C115" s="13"/>
      <c r="D115" s="13"/>
      <c r="E115" s="56" t="s">
        <v>235</v>
      </c>
      <c r="G115" s="15" t="s">
        <v>11</v>
      </c>
      <c r="H115" s="93">
        <f>SUM(H116,H119:H120)+(H117*200)+(H118*30)</f>
        <v>0</v>
      </c>
      <c r="I115" s="67" t="s">
        <v>199</v>
      </c>
      <c r="J115" s="32">
        <v>1</v>
      </c>
      <c r="K115" s="19" t="s">
        <v>198</v>
      </c>
      <c r="L115" s="74" t="s">
        <v>192</v>
      </c>
      <c r="M115" s="74"/>
      <c r="N115" s="13"/>
      <c r="O115" s="13"/>
      <c r="P115" s="13"/>
      <c r="Q115" s="13"/>
    </row>
    <row r="116" spans="1:18" x14ac:dyDescent="0.25">
      <c r="A116" s="6" t="s">
        <v>128</v>
      </c>
      <c r="B116" s="1"/>
      <c r="E116" s="57" t="s">
        <v>236</v>
      </c>
      <c r="F116" s="1"/>
      <c r="G116" t="s">
        <v>11</v>
      </c>
      <c r="H116" s="26">
        <v>0</v>
      </c>
      <c r="I116" s="69" t="s">
        <v>199</v>
      </c>
      <c r="J116" s="29">
        <v>1</v>
      </c>
      <c r="K116" s="8" t="s">
        <v>198</v>
      </c>
      <c r="L116" s="73" t="s">
        <v>192</v>
      </c>
      <c r="M116" s="73"/>
      <c r="N116" s="4"/>
      <c r="O116" s="4"/>
      <c r="P116" s="4"/>
      <c r="Q116" s="4"/>
      <c r="R116"/>
    </row>
    <row r="117" spans="1:18" x14ac:dyDescent="0.25">
      <c r="A117" s="6" t="s">
        <v>129</v>
      </c>
      <c r="B117" s="1"/>
      <c r="E117" s="57" t="s">
        <v>264</v>
      </c>
      <c r="F117" s="1"/>
      <c r="G117" t="s">
        <v>11</v>
      </c>
      <c r="H117" s="26">
        <v>0</v>
      </c>
      <c r="I117" s="69" t="s">
        <v>199</v>
      </c>
      <c r="J117" s="66">
        <v>1</v>
      </c>
      <c r="K117" s="8" t="s">
        <v>198</v>
      </c>
      <c r="L117" s="6" t="s">
        <v>124</v>
      </c>
      <c r="M117" s="6"/>
      <c r="N117" s="4"/>
      <c r="O117" s="4"/>
      <c r="P117" s="4"/>
      <c r="Q117" s="4"/>
      <c r="R117"/>
    </row>
    <row r="118" spans="1:18" x14ac:dyDescent="0.25">
      <c r="A118" s="6" t="s">
        <v>200</v>
      </c>
      <c r="B118" s="1"/>
      <c r="E118" s="57" t="s">
        <v>265</v>
      </c>
      <c r="F118" s="1"/>
      <c r="G118" t="s">
        <v>11</v>
      </c>
      <c r="H118" s="26">
        <v>0</v>
      </c>
      <c r="I118" s="69" t="s">
        <v>199</v>
      </c>
      <c r="J118" s="66">
        <v>1</v>
      </c>
      <c r="K118" s="8" t="s">
        <v>198</v>
      </c>
      <c r="L118" s="6" t="s">
        <v>124</v>
      </c>
      <c r="M118" s="6"/>
      <c r="N118" s="4"/>
      <c r="O118" s="4"/>
      <c r="P118" s="4"/>
      <c r="Q118" s="4"/>
      <c r="R118"/>
    </row>
    <row r="119" spans="1:18" x14ac:dyDescent="0.25">
      <c r="A119" s="6" t="s">
        <v>305</v>
      </c>
      <c r="B119" s="6"/>
      <c r="E119" s="57" t="s">
        <v>266</v>
      </c>
      <c r="G119" t="s">
        <v>11</v>
      </c>
      <c r="H119" s="26">
        <v>0</v>
      </c>
      <c r="I119" s="69" t="s">
        <v>199</v>
      </c>
      <c r="J119" s="29">
        <v>1</v>
      </c>
      <c r="K119" s="8" t="s">
        <v>198</v>
      </c>
      <c r="L119" s="72" t="s">
        <v>192</v>
      </c>
      <c r="M119" s="72"/>
      <c r="N119" s="4"/>
      <c r="O119" s="4"/>
      <c r="P119" s="4"/>
      <c r="Q119" s="4"/>
      <c r="R119"/>
    </row>
    <row r="120" spans="1:18" x14ac:dyDescent="0.25">
      <c r="A120" s="6" t="s">
        <v>306</v>
      </c>
      <c r="B120" s="6"/>
      <c r="E120" s="57" t="s">
        <v>240</v>
      </c>
      <c r="G120" t="s">
        <v>11</v>
      </c>
      <c r="H120" s="26">
        <v>0</v>
      </c>
      <c r="I120" s="69" t="s">
        <v>199</v>
      </c>
      <c r="J120" s="29">
        <v>1</v>
      </c>
      <c r="K120" s="8" t="s">
        <v>198</v>
      </c>
      <c r="L120" s="72" t="s">
        <v>192</v>
      </c>
      <c r="M120" s="72"/>
      <c r="N120" s="4"/>
      <c r="O120" s="4"/>
      <c r="P120" s="4"/>
      <c r="Q120" s="4"/>
      <c r="R120"/>
    </row>
    <row r="121" spans="1:18" s="15" customFormat="1" x14ac:dyDescent="0.25">
      <c r="A121" s="13">
        <v>215</v>
      </c>
      <c r="C121" s="13"/>
      <c r="D121" s="13"/>
      <c r="E121" s="56" t="s">
        <v>267</v>
      </c>
      <c r="G121" s="15" t="s">
        <v>11</v>
      </c>
      <c r="H121" s="16" t="s">
        <v>199</v>
      </c>
      <c r="I121" s="70">
        <v>0</v>
      </c>
      <c r="J121" s="32">
        <v>1</v>
      </c>
      <c r="K121" s="19" t="s">
        <v>201</v>
      </c>
      <c r="L121" s="13" t="s">
        <v>197</v>
      </c>
      <c r="M121" s="13"/>
      <c r="N121" s="13"/>
      <c r="O121" s="13"/>
      <c r="P121" s="13"/>
      <c r="Q121" s="13"/>
    </row>
    <row r="122" spans="1:18" s="15" customFormat="1" x14ac:dyDescent="0.25">
      <c r="A122" s="6">
        <v>216</v>
      </c>
      <c r="B122" s="88" t="s">
        <v>324</v>
      </c>
      <c r="C122" s="6">
        <v>801</v>
      </c>
      <c r="D122" s="6">
        <v>822</v>
      </c>
      <c r="E122" s="57" t="s">
        <v>307</v>
      </c>
      <c r="G122" t="s">
        <v>11</v>
      </c>
      <c r="H122" t="s">
        <v>199</v>
      </c>
      <c r="I122" s="70">
        <v>0</v>
      </c>
      <c r="J122" s="32">
        <v>1</v>
      </c>
      <c r="K122" s="19" t="s">
        <v>201</v>
      </c>
      <c r="L122" s="13" t="s">
        <v>126</v>
      </c>
      <c r="M122" s="13"/>
      <c r="N122" s="13"/>
      <c r="O122" s="13"/>
      <c r="P122" s="13"/>
      <c r="Q122" s="13"/>
    </row>
    <row r="123" spans="1:18" s="15" customFormat="1" x14ac:dyDescent="0.25">
      <c r="A123" s="6">
        <v>217</v>
      </c>
      <c r="B123" s="88" t="s">
        <v>324</v>
      </c>
      <c r="C123" s="6">
        <v>801</v>
      </c>
      <c r="D123" s="6">
        <v>822</v>
      </c>
      <c r="E123" s="57" t="s">
        <v>308</v>
      </c>
      <c r="G123" t="s">
        <v>11</v>
      </c>
      <c r="H123" t="s">
        <v>199</v>
      </c>
      <c r="I123" s="70">
        <v>0</v>
      </c>
      <c r="J123" s="32">
        <v>1</v>
      </c>
      <c r="K123" s="19" t="s">
        <v>201</v>
      </c>
      <c r="L123" s="13" t="s">
        <v>126</v>
      </c>
      <c r="M123" s="13"/>
      <c r="N123" s="13"/>
      <c r="O123" s="13"/>
      <c r="P123" s="13"/>
      <c r="Q123" s="13"/>
    </row>
    <row r="124" spans="1:18" s="42" customFormat="1" ht="30" x14ac:dyDescent="0.25">
      <c r="A124" s="41">
        <v>218</v>
      </c>
      <c r="B124" s="42" t="s">
        <v>324</v>
      </c>
      <c r="C124" s="41">
        <v>819</v>
      </c>
      <c r="D124" s="41">
        <v>839</v>
      </c>
      <c r="E124" s="86" t="s">
        <v>268</v>
      </c>
      <c r="F124" s="42" t="s">
        <v>114</v>
      </c>
      <c r="G124" s="42" t="s">
        <v>11</v>
      </c>
      <c r="H124" s="43" t="s">
        <v>199</v>
      </c>
      <c r="I124" s="43" t="s">
        <v>199</v>
      </c>
      <c r="J124" s="53"/>
      <c r="K124" s="46"/>
      <c r="L124" s="47"/>
      <c r="M124" s="47"/>
      <c r="N124" s="47"/>
      <c r="O124" s="47" t="s">
        <v>339</v>
      </c>
      <c r="P124" s="47"/>
      <c r="Q124" s="47"/>
    </row>
    <row r="125" spans="1:18" s="42" customFormat="1" x14ac:dyDescent="0.25">
      <c r="A125" s="41">
        <v>219</v>
      </c>
      <c r="B125" s="42" t="s">
        <v>324</v>
      </c>
      <c r="C125" s="41">
        <v>837</v>
      </c>
      <c r="D125" s="41">
        <v>855</v>
      </c>
      <c r="E125" s="71" t="s">
        <v>269</v>
      </c>
      <c r="F125" s="42" t="s">
        <v>113</v>
      </c>
      <c r="G125" s="42" t="s">
        <v>11</v>
      </c>
      <c r="H125" s="43" t="s">
        <v>199</v>
      </c>
      <c r="I125" s="43" t="s">
        <v>199</v>
      </c>
      <c r="J125" s="53"/>
      <c r="K125" s="46"/>
      <c r="L125" s="47"/>
      <c r="M125" s="47"/>
      <c r="N125" s="47"/>
      <c r="O125" s="47" t="s">
        <v>339</v>
      </c>
      <c r="P125" s="47"/>
      <c r="Q125" s="47"/>
    </row>
    <row r="126" spans="1:18" s="42" customFormat="1" x14ac:dyDescent="0.25">
      <c r="A126" s="41">
        <v>220</v>
      </c>
      <c r="B126" s="42" t="s">
        <v>324</v>
      </c>
      <c r="C126" s="41">
        <v>845</v>
      </c>
      <c r="D126" s="41">
        <v>862</v>
      </c>
      <c r="E126" s="71" t="s">
        <v>270</v>
      </c>
      <c r="F126" s="42" t="s">
        <v>114</v>
      </c>
      <c r="G126" s="42" t="s">
        <v>11</v>
      </c>
      <c r="H126" s="43" t="s">
        <v>199</v>
      </c>
      <c r="I126" s="43" t="s">
        <v>199</v>
      </c>
      <c r="J126" s="53"/>
      <c r="K126" s="46"/>
      <c r="L126" s="47"/>
      <c r="M126" s="47"/>
      <c r="N126" s="47"/>
      <c r="O126" s="47" t="s">
        <v>339</v>
      </c>
      <c r="P126" s="47"/>
      <c r="Q126" s="47"/>
    </row>
    <row r="127" spans="1:18" s="42" customFormat="1" x14ac:dyDescent="0.25">
      <c r="A127" s="41">
        <v>221</v>
      </c>
      <c r="B127" s="42" t="s">
        <v>324</v>
      </c>
      <c r="C127" s="41">
        <v>851</v>
      </c>
      <c r="D127" s="41">
        <v>868</v>
      </c>
      <c r="E127" s="71" t="s">
        <v>271</v>
      </c>
      <c r="H127" s="43"/>
      <c r="I127" s="52"/>
      <c r="J127" s="53"/>
      <c r="K127" s="46"/>
      <c r="L127" s="47"/>
      <c r="M127" s="47"/>
      <c r="N127" s="47"/>
      <c r="O127" s="47" t="s">
        <v>339</v>
      </c>
      <c r="P127" s="47"/>
      <c r="Q127" s="47"/>
    </row>
    <row r="128" spans="1:18" s="42" customFormat="1" x14ac:dyDescent="0.25">
      <c r="A128" s="41">
        <v>222</v>
      </c>
      <c r="B128" s="42" t="s">
        <v>324</v>
      </c>
      <c r="C128" s="41">
        <v>852</v>
      </c>
      <c r="D128" s="41">
        <v>869</v>
      </c>
      <c r="E128" s="71" t="s">
        <v>272</v>
      </c>
      <c r="F128" s="42" t="s">
        <v>114</v>
      </c>
      <c r="G128" s="42" t="s">
        <v>11</v>
      </c>
      <c r="H128" s="43" t="s">
        <v>199</v>
      </c>
      <c r="I128" s="43" t="s">
        <v>199</v>
      </c>
      <c r="J128" s="53"/>
      <c r="K128" s="46"/>
      <c r="L128" s="47"/>
      <c r="M128" s="47"/>
      <c r="N128" s="47"/>
      <c r="O128" s="47" t="s">
        <v>339</v>
      </c>
      <c r="P128" s="47"/>
      <c r="Q128" s="47"/>
    </row>
    <row r="129" spans="1:17" s="42" customFormat="1" x14ac:dyDescent="0.25">
      <c r="A129" s="41">
        <v>223</v>
      </c>
      <c r="B129" s="42" t="s">
        <v>324</v>
      </c>
      <c r="C129" s="41">
        <v>854</v>
      </c>
      <c r="D129" s="41">
        <v>871</v>
      </c>
      <c r="E129" s="71" t="s">
        <v>273</v>
      </c>
      <c r="F129" s="42" t="s">
        <v>113</v>
      </c>
      <c r="G129" s="42" t="s">
        <v>11</v>
      </c>
      <c r="H129" s="43" t="s">
        <v>199</v>
      </c>
      <c r="I129" s="43" t="s">
        <v>199</v>
      </c>
      <c r="J129" s="53"/>
      <c r="K129" s="46"/>
      <c r="L129" s="47"/>
      <c r="M129" s="47"/>
      <c r="N129" s="47"/>
      <c r="O129" s="47" t="s">
        <v>339</v>
      </c>
      <c r="P129" s="47"/>
      <c r="Q129" s="47"/>
    </row>
    <row r="130" spans="1:17" s="42" customFormat="1" x14ac:dyDescent="0.25">
      <c r="A130" s="41">
        <v>224</v>
      </c>
      <c r="B130" s="42" t="s">
        <v>324</v>
      </c>
      <c r="C130" s="41">
        <v>857</v>
      </c>
      <c r="D130" s="41">
        <v>874</v>
      </c>
      <c r="E130" s="71" t="s">
        <v>274</v>
      </c>
      <c r="F130" s="42" t="s">
        <v>114</v>
      </c>
      <c r="G130" s="42" t="s">
        <v>11</v>
      </c>
      <c r="H130" s="43" t="s">
        <v>199</v>
      </c>
      <c r="I130" s="43" t="s">
        <v>199</v>
      </c>
      <c r="J130" s="53"/>
      <c r="K130" s="46"/>
      <c r="L130" s="47"/>
      <c r="M130" s="47"/>
      <c r="N130" s="47"/>
      <c r="O130" s="47" t="s">
        <v>339</v>
      </c>
      <c r="P130" s="47"/>
      <c r="Q130" s="47"/>
    </row>
    <row r="131" spans="1:17" s="42" customFormat="1" x14ac:dyDescent="0.25">
      <c r="A131" s="41">
        <v>225</v>
      </c>
      <c r="B131" s="42" t="s">
        <v>324</v>
      </c>
      <c r="C131" s="41">
        <v>878</v>
      </c>
      <c r="D131" s="41">
        <v>895</v>
      </c>
      <c r="E131" s="71" t="s">
        <v>275</v>
      </c>
      <c r="F131" s="42" t="s">
        <v>113</v>
      </c>
      <c r="G131" s="42" t="s">
        <v>11</v>
      </c>
      <c r="H131" s="43" t="s">
        <v>199</v>
      </c>
      <c r="I131" s="43" t="s">
        <v>199</v>
      </c>
      <c r="J131" s="53"/>
      <c r="K131" s="46"/>
      <c r="L131" s="47"/>
      <c r="M131" s="47"/>
      <c r="N131" s="47"/>
      <c r="O131" s="47" t="s">
        <v>339</v>
      </c>
      <c r="P131" s="47" t="s">
        <v>13</v>
      </c>
      <c r="Q131" s="47"/>
    </row>
    <row r="132" spans="1:17" s="42" customFormat="1" x14ac:dyDescent="0.25">
      <c r="A132" s="41">
        <v>226</v>
      </c>
      <c r="B132" s="42" t="s">
        <v>324</v>
      </c>
      <c r="C132" s="41">
        <v>910</v>
      </c>
      <c r="D132" s="41">
        <v>926</v>
      </c>
      <c r="E132" s="71" t="s">
        <v>276</v>
      </c>
      <c r="F132" s="42" t="s">
        <v>113</v>
      </c>
      <c r="G132" s="42" t="s">
        <v>11</v>
      </c>
      <c r="H132" s="43" t="s">
        <v>199</v>
      </c>
      <c r="I132" s="43" t="s">
        <v>199</v>
      </c>
      <c r="J132" s="53"/>
      <c r="K132" s="46"/>
      <c r="L132" s="47"/>
      <c r="M132" s="47"/>
      <c r="N132" s="47"/>
      <c r="O132" s="47" t="s">
        <v>339</v>
      </c>
      <c r="P132" s="47" t="s">
        <v>14</v>
      </c>
      <c r="Q132" s="47"/>
    </row>
    <row r="133" spans="1:17" s="42" customFormat="1" x14ac:dyDescent="0.25">
      <c r="A133" s="41">
        <v>227</v>
      </c>
      <c r="B133" s="42" t="s">
        <v>324</v>
      </c>
      <c r="C133" s="41">
        <v>925</v>
      </c>
      <c r="D133" s="41">
        <v>942</v>
      </c>
      <c r="E133" s="71" t="s">
        <v>277</v>
      </c>
      <c r="F133" s="42" t="s">
        <v>114</v>
      </c>
      <c r="G133" s="42" t="s">
        <v>11</v>
      </c>
      <c r="H133" s="43" t="s">
        <v>199</v>
      </c>
      <c r="I133" s="43" t="s">
        <v>199</v>
      </c>
      <c r="J133" s="53"/>
      <c r="K133" s="46"/>
      <c r="L133" s="47"/>
      <c r="M133" s="47"/>
      <c r="N133" s="47"/>
      <c r="O133" s="47" t="s">
        <v>339</v>
      </c>
      <c r="P133" s="47"/>
      <c r="Q133" s="47"/>
    </row>
    <row r="134" spans="1:17" s="42" customFormat="1" x14ac:dyDescent="0.25">
      <c r="A134" s="41">
        <v>228</v>
      </c>
      <c r="B134" s="42" t="s">
        <v>324</v>
      </c>
      <c r="C134" s="41">
        <v>923</v>
      </c>
      <c r="D134" s="41">
        <v>940</v>
      </c>
      <c r="E134" s="71" t="s">
        <v>278</v>
      </c>
      <c r="F134" s="42" t="s">
        <v>113</v>
      </c>
      <c r="G134" s="42" t="s">
        <v>11</v>
      </c>
      <c r="H134" s="43" t="s">
        <v>199</v>
      </c>
      <c r="I134" s="43" t="s">
        <v>199</v>
      </c>
      <c r="J134" s="53"/>
      <c r="K134" s="46"/>
      <c r="L134" s="47"/>
      <c r="M134" s="47"/>
      <c r="N134" s="47"/>
      <c r="O134" s="47" t="s">
        <v>339</v>
      </c>
      <c r="P134" s="47" t="s">
        <v>13</v>
      </c>
      <c r="Q134" s="47"/>
    </row>
    <row r="135" spans="1:17" s="42" customFormat="1" x14ac:dyDescent="0.25">
      <c r="A135" s="41">
        <v>229</v>
      </c>
      <c r="B135" s="42" t="s">
        <v>324</v>
      </c>
      <c r="C135" s="41">
        <v>924</v>
      </c>
      <c r="D135" s="41">
        <v>941</v>
      </c>
      <c r="E135" s="71" t="s">
        <v>279</v>
      </c>
      <c r="F135" s="42" t="s">
        <v>114</v>
      </c>
      <c r="G135" s="42" t="s">
        <v>11</v>
      </c>
      <c r="H135" s="43" t="s">
        <v>199</v>
      </c>
      <c r="I135" s="43" t="s">
        <v>199</v>
      </c>
      <c r="J135" s="53"/>
      <c r="K135" s="46"/>
      <c r="L135" s="47"/>
      <c r="M135" s="47"/>
      <c r="N135" s="47"/>
      <c r="O135" s="47" t="s">
        <v>339</v>
      </c>
      <c r="P135" s="47"/>
      <c r="Q135" s="47"/>
    </row>
    <row r="136" spans="1:17" s="42" customFormat="1" x14ac:dyDescent="0.25">
      <c r="A136" s="41">
        <v>230</v>
      </c>
      <c r="B136" s="42" t="s">
        <v>324</v>
      </c>
      <c r="C136" s="41">
        <v>927</v>
      </c>
      <c r="D136" s="41">
        <v>944</v>
      </c>
      <c r="E136" s="71" t="s">
        <v>280</v>
      </c>
      <c r="F136" s="42" t="s">
        <v>113</v>
      </c>
      <c r="G136" s="42" t="s">
        <v>11</v>
      </c>
      <c r="H136" s="43" t="s">
        <v>199</v>
      </c>
      <c r="I136" s="43" t="s">
        <v>199</v>
      </c>
      <c r="J136" s="53"/>
      <c r="K136" s="46"/>
      <c r="L136" s="47"/>
      <c r="M136" s="47"/>
      <c r="N136" s="47"/>
      <c r="O136" s="47" t="s">
        <v>339</v>
      </c>
      <c r="P136" s="47"/>
      <c r="Q136" s="47"/>
    </row>
    <row r="137" spans="1:17" s="42" customFormat="1" x14ac:dyDescent="0.25">
      <c r="A137" s="41">
        <v>231</v>
      </c>
      <c r="B137" s="42" t="s">
        <v>324</v>
      </c>
      <c r="C137" s="41">
        <v>931</v>
      </c>
      <c r="D137" s="41">
        <v>948</v>
      </c>
      <c r="E137" s="71" t="s">
        <v>63</v>
      </c>
      <c r="F137" s="42" t="s">
        <v>113</v>
      </c>
      <c r="G137" s="42" t="s">
        <v>11</v>
      </c>
      <c r="H137" s="43" t="s">
        <v>199</v>
      </c>
      <c r="I137" s="43" t="s">
        <v>199</v>
      </c>
      <c r="J137" s="53"/>
      <c r="K137" s="46"/>
      <c r="L137" s="47"/>
      <c r="M137" s="47"/>
      <c r="N137" s="47"/>
      <c r="O137" s="47" t="s">
        <v>339</v>
      </c>
      <c r="P137" s="47"/>
      <c r="Q137" s="47"/>
    </row>
    <row r="138" spans="1:17" s="42" customFormat="1" x14ac:dyDescent="0.25">
      <c r="A138" s="41">
        <v>232</v>
      </c>
      <c r="B138" s="42" t="s">
        <v>324</v>
      </c>
      <c r="C138" s="41" t="s">
        <v>370</v>
      </c>
      <c r="D138" s="41" t="s">
        <v>350</v>
      </c>
      <c r="E138" s="71" t="s">
        <v>281</v>
      </c>
      <c r="F138" s="42" t="s">
        <v>114</v>
      </c>
      <c r="G138" s="42" t="s">
        <v>11</v>
      </c>
      <c r="H138" s="43" t="s">
        <v>199</v>
      </c>
      <c r="I138" s="43" t="s">
        <v>199</v>
      </c>
      <c r="J138" s="53"/>
      <c r="K138" s="46"/>
      <c r="L138" s="47"/>
      <c r="M138" s="47"/>
      <c r="N138" s="47"/>
      <c r="O138" s="47" t="s">
        <v>339</v>
      </c>
      <c r="P138" s="47"/>
      <c r="Q138" s="47"/>
    </row>
    <row r="139" spans="1:17" s="42" customFormat="1" x14ac:dyDescent="0.25">
      <c r="A139" s="41">
        <v>233</v>
      </c>
      <c r="B139" s="42" t="s">
        <v>324</v>
      </c>
      <c r="C139" s="41">
        <v>970</v>
      </c>
      <c r="D139" s="41">
        <v>986</v>
      </c>
      <c r="E139" s="71" t="s">
        <v>282</v>
      </c>
      <c r="F139" s="42" t="s">
        <v>114</v>
      </c>
      <c r="G139" s="42" t="s">
        <v>11</v>
      </c>
      <c r="H139" s="43" t="s">
        <v>199</v>
      </c>
      <c r="I139" s="43" t="s">
        <v>199</v>
      </c>
      <c r="J139" s="53"/>
      <c r="K139" s="46"/>
      <c r="L139" s="47"/>
      <c r="M139" s="47"/>
      <c r="N139" s="47"/>
      <c r="O139" s="47" t="s">
        <v>339</v>
      </c>
      <c r="P139" s="47"/>
      <c r="Q139" s="47"/>
    </row>
    <row r="140" spans="1:17" s="42" customFormat="1" x14ac:dyDescent="0.25">
      <c r="A140" s="41">
        <v>234</v>
      </c>
      <c r="B140" s="42" t="s">
        <v>324</v>
      </c>
      <c r="C140" s="41">
        <v>982</v>
      </c>
      <c r="D140" s="41">
        <v>999</v>
      </c>
      <c r="E140" s="71" t="s">
        <v>283</v>
      </c>
      <c r="F140" s="42" t="s">
        <v>114</v>
      </c>
      <c r="G140" s="42" t="s">
        <v>11</v>
      </c>
      <c r="H140" s="43" t="s">
        <v>199</v>
      </c>
      <c r="I140" s="43" t="s">
        <v>199</v>
      </c>
      <c r="J140" s="53"/>
      <c r="K140" s="46"/>
      <c r="L140" s="47"/>
      <c r="M140" s="47"/>
      <c r="N140" s="47"/>
      <c r="O140" s="47" t="s">
        <v>339</v>
      </c>
      <c r="P140" s="47"/>
      <c r="Q140" s="47"/>
    </row>
    <row r="141" spans="1:17" s="42" customFormat="1" x14ac:dyDescent="0.25">
      <c r="A141" s="41">
        <v>235</v>
      </c>
      <c r="B141" s="42" t="s">
        <v>324</v>
      </c>
      <c r="C141" s="41">
        <v>998</v>
      </c>
      <c r="D141" s="41">
        <v>1017</v>
      </c>
      <c r="E141" s="71" t="s">
        <v>284</v>
      </c>
      <c r="F141" s="42" t="s">
        <v>113</v>
      </c>
      <c r="G141" s="42" t="s">
        <v>11</v>
      </c>
      <c r="H141" s="43" t="s">
        <v>199</v>
      </c>
      <c r="I141" s="43" t="s">
        <v>199</v>
      </c>
      <c r="J141" s="53"/>
      <c r="K141" s="46"/>
      <c r="L141" s="47"/>
      <c r="M141" s="47"/>
      <c r="N141" s="47"/>
      <c r="O141" s="47" t="s">
        <v>339</v>
      </c>
      <c r="P141" s="47"/>
      <c r="Q141" s="47"/>
    </row>
    <row r="142" spans="1:17" s="42" customFormat="1" x14ac:dyDescent="0.25">
      <c r="A142" s="41">
        <v>236</v>
      </c>
      <c r="B142" s="42" t="s">
        <v>324</v>
      </c>
      <c r="C142" s="41">
        <v>1000</v>
      </c>
      <c r="D142" s="41">
        <v>1019</v>
      </c>
      <c r="E142" s="71" t="s">
        <v>285</v>
      </c>
      <c r="F142" s="42" t="s">
        <v>114</v>
      </c>
      <c r="G142" s="42" t="s">
        <v>11</v>
      </c>
      <c r="H142" s="43" t="s">
        <v>199</v>
      </c>
      <c r="I142" s="43" t="s">
        <v>199</v>
      </c>
      <c r="J142" s="53"/>
      <c r="K142" s="46"/>
      <c r="L142" s="47"/>
      <c r="M142" s="47"/>
      <c r="N142" s="47"/>
      <c r="O142" s="47" t="s">
        <v>339</v>
      </c>
      <c r="P142" s="47"/>
      <c r="Q142" s="47"/>
    </row>
    <row r="143" spans="1:17" s="42" customFormat="1" x14ac:dyDescent="0.25">
      <c r="A143" s="41">
        <v>237</v>
      </c>
      <c r="B143" s="42" t="s">
        <v>324</v>
      </c>
      <c r="C143" s="41">
        <v>1114</v>
      </c>
      <c r="D143" s="41">
        <v>1136</v>
      </c>
      <c r="E143" s="71" t="s">
        <v>286</v>
      </c>
      <c r="F143" s="42" t="s">
        <v>114</v>
      </c>
      <c r="G143" s="42" t="s">
        <v>11</v>
      </c>
      <c r="H143" s="43" t="s">
        <v>199</v>
      </c>
      <c r="I143" s="43" t="s">
        <v>199</v>
      </c>
      <c r="J143" s="53"/>
      <c r="K143" s="46"/>
      <c r="L143" s="47"/>
      <c r="M143" s="47"/>
      <c r="N143" s="47"/>
      <c r="O143" s="47" t="s">
        <v>339</v>
      </c>
      <c r="P143" s="47"/>
      <c r="Q143" s="47"/>
    </row>
    <row r="144" spans="1:17" s="37" customFormat="1" x14ac:dyDescent="0.25">
      <c r="A144" s="63">
        <v>238</v>
      </c>
      <c r="B144" s="42" t="s">
        <v>324</v>
      </c>
      <c r="C144" s="36"/>
      <c r="D144" s="36"/>
      <c r="E144" s="63" t="s">
        <v>319</v>
      </c>
      <c r="G144" s="37" t="s">
        <v>11</v>
      </c>
      <c r="H144" s="38" t="s">
        <v>199</v>
      </c>
      <c r="I144" s="38" t="s">
        <v>199</v>
      </c>
      <c r="J144" s="64"/>
      <c r="K144" s="40"/>
      <c r="L144" s="36" t="s">
        <v>53</v>
      </c>
      <c r="M144" s="36"/>
      <c r="N144" s="36"/>
      <c r="O144" s="47" t="s">
        <v>53</v>
      </c>
      <c r="P144" s="36"/>
      <c r="Q144" s="36"/>
    </row>
    <row r="145" spans="1:17" s="42" customFormat="1" x14ac:dyDescent="0.25">
      <c r="A145" s="41">
        <v>239</v>
      </c>
      <c r="B145" s="42" t="s">
        <v>324</v>
      </c>
      <c r="C145" s="41">
        <v>1032</v>
      </c>
      <c r="D145" s="41">
        <v>1050</v>
      </c>
      <c r="E145" s="65" t="s">
        <v>287</v>
      </c>
      <c r="F145" s="42" t="s">
        <v>113</v>
      </c>
      <c r="G145" s="42" t="s">
        <v>11</v>
      </c>
      <c r="H145" s="43" t="s">
        <v>199</v>
      </c>
      <c r="I145" s="43" t="s">
        <v>199</v>
      </c>
      <c r="J145" s="53"/>
      <c r="K145" s="46"/>
      <c r="L145" s="41" t="s">
        <v>53</v>
      </c>
      <c r="M145" s="41"/>
      <c r="N145" s="47"/>
      <c r="O145" s="47" t="s">
        <v>339</v>
      </c>
      <c r="P145" s="47"/>
      <c r="Q145" s="47"/>
    </row>
    <row r="146" spans="1:17" s="42" customFormat="1" x14ac:dyDescent="0.25">
      <c r="A146" s="41">
        <v>240</v>
      </c>
      <c r="B146" s="42" t="s">
        <v>324</v>
      </c>
      <c r="C146" s="41">
        <v>1033</v>
      </c>
      <c r="D146" s="41">
        <v>1051</v>
      </c>
      <c r="E146" s="65" t="s">
        <v>130</v>
      </c>
      <c r="F146" s="42" t="s">
        <v>114</v>
      </c>
      <c r="G146" s="42" t="s">
        <v>11</v>
      </c>
      <c r="H146" s="43" t="s">
        <v>199</v>
      </c>
      <c r="I146" s="43" t="s">
        <v>199</v>
      </c>
      <c r="J146" s="53"/>
      <c r="K146" s="46"/>
      <c r="L146" s="41" t="s">
        <v>53</v>
      </c>
      <c r="M146" s="41"/>
      <c r="N146" s="47"/>
      <c r="O146" s="47" t="s">
        <v>339</v>
      </c>
      <c r="P146" s="47"/>
      <c r="Q146" s="47"/>
    </row>
    <row r="147" spans="1:17" s="42" customFormat="1" x14ac:dyDescent="0.25">
      <c r="A147" s="41">
        <v>241</v>
      </c>
      <c r="B147" s="42" t="s">
        <v>324</v>
      </c>
      <c r="C147" s="41">
        <v>1036</v>
      </c>
      <c r="D147" s="41">
        <v>1055</v>
      </c>
      <c r="E147" s="65" t="s">
        <v>131</v>
      </c>
      <c r="F147" s="42" t="s">
        <v>114</v>
      </c>
      <c r="G147" s="42" t="s">
        <v>11</v>
      </c>
      <c r="H147" s="43" t="s">
        <v>199</v>
      </c>
      <c r="I147" s="43" t="s">
        <v>199</v>
      </c>
      <c r="J147" s="53"/>
      <c r="K147" s="46"/>
      <c r="L147" s="41" t="s">
        <v>53</v>
      </c>
      <c r="M147" s="41"/>
      <c r="N147" s="47"/>
      <c r="O147" s="47" t="s">
        <v>339</v>
      </c>
      <c r="P147" s="47"/>
      <c r="Q147" s="47"/>
    </row>
    <row r="148" spans="1:17" s="42" customFormat="1" x14ac:dyDescent="0.25">
      <c r="A148" s="41">
        <v>242</v>
      </c>
      <c r="B148" s="42" t="s">
        <v>324</v>
      </c>
      <c r="C148" s="41">
        <v>1040</v>
      </c>
      <c r="D148" s="41">
        <v>1059</v>
      </c>
      <c r="E148" s="65" t="s">
        <v>288</v>
      </c>
      <c r="H148" s="43"/>
      <c r="I148" s="52"/>
      <c r="J148" s="53"/>
      <c r="K148" s="46"/>
      <c r="L148" s="41"/>
      <c r="M148" s="41"/>
      <c r="N148" s="47"/>
      <c r="O148" s="47" t="s">
        <v>339</v>
      </c>
      <c r="P148" s="47"/>
      <c r="Q148" s="47"/>
    </row>
    <row r="149" spans="1:17" s="42" customFormat="1" x14ac:dyDescent="0.25">
      <c r="A149" s="41">
        <v>243</v>
      </c>
      <c r="B149" s="42" t="s">
        <v>324</v>
      </c>
      <c r="C149" s="41">
        <v>1045</v>
      </c>
      <c r="D149" s="41">
        <v>1064</v>
      </c>
      <c r="E149" s="65" t="s">
        <v>132</v>
      </c>
      <c r="F149" s="42" t="s">
        <v>114</v>
      </c>
      <c r="G149" s="42" t="s">
        <v>11</v>
      </c>
      <c r="H149" s="43" t="s">
        <v>199</v>
      </c>
      <c r="I149" s="43" t="s">
        <v>199</v>
      </c>
      <c r="J149" s="53"/>
      <c r="K149" s="46"/>
      <c r="L149" s="41" t="s">
        <v>53</v>
      </c>
      <c r="M149" s="41"/>
      <c r="N149" s="47"/>
      <c r="O149" s="47" t="s">
        <v>339</v>
      </c>
      <c r="P149" s="47"/>
      <c r="Q149" s="47"/>
    </row>
    <row r="150" spans="1:17" s="42" customFormat="1" x14ac:dyDescent="0.25">
      <c r="A150" s="41">
        <v>244</v>
      </c>
      <c r="B150" s="42" t="s">
        <v>324</v>
      </c>
      <c r="C150" s="41">
        <v>1053</v>
      </c>
      <c r="D150" s="41">
        <v>1072</v>
      </c>
      <c r="E150" s="65" t="s">
        <v>133</v>
      </c>
      <c r="F150" s="42" t="s">
        <v>114</v>
      </c>
      <c r="G150" s="42" t="s">
        <v>11</v>
      </c>
      <c r="H150" s="43" t="s">
        <v>199</v>
      </c>
      <c r="I150" s="43" t="s">
        <v>199</v>
      </c>
      <c r="J150" s="53"/>
      <c r="K150" s="46"/>
      <c r="L150" s="41" t="s">
        <v>53</v>
      </c>
      <c r="M150" s="41"/>
      <c r="N150" s="47"/>
      <c r="O150" s="47" t="s">
        <v>339</v>
      </c>
      <c r="P150" s="47"/>
      <c r="Q150" s="47"/>
    </row>
    <row r="151" spans="1:17" s="42" customFormat="1" x14ac:dyDescent="0.25">
      <c r="A151" s="41">
        <v>245</v>
      </c>
      <c r="B151" s="42" t="s">
        <v>324</v>
      </c>
      <c r="C151" s="41">
        <v>1055</v>
      </c>
      <c r="D151" s="41">
        <v>1074</v>
      </c>
      <c r="E151" s="65" t="s">
        <v>134</v>
      </c>
      <c r="F151" s="42" t="s">
        <v>114</v>
      </c>
      <c r="G151" s="42" t="s">
        <v>11</v>
      </c>
      <c r="H151" s="43" t="s">
        <v>199</v>
      </c>
      <c r="I151" s="43" t="s">
        <v>199</v>
      </c>
      <c r="J151" s="53"/>
      <c r="K151" s="46"/>
      <c r="L151" s="41" t="s">
        <v>53</v>
      </c>
      <c r="M151" s="41"/>
      <c r="N151" s="47"/>
      <c r="O151" s="47" t="s">
        <v>339</v>
      </c>
      <c r="P151" s="47"/>
      <c r="Q151" s="47"/>
    </row>
    <row r="152" spans="1:17" s="42" customFormat="1" x14ac:dyDescent="0.25">
      <c r="A152" s="41">
        <v>246</v>
      </c>
      <c r="B152" s="42" t="s">
        <v>324</v>
      </c>
      <c r="C152" s="41">
        <v>1058</v>
      </c>
      <c r="D152" s="41">
        <v>1077</v>
      </c>
      <c r="E152" s="65" t="s">
        <v>135</v>
      </c>
      <c r="F152" s="42" t="s">
        <v>114</v>
      </c>
      <c r="G152" s="42" t="s">
        <v>11</v>
      </c>
      <c r="H152" s="43" t="s">
        <v>199</v>
      </c>
      <c r="I152" s="43" t="s">
        <v>199</v>
      </c>
      <c r="J152" s="53"/>
      <c r="K152" s="46"/>
      <c r="L152" s="41" t="s">
        <v>53</v>
      </c>
      <c r="M152" s="41"/>
      <c r="N152" s="47"/>
      <c r="O152" s="47" t="s">
        <v>339</v>
      </c>
      <c r="P152" s="47"/>
      <c r="Q152" s="47"/>
    </row>
    <row r="153" spans="1:17" s="42" customFormat="1" x14ac:dyDescent="0.25">
      <c r="A153" s="41">
        <v>247</v>
      </c>
      <c r="B153" s="42" t="s">
        <v>324</v>
      </c>
      <c r="C153" s="41">
        <v>1064</v>
      </c>
      <c r="D153" s="41">
        <v>1082</v>
      </c>
      <c r="E153" s="65" t="s">
        <v>136</v>
      </c>
      <c r="F153" s="42" t="s">
        <v>114</v>
      </c>
      <c r="G153" s="42" t="s">
        <v>11</v>
      </c>
      <c r="H153" s="43" t="s">
        <v>199</v>
      </c>
      <c r="I153" s="43" t="s">
        <v>199</v>
      </c>
      <c r="J153" s="53"/>
      <c r="K153" s="46"/>
      <c r="L153" s="41" t="s">
        <v>53</v>
      </c>
      <c r="M153" s="41"/>
      <c r="N153" s="47"/>
      <c r="O153" s="47" t="s">
        <v>339</v>
      </c>
      <c r="P153" s="47"/>
      <c r="Q153" s="47"/>
    </row>
    <row r="154" spans="1:17" s="42" customFormat="1" x14ac:dyDescent="0.25">
      <c r="A154" s="41">
        <v>248</v>
      </c>
      <c r="B154" s="42" t="s">
        <v>324</v>
      </c>
      <c r="C154" s="41">
        <v>1071</v>
      </c>
      <c r="D154" s="41">
        <v>1090</v>
      </c>
      <c r="E154" s="65" t="s">
        <v>289</v>
      </c>
      <c r="F154" s="42" t="s">
        <v>113</v>
      </c>
      <c r="G154" s="42" t="s">
        <v>11</v>
      </c>
      <c r="H154" s="43" t="s">
        <v>199</v>
      </c>
      <c r="I154" s="43" t="s">
        <v>199</v>
      </c>
      <c r="J154" s="53"/>
      <c r="K154" s="46"/>
      <c r="L154" s="41" t="s">
        <v>53</v>
      </c>
      <c r="M154" s="41"/>
      <c r="N154" s="47"/>
      <c r="O154" s="47" t="s">
        <v>339</v>
      </c>
      <c r="P154" s="47"/>
      <c r="Q154" s="47"/>
    </row>
    <row r="155" spans="1:17" s="42" customFormat="1" x14ac:dyDescent="0.25">
      <c r="A155" s="41">
        <v>249</v>
      </c>
      <c r="B155" s="42" t="s">
        <v>324</v>
      </c>
      <c r="C155" s="41">
        <v>1079</v>
      </c>
      <c r="D155" s="41">
        <v>1099</v>
      </c>
      <c r="E155" s="65" t="s">
        <v>137</v>
      </c>
      <c r="F155" s="42" t="s">
        <v>114</v>
      </c>
      <c r="G155" s="42" t="s">
        <v>11</v>
      </c>
      <c r="H155" s="43" t="s">
        <v>199</v>
      </c>
      <c r="I155" s="43" t="s">
        <v>199</v>
      </c>
      <c r="J155" s="53"/>
      <c r="K155" s="46"/>
      <c r="L155" s="41" t="s">
        <v>53</v>
      </c>
      <c r="M155" s="41"/>
      <c r="N155" s="47"/>
      <c r="O155" s="47" t="s">
        <v>339</v>
      </c>
      <c r="P155" s="47"/>
      <c r="Q155" s="47"/>
    </row>
    <row r="156" spans="1:17" s="42" customFormat="1" x14ac:dyDescent="0.25">
      <c r="A156" s="41">
        <v>250</v>
      </c>
      <c r="B156" s="42" t="s">
        <v>324</v>
      </c>
      <c r="C156" s="41">
        <v>1079</v>
      </c>
      <c r="D156" s="41">
        <v>1099</v>
      </c>
      <c r="E156" s="65" t="s">
        <v>138</v>
      </c>
      <c r="F156" s="42" t="s">
        <v>114</v>
      </c>
      <c r="G156" s="42" t="s">
        <v>11</v>
      </c>
      <c r="H156" s="43" t="s">
        <v>199</v>
      </c>
      <c r="I156" s="43" t="s">
        <v>199</v>
      </c>
      <c r="J156" s="53"/>
      <c r="K156" s="46"/>
      <c r="L156" s="41" t="s">
        <v>53</v>
      </c>
      <c r="M156" s="41"/>
      <c r="N156" s="47"/>
      <c r="O156" s="47" t="s">
        <v>339</v>
      </c>
      <c r="P156" s="47"/>
      <c r="Q156" s="47"/>
    </row>
    <row r="157" spans="1:17" s="42" customFormat="1" ht="30" x14ac:dyDescent="0.25">
      <c r="A157" s="41">
        <v>251</v>
      </c>
      <c r="B157" s="42" t="s">
        <v>324</v>
      </c>
      <c r="C157" s="41">
        <v>1089</v>
      </c>
      <c r="D157" s="41">
        <v>1111</v>
      </c>
      <c r="E157" s="86" t="s">
        <v>290</v>
      </c>
      <c r="F157" s="42" t="s">
        <v>114</v>
      </c>
      <c r="G157" s="42" t="s">
        <v>11</v>
      </c>
      <c r="H157" s="43" t="s">
        <v>199</v>
      </c>
      <c r="I157" s="43" t="s">
        <v>199</v>
      </c>
      <c r="J157" s="53"/>
      <c r="K157" s="46"/>
      <c r="L157" s="41" t="s">
        <v>53</v>
      </c>
      <c r="M157" s="41"/>
      <c r="N157" s="47"/>
      <c r="O157" s="47" t="s">
        <v>339</v>
      </c>
      <c r="P157" s="47"/>
      <c r="Q157" s="47"/>
    </row>
    <row r="158" spans="1:17" s="42" customFormat="1" ht="30" x14ac:dyDescent="0.25">
      <c r="A158" s="41">
        <v>252</v>
      </c>
      <c r="B158" s="42" t="s">
        <v>324</v>
      </c>
      <c r="C158" s="41">
        <v>1094</v>
      </c>
      <c r="D158" s="41">
        <v>1115</v>
      </c>
      <c r="E158" s="86" t="s">
        <v>291</v>
      </c>
      <c r="F158" s="42" t="s">
        <v>114</v>
      </c>
      <c r="G158" s="42" t="s">
        <v>11</v>
      </c>
      <c r="H158" s="43" t="s">
        <v>199</v>
      </c>
      <c r="I158" s="43" t="s">
        <v>199</v>
      </c>
      <c r="J158" s="53"/>
      <c r="K158" s="46"/>
      <c r="L158" s="41" t="s">
        <v>53</v>
      </c>
      <c r="M158" s="41"/>
      <c r="N158" s="47"/>
      <c r="O158" s="47" t="s">
        <v>339</v>
      </c>
      <c r="P158" s="47"/>
      <c r="Q158" s="47"/>
    </row>
    <row r="159" spans="1:17" s="42" customFormat="1" x14ac:dyDescent="0.25">
      <c r="A159" s="41">
        <v>253</v>
      </c>
      <c r="B159" s="42" t="s">
        <v>324</v>
      </c>
      <c r="C159" s="41">
        <v>1103</v>
      </c>
      <c r="D159" s="41">
        <v>1125</v>
      </c>
      <c r="E159" s="65" t="s">
        <v>139</v>
      </c>
      <c r="F159" s="42" t="s">
        <v>114</v>
      </c>
      <c r="G159" s="42" t="s">
        <v>11</v>
      </c>
      <c r="H159" s="43" t="s">
        <v>199</v>
      </c>
      <c r="I159" s="43" t="s">
        <v>199</v>
      </c>
      <c r="J159" s="53"/>
      <c r="K159" s="46"/>
      <c r="L159" s="41" t="s">
        <v>53</v>
      </c>
      <c r="M159" s="41"/>
      <c r="N159" s="47"/>
      <c r="O159" s="47" t="s">
        <v>339</v>
      </c>
      <c r="P159" s="47"/>
      <c r="Q159" s="47"/>
    </row>
    <row r="160" spans="1:17" s="42" customFormat="1" x14ac:dyDescent="0.25">
      <c r="A160" s="41">
        <v>254</v>
      </c>
      <c r="B160" s="42" t="s">
        <v>324</v>
      </c>
      <c r="C160" s="41">
        <v>1106</v>
      </c>
      <c r="D160" s="41">
        <v>1128</v>
      </c>
      <c r="E160" s="65" t="s">
        <v>292</v>
      </c>
      <c r="F160" s="42" t="s">
        <v>114</v>
      </c>
      <c r="G160" s="42" t="s">
        <v>11</v>
      </c>
      <c r="H160" s="43" t="s">
        <v>199</v>
      </c>
      <c r="I160" s="43" t="s">
        <v>199</v>
      </c>
      <c r="J160" s="53"/>
      <c r="K160" s="46"/>
      <c r="L160" s="41" t="s">
        <v>53</v>
      </c>
      <c r="M160" s="41"/>
      <c r="N160" s="47"/>
      <c r="O160" s="47" t="s">
        <v>339</v>
      </c>
      <c r="P160" s="47"/>
      <c r="Q160" s="47"/>
    </row>
    <row r="161" spans="1:18" x14ac:dyDescent="0.25">
      <c r="H161" s="9"/>
      <c r="I161" s="5"/>
      <c r="J161" s="29"/>
      <c r="K161" s="8"/>
      <c r="L161" s="4"/>
      <c r="M161" s="4"/>
      <c r="N161" s="4"/>
      <c r="O161" s="4"/>
      <c r="P161" s="4"/>
      <c r="Q161" s="4"/>
      <c r="R161"/>
    </row>
    <row r="162" spans="1:18" s="21" customFormat="1" x14ac:dyDescent="0.25">
      <c r="A162" s="23">
        <v>300</v>
      </c>
      <c r="C162" s="23" t="s">
        <v>351</v>
      </c>
      <c r="D162" s="23" t="s">
        <v>352</v>
      </c>
      <c r="E162" s="21" t="s">
        <v>140</v>
      </c>
      <c r="G162" s="21" t="s">
        <v>11</v>
      </c>
      <c r="H162" s="92">
        <f>SUM(H164,H170)</f>
        <v>0</v>
      </c>
      <c r="I162" s="94">
        <f>SUM(I176)</f>
        <v>0</v>
      </c>
      <c r="J162" s="34"/>
      <c r="K162" s="24"/>
      <c r="L162" s="23"/>
      <c r="M162" s="23"/>
      <c r="N162" s="23"/>
      <c r="O162" s="23"/>
      <c r="P162" s="23"/>
      <c r="Q162" s="23"/>
    </row>
    <row r="163" spans="1:18" s="21" customFormat="1" x14ac:dyDescent="0.25">
      <c r="A163" s="23" t="s">
        <v>141</v>
      </c>
      <c r="C163" s="23"/>
      <c r="D163" s="23"/>
      <c r="E163" s="61" t="s">
        <v>88</v>
      </c>
      <c r="G163" s="21" t="s">
        <v>11</v>
      </c>
      <c r="H163" s="16" t="s">
        <v>199</v>
      </c>
      <c r="I163" s="16" t="s">
        <v>199</v>
      </c>
      <c r="J163" s="34"/>
      <c r="K163" s="24"/>
      <c r="L163" s="23"/>
      <c r="M163" s="23"/>
      <c r="N163" s="23"/>
      <c r="O163" s="23"/>
      <c r="P163" s="23"/>
      <c r="Q163" s="23"/>
    </row>
    <row r="164" spans="1:18" s="15" customFormat="1" x14ac:dyDescent="0.25">
      <c r="A164" s="13" t="s">
        <v>142</v>
      </c>
      <c r="C164" s="13"/>
      <c r="D164" s="13"/>
      <c r="E164" s="56" t="s">
        <v>261</v>
      </c>
      <c r="G164" s="15" t="s">
        <v>11</v>
      </c>
      <c r="H164" s="93">
        <f>SUM(H165:H169)</f>
        <v>0</v>
      </c>
      <c r="I164" s="67" t="s">
        <v>199</v>
      </c>
      <c r="J164" s="32">
        <v>1</v>
      </c>
      <c r="K164" s="19"/>
      <c r="L164" s="13" t="s">
        <v>192</v>
      </c>
      <c r="M164" s="13"/>
      <c r="N164" s="13"/>
      <c r="O164" s="13"/>
      <c r="P164" s="13"/>
      <c r="Q164" s="13"/>
    </row>
    <row r="165" spans="1:18" x14ac:dyDescent="0.25">
      <c r="A165" s="6" t="s">
        <v>143</v>
      </c>
      <c r="E165" s="57" t="s">
        <v>144</v>
      </c>
      <c r="G165" t="s">
        <v>11</v>
      </c>
      <c r="H165" s="26">
        <v>0</v>
      </c>
      <c r="I165" s="68" t="s">
        <v>199</v>
      </c>
      <c r="J165" s="29">
        <v>1</v>
      </c>
      <c r="K165" s="8" t="s">
        <v>198</v>
      </c>
      <c r="L165" s="72" t="s">
        <v>192</v>
      </c>
      <c r="M165" s="72"/>
      <c r="N165" s="4"/>
      <c r="O165" s="4"/>
      <c r="P165" s="4"/>
      <c r="Q165" s="4"/>
      <c r="R165"/>
    </row>
    <row r="166" spans="1:18" x14ac:dyDescent="0.25">
      <c r="A166" s="6" t="s">
        <v>145</v>
      </c>
      <c r="B166" s="6"/>
      <c r="E166" s="57" t="s">
        <v>91</v>
      </c>
      <c r="G166" t="s">
        <v>11</v>
      </c>
      <c r="H166" s="26">
        <v>0</v>
      </c>
      <c r="I166" s="68" t="s">
        <v>199</v>
      </c>
      <c r="J166" s="29">
        <v>1</v>
      </c>
      <c r="K166" s="8" t="s">
        <v>198</v>
      </c>
      <c r="L166" s="72" t="s">
        <v>192</v>
      </c>
      <c r="M166" s="72"/>
      <c r="N166" s="4"/>
      <c r="O166" s="4"/>
      <c r="P166" s="4"/>
      <c r="Q166" s="4"/>
      <c r="R166"/>
    </row>
    <row r="167" spans="1:18" x14ac:dyDescent="0.25">
      <c r="A167" s="6" t="s">
        <v>146</v>
      </c>
      <c r="B167" s="6"/>
      <c r="E167" s="57" t="s">
        <v>93</v>
      </c>
      <c r="G167" t="s">
        <v>11</v>
      </c>
      <c r="H167" s="26">
        <v>0</v>
      </c>
      <c r="I167" s="68" t="s">
        <v>199</v>
      </c>
      <c r="J167" s="29">
        <v>1</v>
      </c>
      <c r="K167" s="8" t="s">
        <v>198</v>
      </c>
      <c r="L167" s="72" t="s">
        <v>192</v>
      </c>
      <c r="M167" s="72"/>
      <c r="N167" s="4"/>
      <c r="O167" s="4"/>
      <c r="P167" s="4"/>
      <c r="Q167" s="4"/>
      <c r="R167"/>
    </row>
    <row r="168" spans="1:18" x14ac:dyDescent="0.25">
      <c r="A168" s="6" t="s">
        <v>147</v>
      </c>
      <c r="E168" s="57" t="s">
        <v>95</v>
      </c>
      <c r="G168" t="s">
        <v>11</v>
      </c>
      <c r="H168" s="26">
        <v>0</v>
      </c>
      <c r="I168" s="68" t="s">
        <v>199</v>
      </c>
      <c r="J168" s="29">
        <v>1</v>
      </c>
      <c r="K168" s="8" t="s">
        <v>198</v>
      </c>
      <c r="L168" s="72" t="s">
        <v>192</v>
      </c>
      <c r="M168" s="72"/>
      <c r="N168" s="4"/>
      <c r="O168" s="4"/>
      <c r="P168" s="4"/>
      <c r="Q168" s="4"/>
      <c r="R168"/>
    </row>
    <row r="169" spans="1:18" x14ac:dyDescent="0.25">
      <c r="A169" s="6" t="s">
        <v>148</v>
      </c>
      <c r="E169" s="57" t="s">
        <v>202</v>
      </c>
      <c r="G169" t="s">
        <v>11</v>
      </c>
      <c r="H169" s="26">
        <v>0</v>
      </c>
      <c r="I169" s="68" t="s">
        <v>199</v>
      </c>
      <c r="J169" s="29">
        <v>1</v>
      </c>
      <c r="K169" s="8" t="s">
        <v>198</v>
      </c>
      <c r="L169" s="72" t="s">
        <v>192</v>
      </c>
      <c r="M169" s="72"/>
      <c r="N169" s="4"/>
      <c r="O169" s="4"/>
      <c r="P169" s="4"/>
      <c r="Q169" s="4"/>
      <c r="R169"/>
    </row>
    <row r="170" spans="1:18" s="15" customFormat="1" x14ac:dyDescent="0.25">
      <c r="A170" s="13" t="s">
        <v>149</v>
      </c>
      <c r="C170" s="13"/>
      <c r="D170" s="13"/>
      <c r="E170" s="56" t="s">
        <v>235</v>
      </c>
      <c r="G170" s="15" t="s">
        <v>11</v>
      </c>
      <c r="H170" s="93">
        <f>SUM(H171:H175)</f>
        <v>0</v>
      </c>
      <c r="I170" s="67" t="s">
        <v>199</v>
      </c>
      <c r="J170" s="32">
        <v>1</v>
      </c>
      <c r="K170" s="19" t="s">
        <v>198</v>
      </c>
      <c r="L170" s="13" t="s">
        <v>192</v>
      </c>
      <c r="M170" s="13"/>
      <c r="N170" s="13"/>
      <c r="O170" s="13"/>
      <c r="P170" s="13"/>
      <c r="Q170" s="13"/>
    </row>
    <row r="171" spans="1:18" x14ac:dyDescent="0.25">
      <c r="A171" s="6" t="s">
        <v>150</v>
      </c>
      <c r="E171" s="57" t="s">
        <v>122</v>
      </c>
      <c r="G171" t="s">
        <v>11</v>
      </c>
      <c r="H171" s="26">
        <v>0</v>
      </c>
      <c r="I171" s="68" t="s">
        <v>199</v>
      </c>
      <c r="J171" s="29">
        <v>1</v>
      </c>
      <c r="K171" s="8" t="s">
        <v>198</v>
      </c>
      <c r="L171" s="72" t="s">
        <v>192</v>
      </c>
      <c r="M171" s="72"/>
      <c r="N171" s="4"/>
      <c r="O171" s="4"/>
      <c r="P171" s="4"/>
      <c r="Q171" s="4"/>
      <c r="R171"/>
    </row>
    <row r="172" spans="1:18" x14ac:dyDescent="0.25">
      <c r="A172" s="6" t="s">
        <v>151</v>
      </c>
      <c r="E172" s="57" t="s">
        <v>203</v>
      </c>
      <c r="G172" t="s">
        <v>11</v>
      </c>
      <c r="H172" s="26">
        <v>0</v>
      </c>
      <c r="I172" s="68" t="s">
        <v>199</v>
      </c>
      <c r="J172" s="29">
        <v>1</v>
      </c>
      <c r="K172" s="8" t="s">
        <v>198</v>
      </c>
      <c r="L172" s="72" t="s">
        <v>192</v>
      </c>
      <c r="M172" s="72"/>
      <c r="N172" s="4"/>
      <c r="O172" s="4"/>
      <c r="P172" s="4"/>
      <c r="Q172" s="4"/>
      <c r="R172"/>
    </row>
    <row r="173" spans="1:18" x14ac:dyDescent="0.25">
      <c r="A173" s="6" t="s">
        <v>153</v>
      </c>
      <c r="B173" s="6"/>
      <c r="E173" s="57" t="s">
        <v>204</v>
      </c>
      <c r="G173" t="s">
        <v>11</v>
      </c>
      <c r="H173" s="26">
        <v>0</v>
      </c>
      <c r="I173" s="68" t="s">
        <v>199</v>
      </c>
      <c r="J173" s="29">
        <v>1</v>
      </c>
      <c r="K173" s="8" t="s">
        <v>198</v>
      </c>
      <c r="L173" s="72" t="s">
        <v>192</v>
      </c>
      <c r="M173" s="72"/>
      <c r="N173" s="4"/>
      <c r="O173" s="4"/>
      <c r="P173" s="4"/>
      <c r="Q173" s="4"/>
      <c r="R173"/>
    </row>
    <row r="174" spans="1:18" x14ac:dyDescent="0.25">
      <c r="A174" s="6" t="s">
        <v>154</v>
      </c>
      <c r="B174" s="6"/>
      <c r="E174" s="57" t="s">
        <v>206</v>
      </c>
      <c r="G174" t="s">
        <v>11</v>
      </c>
      <c r="H174" s="26">
        <v>0</v>
      </c>
      <c r="I174" s="68" t="s">
        <v>199</v>
      </c>
      <c r="J174" s="29">
        <v>1</v>
      </c>
      <c r="K174" s="8" t="s">
        <v>198</v>
      </c>
      <c r="L174" s="72" t="s">
        <v>192</v>
      </c>
      <c r="M174" s="72"/>
      <c r="N174" s="4"/>
      <c r="O174" s="4"/>
      <c r="P174" s="4"/>
      <c r="Q174" s="4"/>
      <c r="R174"/>
    </row>
    <row r="175" spans="1:18" x14ac:dyDescent="0.25">
      <c r="A175" s="6" t="s">
        <v>155</v>
      </c>
      <c r="B175" s="6"/>
      <c r="E175" s="57" t="s">
        <v>33</v>
      </c>
      <c r="G175" t="s">
        <v>11</v>
      </c>
      <c r="H175" s="26">
        <v>0</v>
      </c>
      <c r="I175" s="68" t="s">
        <v>199</v>
      </c>
      <c r="J175" s="29">
        <v>1</v>
      </c>
      <c r="K175" s="8" t="s">
        <v>198</v>
      </c>
      <c r="L175" s="72" t="s">
        <v>192</v>
      </c>
      <c r="M175" s="72"/>
      <c r="N175" s="4"/>
      <c r="O175" s="4"/>
      <c r="P175" s="4"/>
      <c r="Q175" s="4"/>
      <c r="R175"/>
    </row>
    <row r="176" spans="1:18" s="15" customFormat="1" x14ac:dyDescent="0.25">
      <c r="A176" s="13" t="s">
        <v>156</v>
      </c>
      <c r="B176" s="15" t="s">
        <v>52</v>
      </c>
      <c r="C176" s="23" t="s">
        <v>351</v>
      </c>
      <c r="D176" s="23" t="s">
        <v>352</v>
      </c>
      <c r="E176" s="15" t="s">
        <v>152</v>
      </c>
      <c r="G176" s="15" t="s">
        <v>11</v>
      </c>
      <c r="H176" s="16" t="s">
        <v>199</v>
      </c>
      <c r="I176" s="93">
        <f>SUM(I177:I179,I183,I184,I185,I191,I200)</f>
        <v>0</v>
      </c>
      <c r="J176" s="32">
        <v>1</v>
      </c>
      <c r="K176" s="19" t="s">
        <v>201</v>
      </c>
      <c r="L176" s="13" t="s">
        <v>197</v>
      </c>
      <c r="M176" s="13"/>
      <c r="N176" s="13"/>
      <c r="O176" s="13"/>
      <c r="P176" s="13"/>
      <c r="Q176" s="13"/>
    </row>
    <row r="177" spans="1:17" s="42" customFormat="1" x14ac:dyDescent="0.25">
      <c r="A177" s="41">
        <v>315</v>
      </c>
      <c r="B177" s="42" t="s">
        <v>324</v>
      </c>
      <c r="C177" s="41">
        <v>1136</v>
      </c>
      <c r="D177" s="41">
        <v>1159</v>
      </c>
      <c r="E177" s="58" t="s">
        <v>293</v>
      </c>
      <c r="F177" s="42" t="s">
        <v>114</v>
      </c>
      <c r="G177" s="42" t="s">
        <v>11</v>
      </c>
      <c r="H177" s="43" t="s">
        <v>199</v>
      </c>
      <c r="I177" s="26">
        <v>0</v>
      </c>
      <c r="J177" s="53"/>
      <c r="K177" s="46"/>
      <c r="L177" s="47"/>
      <c r="M177" s="47"/>
      <c r="N177" s="47"/>
      <c r="O177" s="47" t="s">
        <v>339</v>
      </c>
      <c r="P177" s="47"/>
      <c r="Q177" s="47"/>
    </row>
    <row r="178" spans="1:17" s="42" customFormat="1" ht="30" x14ac:dyDescent="0.25">
      <c r="A178" s="41">
        <v>316</v>
      </c>
      <c r="B178" s="42" t="s">
        <v>324</v>
      </c>
      <c r="C178" s="41">
        <v>1148</v>
      </c>
      <c r="D178" s="41">
        <v>1172</v>
      </c>
      <c r="E178" s="87" t="s">
        <v>294</v>
      </c>
      <c r="F178" s="42" t="s">
        <v>114</v>
      </c>
      <c r="G178" s="42" t="s">
        <v>11</v>
      </c>
      <c r="H178" s="43" t="s">
        <v>199</v>
      </c>
      <c r="I178" s="26">
        <v>0</v>
      </c>
      <c r="J178" s="53"/>
      <c r="K178" s="46"/>
      <c r="L178" s="47"/>
      <c r="M178" s="47"/>
      <c r="N178" s="47"/>
      <c r="O178" s="47" t="s">
        <v>339</v>
      </c>
      <c r="P178" s="47"/>
      <c r="Q178" s="47"/>
    </row>
    <row r="179" spans="1:17" s="42" customFormat="1" x14ac:dyDescent="0.25">
      <c r="A179" s="41">
        <v>317</v>
      </c>
      <c r="B179" s="42" t="s">
        <v>324</v>
      </c>
      <c r="C179" s="41">
        <v>1295</v>
      </c>
      <c r="D179" s="41">
        <v>1322</v>
      </c>
      <c r="E179" s="58" t="s">
        <v>295</v>
      </c>
      <c r="F179" s="42" t="s">
        <v>114</v>
      </c>
      <c r="G179" s="42" t="s">
        <v>11</v>
      </c>
      <c r="H179" s="43" t="s">
        <v>199</v>
      </c>
      <c r="I179" s="26">
        <v>0</v>
      </c>
      <c r="J179" s="53"/>
      <c r="K179" s="46"/>
      <c r="L179" s="47"/>
      <c r="M179" s="47"/>
      <c r="N179" s="47"/>
      <c r="O179" s="47" t="s">
        <v>339</v>
      </c>
      <c r="P179" s="47"/>
      <c r="Q179" s="47"/>
    </row>
    <row r="180" spans="1:17" s="42" customFormat="1" x14ac:dyDescent="0.25">
      <c r="A180" s="41">
        <v>318</v>
      </c>
      <c r="B180" s="42" t="s">
        <v>324</v>
      </c>
      <c r="C180" s="41"/>
      <c r="D180" s="41"/>
      <c r="E180" s="60" t="s">
        <v>296</v>
      </c>
      <c r="F180" s="42" t="s">
        <v>114</v>
      </c>
      <c r="G180" s="42" t="s">
        <v>11</v>
      </c>
      <c r="H180" s="43" t="s">
        <v>199</v>
      </c>
      <c r="I180" s="43" t="s">
        <v>199</v>
      </c>
      <c r="J180" s="53"/>
      <c r="K180" s="46"/>
      <c r="L180" s="47"/>
      <c r="M180" s="47"/>
      <c r="N180" s="47"/>
      <c r="O180" s="47" t="s">
        <v>339</v>
      </c>
      <c r="P180" s="47"/>
      <c r="Q180" s="47"/>
    </row>
    <row r="181" spans="1:17" s="42" customFormat="1" x14ac:dyDescent="0.25">
      <c r="A181" s="41">
        <v>319</v>
      </c>
      <c r="B181" s="42" t="s">
        <v>324</v>
      </c>
      <c r="C181" s="41"/>
      <c r="D181" s="41"/>
      <c r="E181" s="60" t="s">
        <v>297</v>
      </c>
      <c r="F181" s="42" t="s">
        <v>114</v>
      </c>
      <c r="G181" s="42" t="s">
        <v>11</v>
      </c>
      <c r="H181" s="43" t="s">
        <v>199</v>
      </c>
      <c r="I181" s="43" t="s">
        <v>199</v>
      </c>
      <c r="J181" s="53"/>
      <c r="K181" s="46"/>
      <c r="L181" s="47"/>
      <c r="M181" s="47"/>
      <c r="N181" s="47"/>
      <c r="O181" s="47" t="s">
        <v>339</v>
      </c>
      <c r="P181" s="47"/>
      <c r="Q181" s="47"/>
    </row>
    <row r="182" spans="1:17" s="42" customFormat="1" x14ac:dyDescent="0.25">
      <c r="A182" s="41">
        <v>320</v>
      </c>
      <c r="B182" s="42" t="s">
        <v>324</v>
      </c>
      <c r="C182" s="41"/>
      <c r="D182" s="41"/>
      <c r="E182" s="60" t="s">
        <v>298</v>
      </c>
      <c r="F182" s="42" t="s">
        <v>114</v>
      </c>
      <c r="G182" s="42" t="s">
        <v>11</v>
      </c>
      <c r="H182" s="43" t="s">
        <v>199</v>
      </c>
      <c r="I182" s="43" t="s">
        <v>199</v>
      </c>
      <c r="J182" s="53"/>
      <c r="K182" s="46"/>
      <c r="L182" s="47"/>
      <c r="M182" s="47"/>
      <c r="N182" s="47"/>
      <c r="O182" s="47" t="s">
        <v>339</v>
      </c>
      <c r="P182" s="47"/>
      <c r="Q182" s="47"/>
    </row>
    <row r="183" spans="1:17" s="42" customFormat="1" x14ac:dyDescent="0.25">
      <c r="A183" s="41">
        <v>321</v>
      </c>
      <c r="B183" s="42" t="s">
        <v>324</v>
      </c>
      <c r="C183" s="41">
        <v>1317</v>
      </c>
      <c r="D183" s="41">
        <v>1345</v>
      </c>
      <c r="E183" s="58" t="s">
        <v>299</v>
      </c>
      <c r="F183" s="42" t="s">
        <v>114</v>
      </c>
      <c r="G183" s="42" t="s">
        <v>11</v>
      </c>
      <c r="H183" s="43" t="s">
        <v>199</v>
      </c>
      <c r="I183" s="26">
        <v>0</v>
      </c>
      <c r="J183" s="53"/>
      <c r="K183" s="46"/>
      <c r="L183" s="47"/>
      <c r="M183" s="47"/>
      <c r="N183" s="47"/>
      <c r="O183" s="47" t="s">
        <v>339</v>
      </c>
      <c r="P183" s="47"/>
      <c r="Q183" s="47"/>
    </row>
    <row r="184" spans="1:17" s="42" customFormat="1" x14ac:dyDescent="0.25">
      <c r="A184" s="41">
        <v>322</v>
      </c>
      <c r="B184" s="42" t="s">
        <v>324</v>
      </c>
      <c r="C184" s="41">
        <v>1331</v>
      </c>
      <c r="D184" s="41">
        <v>1361</v>
      </c>
      <c r="E184" s="58" t="s">
        <v>300</v>
      </c>
      <c r="F184" s="42" t="s">
        <v>114</v>
      </c>
      <c r="G184" s="42" t="s">
        <v>11</v>
      </c>
      <c r="H184" s="43" t="s">
        <v>199</v>
      </c>
      <c r="I184" s="26">
        <v>0</v>
      </c>
      <c r="J184" s="53"/>
      <c r="K184" s="46"/>
      <c r="L184" s="47"/>
      <c r="M184" s="47"/>
      <c r="N184" s="47"/>
      <c r="O184" s="47" t="s">
        <v>339</v>
      </c>
      <c r="P184" s="47"/>
      <c r="Q184" s="47"/>
    </row>
    <row r="185" spans="1:17" s="42" customFormat="1" x14ac:dyDescent="0.25">
      <c r="A185" s="41">
        <v>323</v>
      </c>
      <c r="B185" s="42" t="s">
        <v>324</v>
      </c>
      <c r="C185" s="41">
        <v>1346</v>
      </c>
      <c r="D185" s="41">
        <v>1378</v>
      </c>
      <c r="E185" s="58" t="s">
        <v>301</v>
      </c>
      <c r="F185" s="42" t="s">
        <v>114</v>
      </c>
      <c r="G185" s="42" t="s">
        <v>11</v>
      </c>
      <c r="H185" s="43" t="s">
        <v>199</v>
      </c>
      <c r="I185" s="26">
        <v>0</v>
      </c>
      <c r="J185" s="53"/>
      <c r="K185" s="46"/>
      <c r="L185" s="47"/>
      <c r="M185" s="47"/>
      <c r="N185" s="47"/>
      <c r="O185" s="47" t="s">
        <v>339</v>
      </c>
      <c r="P185" s="47"/>
      <c r="Q185" s="47"/>
    </row>
    <row r="186" spans="1:17" s="42" customFormat="1" x14ac:dyDescent="0.25">
      <c r="A186" s="41">
        <v>324</v>
      </c>
      <c r="B186" s="42" t="s">
        <v>324</v>
      </c>
      <c r="C186" s="41"/>
      <c r="D186" s="41"/>
      <c r="E186" s="60" t="s">
        <v>175</v>
      </c>
      <c r="F186" s="42" t="s">
        <v>114</v>
      </c>
      <c r="G186" s="42" t="s">
        <v>11</v>
      </c>
      <c r="H186" s="43" t="s">
        <v>199</v>
      </c>
      <c r="I186" s="43" t="s">
        <v>199</v>
      </c>
      <c r="J186" s="53"/>
      <c r="K186" s="46"/>
      <c r="L186" s="47"/>
      <c r="M186" s="47"/>
      <c r="N186" s="47"/>
      <c r="O186" s="47" t="s">
        <v>339</v>
      </c>
      <c r="P186" s="47"/>
      <c r="Q186" s="47"/>
    </row>
    <row r="187" spans="1:17" s="42" customFormat="1" x14ac:dyDescent="0.25">
      <c r="A187" s="41">
        <v>325</v>
      </c>
      <c r="B187" s="42" t="s">
        <v>324</v>
      </c>
      <c r="C187" s="41"/>
      <c r="D187" s="41"/>
      <c r="E187" s="60" t="s">
        <v>176</v>
      </c>
      <c r="F187" s="42" t="s">
        <v>114</v>
      </c>
      <c r="G187" s="42" t="s">
        <v>11</v>
      </c>
      <c r="H187" s="43" t="s">
        <v>199</v>
      </c>
      <c r="I187" s="43" t="s">
        <v>199</v>
      </c>
      <c r="J187" s="53"/>
      <c r="K187" s="46"/>
      <c r="L187" s="47"/>
      <c r="M187" s="47"/>
      <c r="N187" s="47"/>
      <c r="O187" s="47" t="s">
        <v>339</v>
      </c>
      <c r="P187" s="47"/>
      <c r="Q187" s="47"/>
    </row>
    <row r="188" spans="1:17" s="42" customFormat="1" x14ac:dyDescent="0.25">
      <c r="A188" s="41">
        <v>326</v>
      </c>
      <c r="B188" s="42" t="s">
        <v>324</v>
      </c>
      <c r="C188" s="41"/>
      <c r="D188" s="41"/>
      <c r="E188" s="60" t="s">
        <v>177</v>
      </c>
      <c r="F188" s="42" t="s">
        <v>114</v>
      </c>
      <c r="G188" s="42" t="s">
        <v>11</v>
      </c>
      <c r="H188" s="43" t="s">
        <v>199</v>
      </c>
      <c r="I188" s="43" t="s">
        <v>199</v>
      </c>
      <c r="J188" s="53"/>
      <c r="K188" s="46"/>
      <c r="L188" s="47"/>
      <c r="M188" s="47"/>
      <c r="N188" s="47"/>
      <c r="O188" s="47" t="s">
        <v>339</v>
      </c>
      <c r="P188" s="47"/>
      <c r="Q188" s="47"/>
    </row>
    <row r="189" spans="1:17" s="42" customFormat="1" x14ac:dyDescent="0.25">
      <c r="A189" s="41">
        <v>327</v>
      </c>
      <c r="B189" s="42" t="s">
        <v>324</v>
      </c>
      <c r="C189" s="41"/>
      <c r="D189" s="41"/>
      <c r="E189" s="60" t="s">
        <v>178</v>
      </c>
      <c r="F189" s="42" t="s">
        <v>114</v>
      </c>
      <c r="G189" s="42" t="s">
        <v>11</v>
      </c>
      <c r="H189" s="43" t="s">
        <v>199</v>
      </c>
      <c r="I189" s="43" t="s">
        <v>199</v>
      </c>
      <c r="J189" s="53"/>
      <c r="K189" s="46"/>
      <c r="L189" s="47"/>
      <c r="M189" s="47"/>
      <c r="N189" s="47"/>
      <c r="O189" s="47" t="s">
        <v>339</v>
      </c>
      <c r="P189" s="47"/>
      <c r="Q189" s="47"/>
    </row>
    <row r="190" spans="1:17" s="42" customFormat="1" x14ac:dyDescent="0.25">
      <c r="A190" s="41">
        <v>328</v>
      </c>
      <c r="B190" s="42" t="s">
        <v>324</v>
      </c>
      <c r="C190" s="41"/>
      <c r="D190" s="41"/>
      <c r="E190" s="60" t="s">
        <v>179</v>
      </c>
      <c r="F190" s="42" t="s">
        <v>114</v>
      </c>
      <c r="G190" s="42" t="s">
        <v>11</v>
      </c>
      <c r="H190" s="43" t="s">
        <v>199</v>
      </c>
      <c r="I190" s="43" t="s">
        <v>199</v>
      </c>
      <c r="J190" s="53"/>
      <c r="K190" s="46"/>
      <c r="L190" s="47"/>
      <c r="M190" s="47"/>
      <c r="N190" s="47"/>
      <c r="O190" s="47" t="s">
        <v>339</v>
      </c>
      <c r="P190" s="47"/>
      <c r="Q190" s="47"/>
    </row>
    <row r="191" spans="1:17" s="42" customFormat="1" x14ac:dyDescent="0.25">
      <c r="A191" s="41">
        <v>329</v>
      </c>
      <c r="B191" s="42" t="s">
        <v>324</v>
      </c>
      <c r="C191" s="41">
        <v>1357</v>
      </c>
      <c r="D191" s="41">
        <v>1388</v>
      </c>
      <c r="E191" s="58" t="s">
        <v>302</v>
      </c>
      <c r="F191" s="42" t="s">
        <v>114</v>
      </c>
      <c r="G191" s="42" t="s">
        <v>11</v>
      </c>
      <c r="H191" s="43" t="s">
        <v>199</v>
      </c>
      <c r="I191" s="26">
        <v>0</v>
      </c>
      <c r="J191" s="53"/>
      <c r="K191" s="46"/>
      <c r="L191" s="47"/>
      <c r="M191" s="47"/>
      <c r="N191" s="47"/>
      <c r="O191" s="47" t="s">
        <v>339</v>
      </c>
      <c r="P191" s="47"/>
      <c r="Q191" s="47"/>
    </row>
    <row r="192" spans="1:17" s="42" customFormat="1" x14ac:dyDescent="0.25">
      <c r="A192" s="41">
        <v>330</v>
      </c>
      <c r="B192" s="42" t="s">
        <v>324</v>
      </c>
      <c r="C192" s="41"/>
      <c r="D192" s="41"/>
      <c r="E192" s="60" t="s">
        <v>175</v>
      </c>
      <c r="F192" s="42" t="s">
        <v>114</v>
      </c>
      <c r="G192" s="42" t="s">
        <v>11</v>
      </c>
      <c r="H192" s="43" t="s">
        <v>199</v>
      </c>
      <c r="I192" s="43" t="s">
        <v>199</v>
      </c>
      <c r="J192" s="53"/>
      <c r="K192" s="46"/>
      <c r="L192" s="47"/>
      <c r="M192" s="47"/>
      <c r="N192" s="47"/>
      <c r="O192" s="47" t="s">
        <v>339</v>
      </c>
      <c r="P192" s="47"/>
      <c r="Q192" s="47"/>
    </row>
    <row r="193" spans="1:18" s="42" customFormat="1" x14ac:dyDescent="0.25">
      <c r="A193" s="41">
        <v>331</v>
      </c>
      <c r="B193" s="42" t="s">
        <v>324</v>
      </c>
      <c r="C193" s="41"/>
      <c r="D193" s="41"/>
      <c r="E193" s="60" t="s">
        <v>176</v>
      </c>
      <c r="F193" s="42" t="s">
        <v>114</v>
      </c>
      <c r="G193" s="42" t="s">
        <v>11</v>
      </c>
      <c r="H193" s="43" t="s">
        <v>199</v>
      </c>
      <c r="I193" s="43" t="s">
        <v>199</v>
      </c>
      <c r="J193" s="53"/>
      <c r="K193" s="46"/>
      <c r="L193" s="47"/>
      <c r="M193" s="47"/>
      <c r="N193" s="47"/>
      <c r="O193" s="47" t="s">
        <v>339</v>
      </c>
      <c r="P193" s="47"/>
      <c r="Q193" s="47"/>
    </row>
    <row r="194" spans="1:18" s="42" customFormat="1" x14ac:dyDescent="0.25">
      <c r="A194" s="41">
        <v>332</v>
      </c>
      <c r="B194" s="42" t="s">
        <v>324</v>
      </c>
      <c r="C194" s="41"/>
      <c r="D194" s="41"/>
      <c r="E194" s="60" t="s">
        <v>177</v>
      </c>
      <c r="F194" s="42" t="s">
        <v>114</v>
      </c>
      <c r="G194" s="42" t="s">
        <v>11</v>
      </c>
      <c r="H194" s="43" t="s">
        <v>199</v>
      </c>
      <c r="I194" s="43" t="s">
        <v>199</v>
      </c>
      <c r="J194" s="53"/>
      <c r="K194" s="46"/>
      <c r="L194" s="47"/>
      <c r="M194" s="47"/>
      <c r="N194" s="47"/>
      <c r="O194" s="47" t="s">
        <v>339</v>
      </c>
      <c r="P194" s="47"/>
      <c r="Q194" s="47"/>
    </row>
    <row r="195" spans="1:18" s="42" customFormat="1" x14ac:dyDescent="0.25">
      <c r="A195" s="41">
        <v>333</v>
      </c>
      <c r="B195" s="42" t="s">
        <v>324</v>
      </c>
      <c r="C195" s="41"/>
      <c r="D195" s="41"/>
      <c r="E195" s="60" t="s">
        <v>178</v>
      </c>
      <c r="F195" s="42" t="s">
        <v>114</v>
      </c>
      <c r="G195" s="42" t="s">
        <v>11</v>
      </c>
      <c r="H195" s="43" t="s">
        <v>199</v>
      </c>
      <c r="I195" s="43" t="s">
        <v>199</v>
      </c>
      <c r="J195" s="53"/>
      <c r="K195" s="46"/>
      <c r="L195" s="47"/>
      <c r="M195" s="47"/>
      <c r="N195" s="47"/>
      <c r="O195" s="47" t="s">
        <v>339</v>
      </c>
      <c r="P195" s="47"/>
      <c r="Q195" s="47"/>
    </row>
    <row r="196" spans="1:18" s="42" customFormat="1" x14ac:dyDescent="0.25">
      <c r="A196" s="41">
        <v>334</v>
      </c>
      <c r="B196" s="42" t="s">
        <v>324</v>
      </c>
      <c r="C196" s="41"/>
      <c r="D196" s="41"/>
      <c r="E196" s="60" t="s">
        <v>179</v>
      </c>
      <c r="F196" s="42" t="s">
        <v>114</v>
      </c>
      <c r="G196" s="42" t="s">
        <v>11</v>
      </c>
      <c r="H196" s="43" t="s">
        <v>199</v>
      </c>
      <c r="I196" s="43" t="s">
        <v>199</v>
      </c>
      <c r="J196" s="53"/>
      <c r="K196" s="46"/>
      <c r="L196" s="47"/>
      <c r="M196" s="47"/>
      <c r="N196" s="47"/>
      <c r="O196" s="47" t="s">
        <v>339</v>
      </c>
      <c r="P196" s="47"/>
      <c r="Q196" s="47"/>
    </row>
    <row r="197" spans="1:18" s="42" customFormat="1" x14ac:dyDescent="0.25">
      <c r="A197" s="41">
        <v>335</v>
      </c>
      <c r="B197" s="42" t="s">
        <v>324</v>
      </c>
      <c r="C197" s="41"/>
      <c r="D197" s="41"/>
      <c r="E197" s="60" t="s">
        <v>180</v>
      </c>
      <c r="F197" s="42" t="s">
        <v>114</v>
      </c>
      <c r="G197" s="42" t="s">
        <v>11</v>
      </c>
      <c r="H197" s="43" t="s">
        <v>199</v>
      </c>
      <c r="I197" s="43" t="s">
        <v>199</v>
      </c>
      <c r="J197" s="53"/>
      <c r="K197" s="46"/>
      <c r="L197" s="47"/>
      <c r="M197" s="47"/>
      <c r="N197" s="47"/>
      <c r="O197" s="47" t="s">
        <v>339</v>
      </c>
      <c r="P197" s="47"/>
      <c r="Q197" s="47"/>
    </row>
    <row r="198" spans="1:18" s="42" customFormat="1" x14ac:dyDescent="0.25">
      <c r="A198" s="41">
        <v>336</v>
      </c>
      <c r="B198" s="42" t="s">
        <v>324</v>
      </c>
      <c r="C198" s="41"/>
      <c r="D198" s="41"/>
      <c r="E198" s="60" t="s">
        <v>181</v>
      </c>
      <c r="F198" s="42" t="s">
        <v>114</v>
      </c>
      <c r="G198" s="42" t="s">
        <v>11</v>
      </c>
      <c r="H198" s="43" t="s">
        <v>199</v>
      </c>
      <c r="I198" s="43" t="s">
        <v>199</v>
      </c>
      <c r="J198" s="53"/>
      <c r="K198" s="46"/>
      <c r="L198" s="47"/>
      <c r="M198" s="47"/>
      <c r="N198" s="47"/>
      <c r="O198" s="47" t="s">
        <v>339</v>
      </c>
      <c r="P198" s="47"/>
      <c r="Q198" s="47"/>
    </row>
    <row r="199" spans="1:18" s="42" customFormat="1" x14ac:dyDescent="0.25">
      <c r="A199" s="41">
        <v>337</v>
      </c>
      <c r="B199" s="42" t="s">
        <v>324</v>
      </c>
      <c r="C199" s="41"/>
      <c r="D199" s="41"/>
      <c r="E199" s="60" t="s">
        <v>182</v>
      </c>
      <c r="F199" s="42" t="s">
        <v>114</v>
      </c>
      <c r="G199" s="42" t="s">
        <v>11</v>
      </c>
      <c r="H199" s="43" t="s">
        <v>199</v>
      </c>
      <c r="I199" s="43" t="s">
        <v>199</v>
      </c>
      <c r="J199" s="53"/>
      <c r="K199" s="46"/>
      <c r="L199" s="47"/>
      <c r="M199" s="47"/>
      <c r="N199" s="47"/>
      <c r="O199" s="47" t="s">
        <v>339</v>
      </c>
      <c r="P199" s="47"/>
      <c r="Q199" s="47"/>
    </row>
    <row r="200" spans="1:18" s="42" customFormat="1" x14ac:dyDescent="0.25">
      <c r="A200" s="41">
        <v>338</v>
      </c>
      <c r="B200" s="42" t="s">
        <v>324</v>
      </c>
      <c r="C200" s="41">
        <v>1383</v>
      </c>
      <c r="D200" s="41">
        <v>1414</v>
      </c>
      <c r="E200" s="58" t="s">
        <v>303</v>
      </c>
      <c r="F200" s="42" t="s">
        <v>114</v>
      </c>
      <c r="G200" s="42" t="s">
        <v>11</v>
      </c>
      <c r="H200" s="43" t="s">
        <v>199</v>
      </c>
      <c r="I200" s="26">
        <v>0</v>
      </c>
      <c r="J200" s="53"/>
      <c r="K200" s="46"/>
      <c r="L200" s="47"/>
      <c r="M200" s="47"/>
      <c r="N200" s="47"/>
      <c r="O200" s="47" t="s">
        <v>339</v>
      </c>
      <c r="P200" s="47"/>
      <c r="Q200" s="47"/>
    </row>
    <row r="201" spans="1:18" x14ac:dyDescent="0.25">
      <c r="H201" s="9"/>
      <c r="I201" s="5"/>
      <c r="J201" s="29"/>
      <c r="K201" s="8"/>
      <c r="L201" s="4"/>
      <c r="M201" s="4"/>
      <c r="N201" s="4"/>
      <c r="O201" s="4"/>
      <c r="P201" s="4"/>
      <c r="Q201" s="4"/>
      <c r="R201"/>
    </row>
    <row r="202" spans="1:18" s="21" customFormat="1" x14ac:dyDescent="0.25">
      <c r="A202" s="23">
        <v>400</v>
      </c>
      <c r="C202" s="23" t="s">
        <v>373</v>
      </c>
      <c r="D202" s="23" t="s">
        <v>353</v>
      </c>
      <c r="E202" s="21" t="s">
        <v>157</v>
      </c>
      <c r="H202" s="92">
        <f>SUM(H203:H213)</f>
        <v>0</v>
      </c>
      <c r="I202" s="96" t="s">
        <v>199</v>
      </c>
      <c r="J202" s="34"/>
      <c r="K202" s="24"/>
      <c r="L202" s="23" t="s">
        <v>192</v>
      </c>
      <c r="M202" s="23"/>
      <c r="N202" s="23"/>
      <c r="O202" s="23"/>
      <c r="P202" s="23"/>
      <c r="Q202" s="23"/>
    </row>
    <row r="203" spans="1:18" x14ac:dyDescent="0.25">
      <c r="A203" s="6">
        <v>401</v>
      </c>
      <c r="B203" t="s">
        <v>324</v>
      </c>
      <c r="C203" s="6">
        <v>1404</v>
      </c>
      <c r="D203" s="6">
        <v>1435</v>
      </c>
      <c r="E203" t="s">
        <v>158</v>
      </c>
      <c r="G203" t="s">
        <v>11</v>
      </c>
      <c r="H203" s="26">
        <v>0</v>
      </c>
      <c r="I203" s="68" t="s">
        <v>199</v>
      </c>
      <c r="J203" s="29">
        <v>1</v>
      </c>
      <c r="K203" s="8" t="s">
        <v>198</v>
      </c>
      <c r="L203" s="72" t="s">
        <v>192</v>
      </c>
      <c r="M203" s="72"/>
      <c r="N203" s="4"/>
      <c r="O203" s="4"/>
      <c r="P203" s="4"/>
      <c r="Q203" s="4"/>
      <c r="R203"/>
    </row>
    <row r="204" spans="1:18" x14ac:dyDescent="0.25">
      <c r="A204" s="6">
        <v>405</v>
      </c>
      <c r="B204" t="s">
        <v>324</v>
      </c>
      <c r="C204" s="6">
        <v>1419</v>
      </c>
      <c r="D204" s="6">
        <v>1450</v>
      </c>
      <c r="E204" t="s">
        <v>159</v>
      </c>
      <c r="F204" t="s">
        <v>113</v>
      </c>
      <c r="G204" t="s">
        <v>11</v>
      </c>
      <c r="H204" s="26">
        <v>0</v>
      </c>
      <c r="I204" s="68" t="s">
        <v>199</v>
      </c>
      <c r="J204" s="29">
        <v>1</v>
      </c>
      <c r="K204" s="8" t="s">
        <v>198</v>
      </c>
      <c r="L204" s="72" t="s">
        <v>192</v>
      </c>
      <c r="M204" s="72"/>
      <c r="N204" s="4"/>
      <c r="O204" s="4"/>
      <c r="P204" s="4"/>
      <c r="Q204" s="4"/>
      <c r="R204"/>
    </row>
    <row r="205" spans="1:18" x14ac:dyDescent="0.25">
      <c r="A205" s="6">
        <v>410</v>
      </c>
      <c r="B205" t="s">
        <v>324</v>
      </c>
      <c r="C205" s="6">
        <v>1449</v>
      </c>
      <c r="D205" s="6">
        <v>1480</v>
      </c>
      <c r="E205" t="s">
        <v>160</v>
      </c>
      <c r="F205" t="s">
        <v>114</v>
      </c>
      <c r="G205" t="s">
        <v>11</v>
      </c>
      <c r="H205" s="26">
        <v>0</v>
      </c>
      <c r="I205" s="68" t="s">
        <v>199</v>
      </c>
      <c r="J205" s="29">
        <v>1</v>
      </c>
      <c r="K205" s="8" t="s">
        <v>198</v>
      </c>
      <c r="L205" s="72" t="s">
        <v>192</v>
      </c>
      <c r="M205" s="72"/>
      <c r="N205" s="4"/>
      <c r="O205" s="4"/>
      <c r="P205" s="4"/>
      <c r="Q205" s="4"/>
      <c r="R205"/>
    </row>
    <row r="206" spans="1:18" x14ac:dyDescent="0.25">
      <c r="A206" s="6">
        <v>412</v>
      </c>
      <c r="B206" t="s">
        <v>324</v>
      </c>
      <c r="C206" s="6">
        <v>1463</v>
      </c>
      <c r="D206" s="6">
        <v>1495</v>
      </c>
      <c r="E206" t="s">
        <v>161</v>
      </c>
      <c r="F206" t="s">
        <v>113</v>
      </c>
      <c r="G206" t="s">
        <v>11</v>
      </c>
      <c r="H206" s="26">
        <v>0</v>
      </c>
      <c r="I206" s="68" t="s">
        <v>199</v>
      </c>
      <c r="J206" s="29">
        <v>1</v>
      </c>
      <c r="K206" s="8" t="s">
        <v>198</v>
      </c>
      <c r="L206" s="72" t="s">
        <v>192</v>
      </c>
      <c r="M206" s="72"/>
      <c r="N206" s="4"/>
      <c r="O206" s="4"/>
      <c r="P206" s="4"/>
      <c r="Q206" s="4"/>
      <c r="R206"/>
    </row>
    <row r="207" spans="1:18" x14ac:dyDescent="0.25">
      <c r="A207" s="6">
        <v>413</v>
      </c>
      <c r="B207" t="s">
        <v>324</v>
      </c>
      <c r="C207" s="6">
        <v>1471</v>
      </c>
      <c r="D207" s="6">
        <v>1503</v>
      </c>
      <c r="E207" t="s">
        <v>162</v>
      </c>
      <c r="F207" t="s">
        <v>113</v>
      </c>
      <c r="G207" t="s">
        <v>11</v>
      </c>
      <c r="H207" s="26">
        <v>0</v>
      </c>
      <c r="I207" s="68" t="s">
        <v>199</v>
      </c>
      <c r="J207" s="29">
        <v>1</v>
      </c>
      <c r="K207" s="8" t="s">
        <v>198</v>
      </c>
      <c r="L207" s="72" t="s">
        <v>192</v>
      </c>
      <c r="M207" s="72"/>
      <c r="N207" s="4"/>
      <c r="O207" s="4"/>
      <c r="P207" s="4"/>
      <c r="Q207" s="4"/>
      <c r="R207"/>
    </row>
    <row r="208" spans="1:18" x14ac:dyDescent="0.25">
      <c r="A208" s="6">
        <v>414</v>
      </c>
      <c r="B208" t="s">
        <v>324</v>
      </c>
      <c r="C208" s="6">
        <v>1483</v>
      </c>
      <c r="D208" s="6">
        <v>1515</v>
      </c>
      <c r="E208" t="s">
        <v>163</v>
      </c>
      <c r="F208" t="s">
        <v>114</v>
      </c>
      <c r="G208" t="s">
        <v>11</v>
      </c>
      <c r="H208" s="26">
        <v>0</v>
      </c>
      <c r="I208" s="68" t="s">
        <v>199</v>
      </c>
      <c r="J208" s="29">
        <v>1</v>
      </c>
      <c r="K208" s="8" t="s">
        <v>198</v>
      </c>
      <c r="L208" s="72" t="s">
        <v>192</v>
      </c>
      <c r="M208" s="72"/>
      <c r="N208" s="4"/>
      <c r="O208" s="4"/>
      <c r="P208" s="4"/>
      <c r="Q208" s="4"/>
      <c r="R208"/>
    </row>
    <row r="209" spans="1:18" s="108" customFormat="1" x14ac:dyDescent="0.25">
      <c r="A209" s="107">
        <v>415</v>
      </c>
      <c r="B209" s="108" t="s">
        <v>324</v>
      </c>
      <c r="C209" s="107">
        <v>1488</v>
      </c>
      <c r="D209" s="107">
        <v>1520</v>
      </c>
      <c r="E209" s="108" t="s">
        <v>304</v>
      </c>
      <c r="F209" s="108" t="s">
        <v>114</v>
      </c>
      <c r="G209" s="108" t="s">
        <v>11</v>
      </c>
      <c r="H209" s="109">
        <v>0</v>
      </c>
      <c r="I209" s="110" t="s">
        <v>199</v>
      </c>
      <c r="J209" s="111">
        <v>1</v>
      </c>
      <c r="K209" s="112" t="s">
        <v>198</v>
      </c>
      <c r="L209" s="107" t="s">
        <v>192</v>
      </c>
      <c r="M209" s="107"/>
      <c r="N209" s="113"/>
      <c r="O209" s="113"/>
      <c r="P209" s="113"/>
      <c r="Q209" s="113"/>
    </row>
    <row r="210" spans="1:18" x14ac:dyDescent="0.25">
      <c r="A210" s="6">
        <v>419</v>
      </c>
      <c r="B210" t="s">
        <v>324</v>
      </c>
      <c r="C210" s="6">
        <v>1495</v>
      </c>
      <c r="D210" s="6">
        <v>1527</v>
      </c>
      <c r="E210" t="s">
        <v>164</v>
      </c>
      <c r="F210" t="s">
        <v>113</v>
      </c>
      <c r="G210" t="s">
        <v>11</v>
      </c>
      <c r="H210" s="26">
        <v>0</v>
      </c>
      <c r="I210" s="68" t="s">
        <v>199</v>
      </c>
      <c r="J210" s="29">
        <v>1</v>
      </c>
      <c r="K210" s="8" t="s">
        <v>198</v>
      </c>
      <c r="L210" s="72" t="s">
        <v>192</v>
      </c>
      <c r="M210" s="72"/>
      <c r="N210" s="4"/>
      <c r="O210" s="4"/>
      <c r="P210" s="4"/>
      <c r="Q210" s="4"/>
      <c r="R210"/>
    </row>
    <row r="211" spans="1:18" x14ac:dyDescent="0.25">
      <c r="A211" s="6">
        <v>420</v>
      </c>
      <c r="B211" t="s">
        <v>324</v>
      </c>
      <c r="C211" s="6">
        <v>1500</v>
      </c>
      <c r="D211" s="6">
        <v>1533</v>
      </c>
      <c r="E211" t="s">
        <v>165</v>
      </c>
      <c r="F211" t="s">
        <v>113</v>
      </c>
      <c r="G211" t="s">
        <v>11</v>
      </c>
      <c r="H211" s="26">
        <v>0</v>
      </c>
      <c r="I211" s="68" t="s">
        <v>199</v>
      </c>
      <c r="J211" s="29">
        <v>1</v>
      </c>
      <c r="K211" s="8" t="s">
        <v>198</v>
      </c>
      <c r="L211" s="72" t="s">
        <v>192</v>
      </c>
      <c r="M211" s="72"/>
      <c r="N211" s="4"/>
      <c r="O211" s="4"/>
      <c r="P211" s="4"/>
      <c r="Q211" s="4"/>
      <c r="R211"/>
    </row>
    <row r="212" spans="1:18" x14ac:dyDescent="0.25">
      <c r="A212" s="6">
        <v>421</v>
      </c>
      <c r="B212" t="s">
        <v>324</v>
      </c>
      <c r="C212" s="6">
        <v>1504</v>
      </c>
      <c r="D212" s="6">
        <v>1539</v>
      </c>
      <c r="E212" t="s">
        <v>166</v>
      </c>
      <c r="F212" t="s">
        <v>114</v>
      </c>
      <c r="G212" t="s">
        <v>11</v>
      </c>
      <c r="H212" s="26">
        <v>0</v>
      </c>
      <c r="I212" s="68" t="s">
        <v>199</v>
      </c>
      <c r="J212" s="29">
        <v>1</v>
      </c>
      <c r="K212" s="8" t="s">
        <v>198</v>
      </c>
      <c r="L212" s="72" t="s">
        <v>192</v>
      </c>
      <c r="M212" s="72"/>
      <c r="N212" s="4"/>
      <c r="O212" s="4"/>
      <c r="P212" s="4"/>
      <c r="Q212" s="4"/>
      <c r="R212"/>
    </row>
    <row r="213" spans="1:18" x14ac:dyDescent="0.25">
      <c r="A213" s="6">
        <v>422</v>
      </c>
      <c r="B213" t="s">
        <v>324</v>
      </c>
      <c r="C213" s="6">
        <v>1511</v>
      </c>
      <c r="D213" s="6">
        <v>1546</v>
      </c>
      <c r="E213" t="s">
        <v>167</v>
      </c>
      <c r="F213" t="s">
        <v>113</v>
      </c>
      <c r="G213" t="s">
        <v>11</v>
      </c>
      <c r="H213" s="26">
        <v>0</v>
      </c>
      <c r="I213" s="68" t="s">
        <v>199</v>
      </c>
      <c r="J213" s="29">
        <v>1</v>
      </c>
      <c r="K213" s="8" t="s">
        <v>198</v>
      </c>
      <c r="L213" s="72" t="s">
        <v>192</v>
      </c>
      <c r="M213" s="72"/>
      <c r="N213" s="4"/>
      <c r="O213" s="4"/>
      <c r="P213" s="4"/>
      <c r="Q213" s="4"/>
      <c r="R213"/>
    </row>
  </sheetData>
  <dataConsolidate link="1"/>
  <phoneticPr fontId="4" type="noConversion"/>
  <dataValidations count="1">
    <dataValidation type="list" allowBlank="1" showInputMessage="1" showErrorMessage="1" sqref="B25 F56 B56 B106" xr:uid="{3D352C01-112C-4CBC-BBBA-445E0C90A78A}">
      <formula1>#REF!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9A6B2AC0-6A38-47E7-9057-B5306D0A96BE}">
          <x14:formula1>
            <xm:f>Jednotky!$A:$A</xm:f>
          </x14:formula1>
          <xm:sqref>K5:K54 K56 L214:L1048576 K59:K213</xm:sqref>
        </x14:dataValidation>
        <x14:dataValidation type="list" allowBlank="1" showInputMessage="1" showErrorMessage="1" xr:uid="{A14EF2CA-F224-4C02-AF79-3ABCD209E638}">
          <x14:formula1>
            <xm:f>Priority!$A:$A</xm:f>
          </x14:formula1>
          <xm:sqref>H214:H1048576 G3:G54 G56:G213</xm:sqref>
        </x14:dataValidation>
        <x14:dataValidation type="list" allowBlank="1" showInputMessage="1" showErrorMessage="1" xr:uid="{45C5DDD5-7146-4F00-91C5-8F4392A247A9}">
          <x14:formula1>
            <xm:f>YN!$A:$A</xm:f>
          </x14:formula1>
          <xm:sqref>N3:N54 N56:N213</xm:sqref>
        </x14:dataValidation>
        <x14:dataValidation type="list" allowBlank="1" showInputMessage="1" showErrorMessage="1" xr:uid="{3E173110-2243-40DD-94E7-C237CBA71A62}">
          <x14:formula1>
            <xm:f>Price!$A:$A</xm:f>
          </x14:formula1>
          <xm:sqref>N214:N1048576 L3:L54 L56:L213</xm:sqref>
        </x14:dataValidation>
        <x14:dataValidation type="list" allowBlank="1" showInputMessage="1" showErrorMessage="1" xr:uid="{A7CF6F61-257B-47F1-94FF-EFAE12BB0A22}">
          <x14:formula1>
            <xm:f>YN!$A$1:$A$2</xm:f>
          </x14:formula1>
          <xm:sqref>P3:Q54 P56:Q213</xm:sqref>
        </x14:dataValidation>
        <x14:dataValidation type="list" allowBlank="1" showInputMessage="1" showErrorMessage="1" xr:uid="{5EACAAF1-0377-4407-AA24-85FAEB8820AB}">
          <x14:formula1>
            <xm:f>Document!$A:$A</xm:f>
          </x14:formula1>
          <xm:sqref>B3:B24 B161:B176 B105 B107:B123 B57:B85 B201:B1048576</xm:sqref>
        </x14:dataValidation>
        <x14:dataValidation type="list" allowBlank="1" showInputMessage="1" showErrorMessage="1" xr:uid="{A8793DC5-B1CD-4827-B383-911C6791798B}">
          <x14:formula1>
            <xm:f>Functionality!$A:$A</xm:f>
          </x14:formula1>
          <xm:sqref>F3:F54 F57:F1048576</xm:sqref>
        </x14:dataValidation>
        <x14:dataValidation type="list" allowBlank="1" showInputMessage="1" showErrorMessage="1" xr:uid="{B3FD4190-EF31-4621-9C42-BC57AA0673F7}">
          <x14:formula1>
            <xm:f>YN!$A$1:$A$3</xm:f>
          </x14:formula1>
          <xm:sqref>M2:M1048576</xm:sqref>
        </x14:dataValidation>
        <x14:dataValidation type="list" allowBlank="1" showInputMessage="1" showErrorMessage="1" xr:uid="{0FCB5AE3-36A3-465C-A35B-AE2F26EC1235}">
          <x14:formula1>
            <xm:f>Proof!$A$1:$A$5</xm:f>
          </x14:formula1>
          <xm:sqref>O2:O10 O25:O1048576</xm:sqref>
        </x14:dataValidation>
        <x14:dataValidation type="list" allowBlank="1" showInputMessage="1" showErrorMessage="1" xr:uid="{72897CD1-46AE-428E-B14A-AF5BC76BE7C8}">
          <x14:formula1>
            <xm:f>Proof!$A$1:$A$6</xm:f>
          </x14:formula1>
          <xm:sqref>O11:O24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20095-D96A-4A91-9EDA-895DE89A25D4}">
  <sheetPr>
    <tabColor rgb="FFFF0000"/>
  </sheetPr>
  <dimension ref="A1:A6"/>
  <sheetViews>
    <sheetView workbookViewId="0">
      <selection activeCell="A6" sqref="A6"/>
    </sheetView>
  </sheetViews>
  <sheetFormatPr defaultRowHeight="15" x14ac:dyDescent="0.25"/>
  <cols>
    <col min="1" max="1" width="114.42578125" bestFit="1" customWidth="1"/>
    <col min="2" max="2" width="89.85546875" customWidth="1"/>
  </cols>
  <sheetData>
    <row r="1" spans="1:1" x14ac:dyDescent="0.25">
      <c r="A1" t="s">
        <v>335</v>
      </c>
    </row>
    <row r="2" spans="1:1" x14ac:dyDescent="0.25">
      <c r="A2" t="s">
        <v>339</v>
      </c>
    </row>
    <row r="3" spans="1:1" x14ac:dyDescent="0.25">
      <c r="A3" t="s">
        <v>354</v>
      </c>
    </row>
    <row r="4" spans="1:1" x14ac:dyDescent="0.25">
      <c r="A4" t="s">
        <v>334</v>
      </c>
    </row>
    <row r="5" spans="1:1" x14ac:dyDescent="0.25">
      <c r="A5" t="s">
        <v>53</v>
      </c>
    </row>
    <row r="6" spans="1:1" x14ac:dyDescent="0.25">
      <c r="A6" t="s">
        <v>355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3D23B-A090-46AF-9E24-B8205C149960}">
  <sheetPr>
    <tabColor rgb="FF00B050"/>
  </sheetPr>
  <dimension ref="A1:H85"/>
  <sheetViews>
    <sheetView topLeftCell="A56" workbookViewId="0">
      <selection activeCell="G1" sqref="G1:H1048576"/>
    </sheetView>
  </sheetViews>
  <sheetFormatPr defaultRowHeight="15" x14ac:dyDescent="0.25"/>
  <cols>
    <col min="1" max="1" width="6.140625" bestFit="1" customWidth="1"/>
    <col min="2" max="2" width="87.42578125" bestFit="1" customWidth="1"/>
    <col min="3" max="3" width="38.28515625" style="9" bestFit="1" customWidth="1"/>
    <col min="4" max="4" width="39.28515625" style="9" bestFit="1" customWidth="1"/>
    <col min="5" max="6" width="42.7109375" bestFit="1" customWidth="1"/>
    <col min="7" max="7" width="47.85546875" customWidth="1"/>
    <col min="8" max="8" width="52" customWidth="1"/>
  </cols>
  <sheetData>
    <row r="1" spans="1:8" ht="45" x14ac:dyDescent="0.25">
      <c r="A1" s="97" t="str">
        <f>Table1[[#Headers],[ID]]</f>
        <v>ID</v>
      </c>
      <c r="B1" s="97" t="str">
        <f>Table1[[#Headers],[Názov (Description)]]</f>
        <v>Názov (Description)</v>
      </c>
      <c r="C1" s="97" t="str">
        <f>Table1[[#Headers],[Cena za Implementáciu EUR ex VAT
jednorazovo
(Price for Implementation/One time fee)]]</f>
        <v>Cena za Implementáciu EUR ex VAT
jednorazovo
(Price for Implementation/One time fee)</v>
      </c>
      <c r="D1" s="97" t="str">
        <f>Table1[[#Headers],[Cena za Prevádzku EUR ex VAT 
na mesiac
(Price for Operational services/ Reccuring)]]</f>
        <v>Cena za Prevádzku EUR ex VAT 
na mesiac
(Price for Operational services/ Reccuring)</v>
      </c>
      <c r="E1" s="97" t="s">
        <v>320</v>
      </c>
      <c r="F1" s="97" t="s">
        <v>321</v>
      </c>
      <c r="G1" s="97" t="s">
        <v>322</v>
      </c>
      <c r="H1" s="97" t="s">
        <v>323</v>
      </c>
    </row>
    <row r="2" spans="1:8" x14ac:dyDescent="0.25">
      <c r="A2" s="98" t="str">
        <f>Evaluation!A10</f>
        <v>Px100</v>
      </c>
      <c r="B2" s="99" t="str">
        <f>Evaluation!E10</f>
        <v>Projekt - implementacia (Project - implementation)</v>
      </c>
      <c r="C2" s="100">
        <f>Evaluation!H10</f>
        <v>100000</v>
      </c>
      <c r="D2" s="100" t="str">
        <f>Evaluation!I10</f>
        <v>--------------</v>
      </c>
      <c r="E2" s="114">
        <f>D3*60</f>
        <v>0</v>
      </c>
      <c r="F2" s="114">
        <f>D3*84</f>
        <v>0</v>
      </c>
      <c r="G2" s="114">
        <f>C2+E2</f>
        <v>100000</v>
      </c>
      <c r="H2" s="114">
        <f>C2+F2</f>
        <v>100000</v>
      </c>
    </row>
    <row r="3" spans="1:8" x14ac:dyDescent="0.25">
      <c r="A3" s="98" t="str">
        <f>Evaluation!A25</f>
        <v>Px136</v>
      </c>
      <c r="B3" s="99" t="str">
        <f>Evaluation!E25</f>
        <v>Platforma (Platform)</v>
      </c>
      <c r="C3" s="100" t="str">
        <f>Evaluation!H25</f>
        <v>--------------</v>
      </c>
      <c r="D3" s="100">
        <f>Evaluation!I25</f>
        <v>0</v>
      </c>
      <c r="E3" s="115"/>
      <c r="F3" s="115"/>
      <c r="G3" s="115"/>
      <c r="H3" s="115"/>
    </row>
    <row r="4" spans="1:8" x14ac:dyDescent="0.25">
      <c r="A4" s="101" t="str">
        <f>Evaluation!A56</f>
        <v>Px125</v>
      </c>
      <c r="B4" s="102" t="str">
        <f>Evaluation!E56</f>
        <v>SLA</v>
      </c>
      <c r="C4" s="103" t="str">
        <f>Evaluation!H56</f>
        <v>--------------</v>
      </c>
      <c r="D4" s="103">
        <f>Evaluation!I56</f>
        <v>0</v>
      </c>
    </row>
    <row r="5" spans="1:8" x14ac:dyDescent="0.25">
      <c r="A5" s="88" t="str">
        <f>Evaluation!A57</f>
        <v>Px127</v>
      </c>
      <c r="B5" t="str">
        <f>Evaluation!E57</f>
        <v>Podpora Platformy (Platform support)</v>
      </c>
      <c r="C5" s="9" t="str">
        <f>Evaluation!H57</f>
        <v>--------------</v>
      </c>
      <c r="D5" s="9">
        <f>Evaluation!I57</f>
        <v>0</v>
      </c>
    </row>
    <row r="6" spans="1:8" x14ac:dyDescent="0.25">
      <c r="A6" s="88" t="str">
        <f>Evaluation!A58</f>
        <v>Px128</v>
      </c>
      <c r="B6" t="str">
        <f>Evaluation!E58</f>
        <v>HelpDesk (Incident management, Problem management)</v>
      </c>
      <c r="C6" s="9" t="str">
        <f>Evaluation!H58</f>
        <v>--------------</v>
      </c>
      <c r="D6" s="9">
        <f>Evaluation!I58</f>
        <v>0</v>
      </c>
    </row>
    <row r="7" spans="1:8" x14ac:dyDescent="0.25">
      <c r="A7" s="101" t="str">
        <f>Evaluation!A59</f>
        <v>Px131</v>
      </c>
      <c r="B7" s="102" t="str">
        <f>Evaluation!E59</f>
        <v>Change management</v>
      </c>
      <c r="C7" s="103">
        <f>Evaluation!H59</f>
        <v>100000</v>
      </c>
      <c r="D7" s="103" t="str">
        <f>Evaluation!I59</f>
        <v>--------------</v>
      </c>
    </row>
    <row r="8" spans="1:8" x14ac:dyDescent="0.25">
      <c r="A8" s="88" t="str">
        <f>Evaluation!A60</f>
        <v>Px132</v>
      </c>
      <c r="B8" t="str">
        <f>Evaluation!E60</f>
        <v>L1 Support</v>
      </c>
      <c r="C8" s="9">
        <f>Evaluation!H60</f>
        <v>0</v>
      </c>
      <c r="D8" s="9" t="str">
        <f>Evaluation!I60</f>
        <v>--------------</v>
      </c>
    </row>
    <row r="9" spans="1:8" x14ac:dyDescent="0.25">
      <c r="A9" s="88" t="str">
        <f>Evaluation!A61</f>
        <v>Px133</v>
      </c>
      <c r="B9" t="str">
        <f>Evaluation!E61</f>
        <v>L2 Support</v>
      </c>
      <c r="C9" s="9">
        <f>Evaluation!H61</f>
        <v>0</v>
      </c>
      <c r="D9" s="9" t="str">
        <f>Evaluation!I61</f>
        <v>--------------</v>
      </c>
    </row>
    <row r="10" spans="1:8" x14ac:dyDescent="0.25">
      <c r="A10" s="88" t="str">
        <f>Evaluation!A62</f>
        <v>Px134</v>
      </c>
      <c r="B10" t="str">
        <f>Evaluation!E62</f>
        <v>L3 Support</v>
      </c>
      <c r="C10" s="9">
        <f>Evaluation!H62</f>
        <v>0</v>
      </c>
      <c r="D10" s="9" t="str">
        <f>Evaluation!I62</f>
        <v>--------------</v>
      </c>
    </row>
    <row r="11" spans="1:8" x14ac:dyDescent="0.25">
      <c r="A11" s="88" t="str">
        <f>Evaluation!A63</f>
        <v>Px135</v>
      </c>
      <c r="B11" t="str">
        <f>Evaluation!E63</f>
        <v>Školenie ad hoc</v>
      </c>
      <c r="C11" s="9">
        <f>Evaluation!H63</f>
        <v>0</v>
      </c>
      <c r="D11" s="9" t="str">
        <f>Evaluation!I63</f>
        <v>--------------</v>
      </c>
    </row>
    <row r="12" spans="1:8" x14ac:dyDescent="0.25">
      <c r="A12" s="101" t="str">
        <f>Evaluation!A64</f>
        <v>Px136</v>
      </c>
      <c r="B12" s="102" t="str">
        <f>Evaluation!E64</f>
        <v>Súčinnosť pri ukončení zmluvy s odovzdaním-migráciou databáz a údajov - 30 Človekodní
(Cooperation in case of contract termination, migration od databases/data etc.) -30 Mandays</v>
      </c>
      <c r="C12" s="103">
        <f>Evaluation!H64</f>
        <v>0</v>
      </c>
      <c r="D12" s="103" t="str">
        <f>Evaluation!I64</f>
        <v>--------------</v>
      </c>
    </row>
    <row r="13" spans="1:8" x14ac:dyDescent="0.25">
      <c r="A13" s="98">
        <f>Evaluation!A66</f>
        <v>100</v>
      </c>
      <c r="B13" s="99" t="str">
        <f>Evaluation!E66</f>
        <v>1.0 Modul - Elektronická Evidencia (Electronic Registration)</v>
      </c>
      <c r="C13" s="100">
        <f>Evaluation!H66</f>
        <v>0</v>
      </c>
      <c r="D13" s="100">
        <f>Evaluation!I66</f>
        <v>0</v>
      </c>
    </row>
    <row r="14" spans="1:8" x14ac:dyDescent="0.25">
      <c r="A14" s="101" t="str">
        <f>Evaluation!A68</f>
        <v>P101</v>
      </c>
      <c r="B14" s="102" t="str">
        <f>Evaluation!E68</f>
        <v>Analýza (Analysis)</v>
      </c>
      <c r="C14" s="103">
        <f>Evaluation!H68</f>
        <v>0</v>
      </c>
      <c r="D14" s="103" t="str">
        <f>Evaluation!I68</f>
        <v>--------------</v>
      </c>
    </row>
    <row r="15" spans="1:8" x14ac:dyDescent="0.25">
      <c r="A15" s="88" t="str">
        <f>Evaluation!A69</f>
        <v>P102</v>
      </c>
      <c r="B15" t="str">
        <f>Evaluation!E69</f>
        <v xml:space="preserve">Dátová analýza (Data analysis) - As Is  </v>
      </c>
      <c r="C15" s="9">
        <f>Evaluation!H69</f>
        <v>0</v>
      </c>
      <c r="D15" s="9" t="str">
        <f>Evaluation!I69</f>
        <v>--------------</v>
      </c>
    </row>
    <row r="16" spans="1:8" x14ac:dyDescent="0.25">
      <c r="A16" s="88" t="str">
        <f>Evaluation!A70</f>
        <v>P103</v>
      </c>
      <c r="B16" t="str">
        <f>Evaluation!E70</f>
        <v>Funkčná analýza (Functional analysis) - As Is</v>
      </c>
      <c r="C16" s="9">
        <f>Evaluation!H70</f>
        <v>0</v>
      </c>
      <c r="D16" s="9" t="str">
        <f>Evaluation!I70</f>
        <v>--------------</v>
      </c>
    </row>
    <row r="17" spans="1:4" x14ac:dyDescent="0.25">
      <c r="A17" s="88" t="str">
        <f>Evaluation!A71</f>
        <v>P104</v>
      </c>
      <c r="B17" t="str">
        <f>Evaluation!E71</f>
        <v>Dátová analýza (Data analysis)  - Future state</v>
      </c>
      <c r="C17" s="9">
        <f>Evaluation!H71</f>
        <v>0</v>
      </c>
      <c r="D17" s="9" t="str">
        <f>Evaluation!I71</f>
        <v>--------------</v>
      </c>
    </row>
    <row r="18" spans="1:4" x14ac:dyDescent="0.25">
      <c r="A18" s="88" t="str">
        <f>Evaluation!A72</f>
        <v>P105</v>
      </c>
      <c r="B18" t="str">
        <f>Evaluation!E72</f>
        <v>Funkčná analýza (Functional analysis) - Future state</v>
      </c>
      <c r="C18" s="9">
        <f>Evaluation!H72</f>
        <v>0</v>
      </c>
      <c r="D18" s="9" t="str">
        <f>Evaluation!I72</f>
        <v>--------------</v>
      </c>
    </row>
    <row r="19" spans="1:4" x14ac:dyDescent="0.25">
      <c r="A19" s="88" t="str">
        <f>Evaluation!A73</f>
        <v>P106</v>
      </c>
      <c r="B19" t="str">
        <f>Evaluation!E73</f>
        <v>GAP analýza (GAP analysis)</v>
      </c>
      <c r="C19" s="9">
        <f>Evaluation!H73</f>
        <v>0</v>
      </c>
      <c r="D19" s="9" t="str">
        <f>Evaluation!I73</f>
        <v>--------------</v>
      </c>
    </row>
    <row r="20" spans="1:4" x14ac:dyDescent="0.25">
      <c r="A20" s="101" t="str">
        <f>Evaluation!A74</f>
        <v>P107</v>
      </c>
      <c r="B20" s="102" t="str">
        <f>Evaluation!E74</f>
        <v>Implementácia (Implementation)</v>
      </c>
      <c r="C20" s="103">
        <f>Evaluation!H74</f>
        <v>0</v>
      </c>
      <c r="D20" s="103" t="str">
        <f>Evaluation!I74</f>
        <v>--------------</v>
      </c>
    </row>
    <row r="21" spans="1:4" x14ac:dyDescent="0.25">
      <c r="A21" s="88" t="str">
        <f>Evaluation!A75</f>
        <v>P108</v>
      </c>
      <c r="B21" t="str">
        <f>Evaluation!E75</f>
        <v>Implementácia Modulu (Modul implementation)</v>
      </c>
      <c r="C21" s="9">
        <f>Evaluation!H75</f>
        <v>0</v>
      </c>
      <c r="D21" s="9" t="str">
        <f>Evaluation!I75</f>
        <v>--------------</v>
      </c>
    </row>
    <row r="22" spans="1:4" x14ac:dyDescent="0.25">
      <c r="A22" s="88" t="str">
        <f>Evaluation!A76</f>
        <v>P109</v>
      </c>
      <c r="B22" t="str">
        <f>Evaluation!E76</f>
        <v>Dizajn funkcionality (Functionality design)</v>
      </c>
      <c r="C22" s="9">
        <f>Evaluation!H76</f>
        <v>0</v>
      </c>
      <c r="D22" s="9" t="str">
        <f>Evaluation!I76</f>
        <v>--------------</v>
      </c>
    </row>
    <row r="23" spans="1:4" x14ac:dyDescent="0.25">
      <c r="A23" s="88" t="str">
        <f>Evaluation!A77</f>
        <v>P110</v>
      </c>
      <c r="B23" t="str">
        <f>Evaluation!E77</f>
        <v>Implementácia funkcionality (Functionality implementation)</v>
      </c>
      <c r="C23" s="9">
        <f>Evaluation!H77</f>
        <v>0</v>
      </c>
      <c r="D23" s="9" t="str">
        <f>Evaluation!I77</f>
        <v>--------------</v>
      </c>
    </row>
    <row r="24" spans="1:4" x14ac:dyDescent="0.25">
      <c r="A24" s="88" t="str">
        <f>Evaluation!A78</f>
        <v>P111</v>
      </c>
      <c r="B24" t="str">
        <f>Evaluation!E78</f>
        <v>QA Test</v>
      </c>
      <c r="C24" s="9">
        <f>Evaluation!H78</f>
        <v>0</v>
      </c>
      <c r="D24" s="9" t="str">
        <f>Evaluation!I78</f>
        <v>--------------</v>
      </c>
    </row>
    <row r="25" spans="1:4" x14ac:dyDescent="0.25">
      <c r="A25" s="88" t="str">
        <f>Evaluation!A79</f>
        <v>P112</v>
      </c>
      <c r="B25" t="str">
        <f>Evaluation!E79</f>
        <v>Data cleanup</v>
      </c>
      <c r="C25" s="9">
        <f>Evaluation!H79</f>
        <v>0</v>
      </c>
      <c r="D25" s="9" t="str">
        <f>Evaluation!I79</f>
        <v>--------------</v>
      </c>
    </row>
    <row r="26" spans="1:4" x14ac:dyDescent="0.25">
      <c r="A26" s="88" t="str">
        <f>Evaluation!A80</f>
        <v>P113</v>
      </c>
      <c r="B26" t="str">
        <f>Evaluation!E80</f>
        <v>Data integration</v>
      </c>
      <c r="C26" s="9">
        <f>Evaluation!H80</f>
        <v>0</v>
      </c>
      <c r="D26" s="9" t="str">
        <f>Evaluation!I80</f>
        <v>--------------</v>
      </c>
    </row>
    <row r="27" spans="1:4" x14ac:dyDescent="0.25">
      <c r="A27" s="88" t="str">
        <f>Evaluation!A81</f>
        <v>P114</v>
      </c>
      <c r="B27" t="str">
        <f>Evaluation!E81</f>
        <v>Data transfer</v>
      </c>
      <c r="C27" s="9">
        <f>Evaluation!H81</f>
        <v>0</v>
      </c>
      <c r="D27" s="9" t="str">
        <f>Evaluation!I81</f>
        <v>--------------</v>
      </c>
    </row>
    <row r="28" spans="1:4" x14ac:dyDescent="0.25">
      <c r="A28" s="88" t="str">
        <f>Evaluation!A82</f>
        <v>P115</v>
      </c>
      <c r="B28" t="str">
        <f>Evaluation!E82</f>
        <v>Produkcia (Go alive)</v>
      </c>
      <c r="C28" s="9">
        <f>Evaluation!H82</f>
        <v>0</v>
      </c>
      <c r="D28" s="9" t="str">
        <f>Evaluation!I82</f>
        <v>--------------</v>
      </c>
    </row>
    <row r="29" spans="1:4" x14ac:dyDescent="0.25">
      <c r="A29" s="88" t="str">
        <f>Evaluation!A83</f>
        <v>P116</v>
      </c>
      <c r="B29" t="str">
        <f>Evaluation!E83</f>
        <v>User Training</v>
      </c>
      <c r="C29" s="9">
        <f>Evaluation!H83</f>
        <v>0</v>
      </c>
      <c r="D29" s="9" t="str">
        <f>Evaluation!I83</f>
        <v>--------------</v>
      </c>
    </row>
    <row r="30" spans="1:4" x14ac:dyDescent="0.25">
      <c r="A30" s="88" t="str">
        <f>Evaluation!A84</f>
        <v>P117</v>
      </c>
      <c r="B30" t="str">
        <f>Evaluation!E84</f>
        <v>Followup školenie po 8 týždňoch (followup user training after 8 weeks)</v>
      </c>
      <c r="C30" s="9">
        <f>Evaluation!H84</f>
        <v>0</v>
      </c>
      <c r="D30" s="9" t="str">
        <f>Evaluation!I84</f>
        <v>--------------</v>
      </c>
    </row>
    <row r="31" spans="1:4" x14ac:dyDescent="0.25">
      <c r="A31" s="101">
        <f>Evaluation!A85</f>
        <v>118</v>
      </c>
      <c r="B31" s="102" t="str">
        <f>Evaluation!E85</f>
        <v>Funkcionalita Modul Elektronická Evidencia (Functionality Electronic Registration)</v>
      </c>
      <c r="C31" s="103" t="str">
        <f>Evaluation!H85</f>
        <v>--------------</v>
      </c>
      <c r="D31" s="103">
        <f>Evaluation!I85</f>
        <v>0</v>
      </c>
    </row>
    <row r="32" spans="1:4" x14ac:dyDescent="0.25">
      <c r="A32" s="98">
        <f>Evaluation!A106</f>
        <v>200</v>
      </c>
      <c r="B32" s="99" t="str">
        <f>Evaluation!E106</f>
        <v>2.0 Modul - Fleet Management</v>
      </c>
      <c r="C32" s="100">
        <f>Evaluation!H106</f>
        <v>0</v>
      </c>
      <c r="D32" s="100">
        <f>Evaluation!I106</f>
        <v>0</v>
      </c>
    </row>
    <row r="33" spans="1:4" x14ac:dyDescent="0.25">
      <c r="A33" s="101" t="str">
        <f>Evaluation!A108</f>
        <v>P202</v>
      </c>
      <c r="B33" s="102" t="str">
        <f>Evaluation!E108</f>
        <v>Analýza (Analysis)</v>
      </c>
      <c r="C33" s="103">
        <f>Evaluation!H108</f>
        <v>0</v>
      </c>
      <c r="D33" s="103" t="str">
        <f>Evaluation!I108</f>
        <v>--------------</v>
      </c>
    </row>
    <row r="34" spans="1:4" x14ac:dyDescent="0.25">
      <c r="A34" s="88" t="str">
        <f>Evaluation!A109</f>
        <v>P203</v>
      </c>
      <c r="B34" t="str">
        <f>Evaluation!E109</f>
        <v xml:space="preserve">Dátová analýza (Data analysis) - As Is  </v>
      </c>
      <c r="C34" s="9">
        <f>Evaluation!H109</f>
        <v>0</v>
      </c>
      <c r="D34" s="9" t="str">
        <f>Evaluation!I109</f>
        <v>--------------</v>
      </c>
    </row>
    <row r="35" spans="1:4" x14ac:dyDescent="0.25">
      <c r="A35" s="88" t="str">
        <f>Evaluation!A110</f>
        <v>P204</v>
      </c>
      <c r="B35" t="str">
        <f>Evaluation!E110</f>
        <v>Funkčná analýza (Functional analysis) - As Is</v>
      </c>
      <c r="C35" s="9">
        <f>Evaluation!H110</f>
        <v>0</v>
      </c>
      <c r="D35" s="9" t="str">
        <f>Evaluation!I110</f>
        <v>--------------</v>
      </c>
    </row>
    <row r="36" spans="1:4" x14ac:dyDescent="0.25">
      <c r="A36" s="88" t="str">
        <f>Evaluation!A111</f>
        <v>P205</v>
      </c>
      <c r="B36" t="str">
        <f>Evaluation!E111</f>
        <v>Dátová analýza (Data analysis)  - Future state</v>
      </c>
      <c r="C36" s="9">
        <f>Evaluation!H111</f>
        <v>0</v>
      </c>
      <c r="D36" s="9" t="str">
        <f>Evaluation!I111</f>
        <v>--------------</v>
      </c>
    </row>
    <row r="37" spans="1:4" x14ac:dyDescent="0.25">
      <c r="A37" s="88" t="str">
        <f>Evaluation!A112</f>
        <v>P206</v>
      </c>
      <c r="B37" t="str">
        <f>Evaluation!E112</f>
        <v>Funkčná analýza (Functional analysis) - Future state</v>
      </c>
      <c r="C37" s="9">
        <f>Evaluation!H112</f>
        <v>0</v>
      </c>
      <c r="D37" s="9" t="str">
        <f>Evaluation!I112</f>
        <v>--------------</v>
      </c>
    </row>
    <row r="38" spans="1:4" x14ac:dyDescent="0.25">
      <c r="A38" s="88" t="str">
        <f>Evaluation!A113</f>
        <v>P207</v>
      </c>
      <c r="B38" t="str">
        <f>Evaluation!E113</f>
        <v>Analýza vozového parku (Fleet analysis)</v>
      </c>
      <c r="C38" s="9">
        <f>Evaluation!H113</f>
        <v>0</v>
      </c>
      <c r="D38" s="9" t="str">
        <f>Evaluation!I113</f>
        <v>--------------</v>
      </c>
    </row>
    <row r="39" spans="1:4" x14ac:dyDescent="0.25">
      <c r="A39" s="88" t="str">
        <f>Evaluation!A114</f>
        <v>P208</v>
      </c>
      <c r="B39" t="str">
        <f>Evaluation!E114</f>
        <v>Projektová príprava implementácie modulu (Project preparation of modul implementation)</v>
      </c>
      <c r="C39" s="9">
        <f>Evaluation!H114</f>
        <v>0</v>
      </c>
      <c r="D39" s="9" t="str">
        <f>Evaluation!I114</f>
        <v>--------------</v>
      </c>
    </row>
    <row r="40" spans="1:4" x14ac:dyDescent="0.25">
      <c r="A40" s="101" t="str">
        <f>Evaluation!A115</f>
        <v>P209</v>
      </c>
      <c r="B40" s="102" t="str">
        <f>Evaluation!E115</f>
        <v>Implementácia (Implementation)</v>
      </c>
      <c r="C40" s="103">
        <f>Evaluation!H115</f>
        <v>0</v>
      </c>
      <c r="D40" s="103" t="str">
        <f>Evaluation!I115</f>
        <v>--------------</v>
      </c>
    </row>
    <row r="41" spans="1:4" x14ac:dyDescent="0.25">
      <c r="A41" s="88" t="str">
        <f>Evaluation!A116</f>
        <v>P210</v>
      </c>
      <c r="B41" t="str">
        <f>Evaluation!E116</f>
        <v>Implementácia Modulu (Modul implementation)</v>
      </c>
      <c r="C41" s="9">
        <f>Evaluation!H116</f>
        <v>0</v>
      </c>
      <c r="D41" s="9" t="str">
        <f>Evaluation!I116</f>
        <v>--------------</v>
      </c>
    </row>
    <row r="42" spans="1:4" x14ac:dyDescent="0.25">
      <c r="A42" s="88" t="str">
        <f>Evaluation!A117</f>
        <v>P211</v>
      </c>
      <c r="B42" t="str">
        <f>Evaluation!E117</f>
        <v>Inštalácia monitorovacej jednotky LKW + aktivácia v module (Installation of monitoring unit+activation - LKW)</v>
      </c>
      <c r="C42" s="9">
        <f>Evaluation!H117</f>
        <v>0</v>
      </c>
      <c r="D42" s="9" t="str">
        <f>Evaluation!I117</f>
        <v>--------------</v>
      </c>
    </row>
    <row r="43" spans="1:4" x14ac:dyDescent="0.25">
      <c r="A43" s="88" t="str">
        <f>Evaluation!A118</f>
        <v>P212</v>
      </c>
      <c r="B43" t="str">
        <f>Evaluation!E118</f>
        <v>Inštalácia monitorovacej jednotky PKW + aktivácia v module (Installation of monitoring unit+activation - PKW)</v>
      </c>
      <c r="C43" s="9">
        <f>Evaluation!H118</f>
        <v>0</v>
      </c>
      <c r="D43" s="9" t="str">
        <f>Evaluation!I118</f>
        <v>--------------</v>
      </c>
    </row>
    <row r="44" spans="1:4" x14ac:dyDescent="0.25">
      <c r="A44" s="88" t="str">
        <f>Evaluation!A119</f>
        <v>P213</v>
      </c>
      <c r="B44" t="str">
        <f>Evaluation!E119</f>
        <v>Školenie užívateľov (User Training)</v>
      </c>
      <c r="C44" s="9">
        <f>Evaluation!H119</f>
        <v>0</v>
      </c>
      <c r="D44" s="9" t="str">
        <f>Evaluation!I119</f>
        <v>--------------</v>
      </c>
    </row>
    <row r="45" spans="1:4" x14ac:dyDescent="0.25">
      <c r="A45" s="88" t="str">
        <f>Evaluation!A120</f>
        <v>P214</v>
      </c>
      <c r="B45" t="str">
        <f>Evaluation!E120</f>
        <v>Followup školenie po 8 týždňoch (followup user training after 8 weeks)</v>
      </c>
      <c r="C45" s="9">
        <f>Evaluation!H120</f>
        <v>0</v>
      </c>
      <c r="D45" s="9" t="str">
        <f>Evaluation!I120</f>
        <v>--------------</v>
      </c>
    </row>
    <row r="46" spans="1:4" x14ac:dyDescent="0.25">
      <c r="A46" s="101">
        <f>Evaluation!A121</f>
        <v>215</v>
      </c>
      <c r="B46" s="102" t="str">
        <f>Evaluation!E121</f>
        <v>Funkcionalita Modul Fleet Management (Functionality Fleet Managment)</v>
      </c>
      <c r="C46" s="103" t="str">
        <f>Evaluation!H121</f>
        <v>--------------</v>
      </c>
      <c r="D46" s="103">
        <f>Evaluation!I121</f>
        <v>0</v>
      </c>
    </row>
    <row r="47" spans="1:4" x14ac:dyDescent="0.25">
      <c r="A47" s="101">
        <f>Evaluation!A122</f>
        <v>216</v>
      </c>
      <c r="B47" s="102" t="str">
        <f>Evaluation!E122</f>
        <v>Prevádzka monitorovacej jednotky LKW (Operation of monitoring unit LKW)</v>
      </c>
      <c r="C47" s="103" t="str">
        <f>Evaluation!H122</f>
        <v>--------------</v>
      </c>
      <c r="D47" s="103">
        <f>Evaluation!I122</f>
        <v>0</v>
      </c>
    </row>
    <row r="48" spans="1:4" x14ac:dyDescent="0.25">
      <c r="A48" s="101">
        <f>Evaluation!A123</f>
        <v>217</v>
      </c>
      <c r="B48" s="102" t="str">
        <f>Evaluation!E123</f>
        <v>Prevádzka monitorovacej jednotky PKW (Operation of monitoring unit PKW)</v>
      </c>
      <c r="C48" s="103" t="str">
        <f>Evaluation!H123</f>
        <v>--------------</v>
      </c>
      <c r="D48" s="103">
        <f>Evaluation!I123</f>
        <v>0</v>
      </c>
    </row>
    <row r="49" spans="1:4" x14ac:dyDescent="0.25">
      <c r="A49" s="98">
        <f>Evaluation!A162</f>
        <v>300</v>
      </c>
      <c r="B49" s="99" t="str">
        <f>Evaluation!E162</f>
        <v>3.0 Modul - Plánovanie Zvozu</v>
      </c>
      <c r="C49" s="100">
        <f>Evaluation!H162</f>
        <v>0</v>
      </c>
      <c r="D49" s="100">
        <f>Evaluation!I162</f>
        <v>0</v>
      </c>
    </row>
    <row r="50" spans="1:4" x14ac:dyDescent="0.25">
      <c r="A50" s="101" t="str">
        <f>Evaluation!A164</f>
        <v>P302</v>
      </c>
      <c r="B50" s="102" t="str">
        <f>Evaluation!E164</f>
        <v>Analýza (Analysis)</v>
      </c>
      <c r="C50" s="103">
        <f>Evaluation!H164</f>
        <v>0</v>
      </c>
      <c r="D50" s="103" t="str">
        <f>Evaluation!I164</f>
        <v>--------------</v>
      </c>
    </row>
    <row r="51" spans="1:4" x14ac:dyDescent="0.25">
      <c r="A51" s="88" t="str">
        <f>Evaluation!A165</f>
        <v>P303</v>
      </c>
      <c r="B51" t="str">
        <f>Evaluation!E165</f>
        <v>Projektová príprava implementácie modulu, requirements and real life operations on site audit</v>
      </c>
      <c r="C51" s="9">
        <f>Evaluation!H165</f>
        <v>0</v>
      </c>
      <c r="D51" s="9" t="str">
        <f>Evaluation!I165</f>
        <v>--------------</v>
      </c>
    </row>
    <row r="52" spans="1:4" x14ac:dyDescent="0.25">
      <c r="A52" s="88" t="str">
        <f>Evaluation!A166</f>
        <v>P304</v>
      </c>
      <c r="B52" t="str">
        <f>Evaluation!E166</f>
        <v>Dátová analýza - As Is</v>
      </c>
      <c r="C52" s="9">
        <f>Evaluation!H166</f>
        <v>0</v>
      </c>
      <c r="D52" s="9" t="str">
        <f>Evaluation!I166</f>
        <v>--------------</v>
      </c>
    </row>
    <row r="53" spans="1:4" x14ac:dyDescent="0.25">
      <c r="A53" s="88" t="str">
        <f>Evaluation!A167</f>
        <v>P305</v>
      </c>
      <c r="B53" t="str">
        <f>Evaluation!E167</f>
        <v>Funkčná analýza - As Is</v>
      </c>
      <c r="C53" s="9">
        <f>Evaluation!H167</f>
        <v>0</v>
      </c>
      <c r="D53" s="9" t="str">
        <f>Evaluation!I167</f>
        <v>--------------</v>
      </c>
    </row>
    <row r="54" spans="1:4" x14ac:dyDescent="0.25">
      <c r="A54" s="88" t="str">
        <f>Evaluation!A168</f>
        <v>P306</v>
      </c>
      <c r="B54" t="str">
        <f>Evaluation!E168</f>
        <v>Dátová analýza - Future state</v>
      </c>
      <c r="C54" s="9">
        <f>Evaluation!H168</f>
        <v>0</v>
      </c>
      <c r="D54" s="9" t="str">
        <f>Evaluation!I168</f>
        <v>--------------</v>
      </c>
    </row>
    <row r="55" spans="1:4" x14ac:dyDescent="0.25">
      <c r="A55" s="88" t="str">
        <f>Evaluation!A169</f>
        <v>P307</v>
      </c>
      <c r="B55" t="str">
        <f>Evaluation!E169</f>
        <v>Analýza plánovacích režimov a požiadaviek - Future state</v>
      </c>
      <c r="C55" s="9">
        <f>Evaluation!H169</f>
        <v>0</v>
      </c>
      <c r="D55" s="9" t="str">
        <f>Evaluation!I169</f>
        <v>--------------</v>
      </c>
    </row>
    <row r="56" spans="1:4" x14ac:dyDescent="0.25">
      <c r="A56" s="101" t="str">
        <f>Evaluation!A170</f>
        <v>P308</v>
      </c>
      <c r="B56" s="102" t="str">
        <f>Evaluation!E170</f>
        <v>Implementácia (Implementation)</v>
      </c>
      <c r="C56" s="103">
        <f>Evaluation!H170</f>
        <v>0</v>
      </c>
      <c r="D56" s="103" t="str">
        <f>Evaluation!I170</f>
        <v>--------------</v>
      </c>
    </row>
    <row r="57" spans="1:4" x14ac:dyDescent="0.25">
      <c r="A57" s="88" t="str">
        <f>Evaluation!A171</f>
        <v>P309</v>
      </c>
      <c r="B57" t="str">
        <f>Evaluation!E171</f>
        <v>Implementácia modulu</v>
      </c>
      <c r="C57" s="9">
        <f>Evaluation!H171</f>
        <v>0</v>
      </c>
      <c r="D57" s="9" t="str">
        <f>Evaluation!I171</f>
        <v>--------------</v>
      </c>
    </row>
    <row r="58" spans="1:4" x14ac:dyDescent="0.25">
      <c r="A58" s="88" t="str">
        <f>Evaluation!A172</f>
        <v>P310</v>
      </c>
      <c r="B58" t="str">
        <f>Evaluation!E172</f>
        <v>Tvorba plánu - Manual</v>
      </c>
      <c r="C58" s="9">
        <f>Evaluation!H172</f>
        <v>0</v>
      </c>
      <c r="D58" s="9" t="str">
        <f>Evaluation!I172</f>
        <v>--------------</v>
      </c>
    </row>
    <row r="59" spans="1:4" x14ac:dyDescent="0.25">
      <c r="A59" s="88" t="str">
        <f>Evaluation!A173</f>
        <v>P311</v>
      </c>
      <c r="B59" t="str">
        <f>Evaluation!E173</f>
        <v>Tvorba plánu - Automat</v>
      </c>
      <c r="C59" s="9">
        <f>Evaluation!H173</f>
        <v>0</v>
      </c>
      <c r="D59" s="9" t="str">
        <f>Evaluation!I173</f>
        <v>--------------</v>
      </c>
    </row>
    <row r="60" spans="1:4" x14ac:dyDescent="0.25">
      <c r="A60" s="88" t="str">
        <f>Evaluation!A174</f>
        <v>P312</v>
      </c>
      <c r="B60" t="str">
        <f>Evaluation!E174</f>
        <v>Školenie užívateľov</v>
      </c>
      <c r="C60" s="9">
        <f>Evaluation!H174</f>
        <v>0</v>
      </c>
      <c r="D60" s="9" t="str">
        <f>Evaluation!I174</f>
        <v>--------------</v>
      </c>
    </row>
    <row r="61" spans="1:4" x14ac:dyDescent="0.25">
      <c r="A61" s="88" t="str">
        <f>Evaluation!A175</f>
        <v>P313</v>
      </c>
      <c r="B61" t="str">
        <f>Evaluation!E175</f>
        <v>Followup školenie po 8 týždňoch</v>
      </c>
      <c r="C61" s="9">
        <f>Evaluation!H175</f>
        <v>0</v>
      </c>
      <c r="D61" s="9" t="str">
        <f>Evaluation!I175</f>
        <v>--------------</v>
      </c>
    </row>
    <row r="62" spans="1:4" x14ac:dyDescent="0.25">
      <c r="A62" s="101" t="str">
        <f>Evaluation!A176</f>
        <v>P314</v>
      </c>
      <c r="B62" s="102" t="str">
        <f>Evaluation!E176</f>
        <v>Funkcionalita Modul Plánovanie Zvozu</v>
      </c>
      <c r="C62" s="103" t="str">
        <f>Evaluation!H176</f>
        <v>--------------</v>
      </c>
      <c r="D62" s="103">
        <f>Evaluation!I176</f>
        <v>0</v>
      </c>
    </row>
    <row r="63" spans="1:4" x14ac:dyDescent="0.25">
      <c r="A63" s="98">
        <f>Evaluation!A202</f>
        <v>400</v>
      </c>
      <c r="B63" s="99" t="str">
        <f>Evaluation!E202</f>
        <v>Integrácia na OLO SW a HW</v>
      </c>
      <c r="C63" s="100">
        <f>Evaluation!H202</f>
        <v>0</v>
      </c>
      <c r="D63" s="100" t="str">
        <f>Evaluation!I202</f>
        <v>--------------</v>
      </c>
    </row>
    <row r="64" spans="1:4" x14ac:dyDescent="0.25">
      <c r="A64" s="88">
        <f>Evaluation!A203</f>
        <v>401</v>
      </c>
      <c r="B64" t="str">
        <f>Evaluation!E203</f>
        <v>NORIS WebScrape/(API - future state)</v>
      </c>
      <c r="C64" s="9">
        <f>Evaluation!H203</f>
        <v>0</v>
      </c>
      <c r="D64" s="9" t="str">
        <f>Evaluation!I203</f>
        <v>--------------</v>
      </c>
    </row>
    <row r="65" spans="1:4" x14ac:dyDescent="0.25">
      <c r="A65" s="88" t="e">
        <f>Evaluation!#REF!</f>
        <v>#REF!</v>
      </c>
      <c r="B65" t="e">
        <f>Evaluation!#REF!</f>
        <v>#REF!</v>
      </c>
      <c r="C65" s="9" t="e">
        <f>Evaluation!#REF!</f>
        <v>#REF!</v>
      </c>
      <c r="D65" s="9" t="e">
        <f>Evaluation!#REF!</f>
        <v>#REF!</v>
      </c>
    </row>
    <row r="66" spans="1:4" x14ac:dyDescent="0.25">
      <c r="A66" s="88" t="e">
        <f>Evaluation!#REF!</f>
        <v>#REF!</v>
      </c>
      <c r="B66" t="e">
        <f>Evaluation!#REF!</f>
        <v>#REF!</v>
      </c>
      <c r="C66" s="9" t="e">
        <f>Evaluation!#REF!</f>
        <v>#REF!</v>
      </c>
      <c r="D66" s="9" t="e">
        <f>Evaluation!#REF!</f>
        <v>#REF!</v>
      </c>
    </row>
    <row r="67" spans="1:4" x14ac:dyDescent="0.25">
      <c r="A67" s="88" t="e">
        <f>Evaluation!#REF!</f>
        <v>#REF!</v>
      </c>
      <c r="B67" t="e">
        <f>Evaluation!#REF!</f>
        <v>#REF!</v>
      </c>
      <c r="C67" s="9" t="e">
        <f>Evaluation!#REF!</f>
        <v>#REF!</v>
      </c>
      <c r="D67" s="9" t="e">
        <f>Evaluation!#REF!</f>
        <v>#REF!</v>
      </c>
    </row>
    <row r="68" spans="1:4" x14ac:dyDescent="0.25">
      <c r="A68" s="88">
        <f>Evaluation!A204</f>
        <v>405</v>
      </c>
      <c r="B68" t="str">
        <f>Evaluation!E204</f>
        <v xml:space="preserve">Stand passport, Health &amp; Safety app </v>
      </c>
      <c r="C68" s="9">
        <f>Evaluation!H204</f>
        <v>0</v>
      </c>
      <c r="D68" s="9" t="str">
        <f>Evaluation!I204</f>
        <v>--------------</v>
      </c>
    </row>
    <row r="69" spans="1:4" x14ac:dyDescent="0.25">
      <c r="A69" s="88" t="e">
        <f>Evaluation!#REF!</f>
        <v>#REF!</v>
      </c>
      <c r="B69" t="e">
        <f>Evaluation!#REF!</f>
        <v>#REF!</v>
      </c>
      <c r="C69" s="9" t="e">
        <f>Evaluation!#REF!</f>
        <v>#REF!</v>
      </c>
      <c r="D69" s="9" t="e">
        <f>Evaluation!#REF!</f>
        <v>#REF!</v>
      </c>
    </row>
    <row r="70" spans="1:4" x14ac:dyDescent="0.25">
      <c r="A70" s="88" t="e">
        <f>Evaluation!#REF!</f>
        <v>#REF!</v>
      </c>
      <c r="B70" t="e">
        <f>Evaluation!#REF!</f>
        <v>#REF!</v>
      </c>
      <c r="C70" s="9" t="e">
        <f>Evaluation!#REF!</f>
        <v>#REF!</v>
      </c>
      <c r="D70" s="9" t="e">
        <f>Evaluation!#REF!</f>
        <v>#REF!</v>
      </c>
    </row>
    <row r="71" spans="1:4" x14ac:dyDescent="0.25">
      <c r="A71" s="88" t="e">
        <f>Evaluation!#REF!</f>
        <v>#REF!</v>
      </c>
      <c r="B71" t="e">
        <f>Evaluation!#REF!</f>
        <v>#REF!</v>
      </c>
      <c r="C71" s="9" t="e">
        <f>Evaluation!#REF!</f>
        <v>#REF!</v>
      </c>
      <c r="D71" s="9" t="e">
        <f>Evaluation!#REF!</f>
        <v>#REF!</v>
      </c>
    </row>
    <row r="72" spans="1:4" x14ac:dyDescent="0.25">
      <c r="A72" s="88" t="e">
        <f>Evaluation!#REF!</f>
        <v>#REF!</v>
      </c>
      <c r="B72" t="e">
        <f>Evaluation!#REF!</f>
        <v>#REF!</v>
      </c>
      <c r="C72" s="9" t="e">
        <f>Evaluation!#REF!</f>
        <v>#REF!</v>
      </c>
      <c r="D72" s="9" t="e">
        <f>Evaluation!#REF!</f>
        <v>#REF!</v>
      </c>
    </row>
    <row r="73" spans="1:4" x14ac:dyDescent="0.25">
      <c r="A73" s="88">
        <f>Evaluation!A205</f>
        <v>410</v>
      </c>
      <c r="B73" t="str">
        <f>Evaluation!E205</f>
        <v>CRM (MS Dynamics)</v>
      </c>
      <c r="C73" s="9">
        <f>Evaluation!H205</f>
        <v>0</v>
      </c>
      <c r="D73" s="9" t="str">
        <f>Evaluation!I205</f>
        <v>--------------</v>
      </c>
    </row>
    <row r="74" spans="1:4" x14ac:dyDescent="0.25">
      <c r="A74" s="88" t="e">
        <f>Evaluation!#REF!</f>
        <v>#REF!</v>
      </c>
      <c r="B74" t="e">
        <f>Evaluation!#REF!</f>
        <v>#REF!</v>
      </c>
      <c r="C74" s="9" t="e">
        <f>Evaluation!#REF!</f>
        <v>#REF!</v>
      </c>
      <c r="D74" s="9" t="e">
        <f>Evaluation!#REF!</f>
        <v>#REF!</v>
      </c>
    </row>
    <row r="75" spans="1:4" x14ac:dyDescent="0.25">
      <c r="A75" s="88">
        <f>Evaluation!A206</f>
        <v>412</v>
      </c>
      <c r="B75" t="str">
        <f>Evaluation!E206</f>
        <v>Hemak Scalis (Weighbridge software) - SQL</v>
      </c>
      <c r="C75" s="9">
        <f>Evaluation!H206</f>
        <v>0</v>
      </c>
      <c r="D75" s="9" t="str">
        <f>Evaluation!I206</f>
        <v>--------------</v>
      </c>
    </row>
    <row r="76" spans="1:4" x14ac:dyDescent="0.25">
      <c r="A76" s="88">
        <f>Evaluation!A207</f>
        <v>413</v>
      </c>
      <c r="B76" t="str">
        <f>Evaluation!E207</f>
        <v>MS PowerBI + tvorba prvotnych reportov</v>
      </c>
      <c r="C76" s="9">
        <f>Evaluation!H207</f>
        <v>0</v>
      </c>
      <c r="D76" s="9" t="str">
        <f>Evaluation!I207</f>
        <v>--------------</v>
      </c>
    </row>
    <row r="77" spans="1:4" x14ac:dyDescent="0.25">
      <c r="A77" s="88">
        <f>Evaluation!A208</f>
        <v>414</v>
      </c>
      <c r="B77" t="str">
        <f>Evaluation!E208</f>
        <v>Waze</v>
      </c>
      <c r="C77" s="9">
        <f>Evaluation!H208</f>
        <v>0</v>
      </c>
      <c r="D77" s="9" t="str">
        <f>Evaluation!I208</f>
        <v>--------------</v>
      </c>
    </row>
    <row r="78" spans="1:4" x14ac:dyDescent="0.25">
      <c r="A78" s="88">
        <f>Evaluation!A209</f>
        <v>415</v>
      </c>
      <c r="B78" t="str">
        <f>Evaluation!E209</f>
        <v>Plus codes</v>
      </c>
      <c r="C78" s="9">
        <f>Evaluation!H209</f>
        <v>0</v>
      </c>
      <c r="D78" s="9" t="str">
        <f>Evaluation!I209</f>
        <v>--------------</v>
      </c>
    </row>
    <row r="79" spans="1:4" x14ac:dyDescent="0.25">
      <c r="A79" s="88" t="e">
        <f>Evaluation!#REF!</f>
        <v>#REF!</v>
      </c>
      <c r="B79" t="e">
        <f>Evaluation!#REF!</f>
        <v>#REF!</v>
      </c>
      <c r="C79" s="9" t="e">
        <f>Evaluation!#REF!</f>
        <v>#REF!</v>
      </c>
      <c r="D79" s="9" t="e">
        <f>Evaluation!#REF!</f>
        <v>#REF!</v>
      </c>
    </row>
    <row r="80" spans="1:4" x14ac:dyDescent="0.25">
      <c r="A80" s="88" t="e">
        <f>Evaluation!#REF!</f>
        <v>#REF!</v>
      </c>
      <c r="B80" t="e">
        <f>Evaluation!#REF!</f>
        <v>#REF!</v>
      </c>
      <c r="C80" s="9" t="e">
        <f>Evaluation!#REF!</f>
        <v>#REF!</v>
      </c>
      <c r="D80" s="9" t="e">
        <f>Evaluation!#REF!</f>
        <v>#REF!</v>
      </c>
    </row>
    <row r="81" spans="1:4" x14ac:dyDescent="0.25">
      <c r="A81" s="88" t="e">
        <f>Evaluation!#REF!</f>
        <v>#REF!</v>
      </c>
      <c r="B81" t="e">
        <f>Evaluation!#REF!</f>
        <v>#REF!</v>
      </c>
      <c r="C81" s="9" t="e">
        <f>Evaluation!#REF!</f>
        <v>#REF!</v>
      </c>
      <c r="D81" s="9" t="e">
        <f>Evaluation!#REF!</f>
        <v>#REF!</v>
      </c>
    </row>
    <row r="82" spans="1:4" x14ac:dyDescent="0.25">
      <c r="A82" s="88">
        <f>Evaluation!A210</f>
        <v>419</v>
      </c>
      <c r="B82" t="str">
        <f>Evaluation!E210</f>
        <v>Google maps</v>
      </c>
      <c r="C82" s="9">
        <f>Evaluation!H210</f>
        <v>0</v>
      </c>
      <c r="D82" s="9" t="str">
        <f>Evaluation!I210</f>
        <v>--------------</v>
      </c>
    </row>
    <row r="83" spans="1:4" x14ac:dyDescent="0.25">
      <c r="A83" s="88">
        <f>Evaluation!A211</f>
        <v>420</v>
      </c>
      <c r="B83" t="str">
        <f>Evaluation!E211</f>
        <v>Mapy CZ</v>
      </c>
      <c r="C83" s="9">
        <f>Evaluation!H211</f>
        <v>0</v>
      </c>
      <c r="D83" s="9" t="str">
        <f>Evaluation!I211</f>
        <v>--------------</v>
      </c>
    </row>
    <row r="84" spans="1:4" x14ac:dyDescent="0.25">
      <c r="A84" s="88">
        <f>Evaluation!A212</f>
        <v>421</v>
      </c>
      <c r="B84" t="str">
        <f>Evaluation!E212</f>
        <v>ArcGIS</v>
      </c>
      <c r="C84" s="9">
        <f>Evaluation!H212</f>
        <v>0</v>
      </c>
      <c r="D84" s="9" t="str">
        <f>Evaluation!I212</f>
        <v>--------------</v>
      </c>
    </row>
    <row r="85" spans="1:4" x14ac:dyDescent="0.25">
      <c r="A85" s="88">
        <f>Evaluation!A213</f>
        <v>422</v>
      </c>
      <c r="B85" t="str">
        <f>Evaluation!E213</f>
        <v>Samsung Android 10" Tablet</v>
      </c>
      <c r="C85" s="9">
        <f>Evaluation!H213</f>
        <v>0</v>
      </c>
      <c r="D85" s="9" t="str">
        <f>Evaluation!I213</f>
        <v>--------------</v>
      </c>
    </row>
  </sheetData>
  <mergeCells count="4">
    <mergeCell ref="E2:E3"/>
    <mergeCell ref="F2:F3"/>
    <mergeCell ref="G2:G3"/>
    <mergeCell ref="H2:H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D077E-5414-4B43-A9B8-325500230FA6}">
  <sheetPr>
    <tabColor rgb="FFFF0000"/>
  </sheetPr>
  <dimension ref="A1:A3"/>
  <sheetViews>
    <sheetView workbookViewId="0">
      <selection activeCell="A4" sqref="A4"/>
    </sheetView>
  </sheetViews>
  <sheetFormatPr defaultRowHeight="15" x14ac:dyDescent="0.25"/>
  <sheetData>
    <row r="1" spans="1:1" x14ac:dyDescent="0.25">
      <c r="A1" t="s">
        <v>114</v>
      </c>
    </row>
    <row r="2" spans="1:1" x14ac:dyDescent="0.25">
      <c r="A2" t="s">
        <v>113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F2B70-281D-4B3E-ABB0-CCC6352D6918}">
  <sheetPr>
    <tabColor rgb="FFFF0000"/>
  </sheetPr>
  <dimension ref="A1:A5"/>
  <sheetViews>
    <sheetView workbookViewId="0">
      <selection activeCell="D16" sqref="D16"/>
    </sheetView>
  </sheetViews>
  <sheetFormatPr defaultRowHeight="15" x14ac:dyDescent="0.25"/>
  <cols>
    <col min="1" max="1" width="20.7109375" bestFit="1" customWidth="1"/>
  </cols>
  <sheetData>
    <row r="1" spans="1:1" x14ac:dyDescent="0.25">
      <c r="A1" t="s">
        <v>183</v>
      </c>
    </row>
    <row r="2" spans="1:1" x14ac:dyDescent="0.25">
      <c r="A2" t="s">
        <v>52</v>
      </c>
    </row>
    <row r="3" spans="1:1" x14ac:dyDescent="0.25">
      <c r="A3" t="s">
        <v>17</v>
      </c>
    </row>
    <row r="4" spans="1:1" x14ac:dyDescent="0.25">
      <c r="A4" t="s">
        <v>184</v>
      </c>
    </row>
    <row r="5" spans="1:1" x14ac:dyDescent="0.25">
      <c r="A5" t="s">
        <v>185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8ECD5-420B-4D57-90D7-773867CFBB27}">
  <sheetPr>
    <tabColor rgb="FFFF0000"/>
  </sheetPr>
  <dimension ref="A1:A5"/>
  <sheetViews>
    <sheetView workbookViewId="0">
      <selection activeCell="A6" sqref="A6"/>
    </sheetView>
  </sheetViews>
  <sheetFormatPr defaultRowHeight="15" x14ac:dyDescent="0.25"/>
  <cols>
    <col min="1" max="1" width="12.140625" bestFit="1" customWidth="1"/>
  </cols>
  <sheetData>
    <row r="1" spans="1:1" x14ac:dyDescent="0.25">
      <c r="A1" t="s">
        <v>11</v>
      </c>
    </row>
    <row r="2" spans="1:1" x14ac:dyDescent="0.25">
      <c r="A2" t="s">
        <v>21</v>
      </c>
    </row>
    <row r="3" spans="1:1" x14ac:dyDescent="0.25">
      <c r="A3" t="s">
        <v>186</v>
      </c>
    </row>
    <row r="4" spans="1:1" x14ac:dyDescent="0.25">
      <c r="A4" t="s">
        <v>187</v>
      </c>
    </row>
    <row r="5" spans="1:1" x14ac:dyDescent="0.25">
      <c r="A5" t="s">
        <v>188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8577C-741E-4391-9124-5A100DC4ABE9}">
  <sheetPr>
    <tabColor rgb="FFFF0000"/>
  </sheetPr>
  <dimension ref="A1:A2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82D46-E7E4-433D-B6B5-19EEAF2165F5}">
  <sheetPr>
    <tabColor rgb="FFFF0000"/>
  </sheetPr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43</v>
      </c>
    </row>
    <row r="2" spans="1:1" x14ac:dyDescent="0.25">
      <c r="A2" t="s">
        <v>191</v>
      </c>
    </row>
    <row r="3" spans="1:1" x14ac:dyDescent="0.25">
      <c r="A3" t="s">
        <v>198</v>
      </c>
    </row>
    <row r="4" spans="1:1" x14ac:dyDescent="0.25">
      <c r="A4" t="s">
        <v>201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060F5-5822-4595-ADD0-23A18594F340}">
  <sheetPr>
    <tabColor rgb="FFFF0000"/>
  </sheetPr>
  <dimension ref="A1:A11"/>
  <sheetViews>
    <sheetView workbookViewId="0">
      <selection activeCell="A2" sqref="A2:XFD2"/>
    </sheetView>
  </sheetViews>
  <sheetFormatPr defaultRowHeight="15" x14ac:dyDescent="0.25"/>
  <cols>
    <col min="1" max="1" width="17.7109375" bestFit="1" customWidth="1"/>
  </cols>
  <sheetData>
    <row r="1" spans="1:1" x14ac:dyDescent="0.25">
      <c r="A1" t="s">
        <v>44</v>
      </c>
    </row>
    <row r="2" spans="1:1" x14ac:dyDescent="0.25">
      <c r="A2" t="s">
        <v>192</v>
      </c>
    </row>
    <row r="3" spans="1:1" x14ac:dyDescent="0.25">
      <c r="A3" t="s">
        <v>124</v>
      </c>
    </row>
    <row r="4" spans="1:1" x14ac:dyDescent="0.25">
      <c r="A4" t="s">
        <v>36</v>
      </c>
    </row>
    <row r="5" spans="1:1" x14ac:dyDescent="0.25">
      <c r="A5" t="s">
        <v>193</v>
      </c>
    </row>
    <row r="6" spans="1:1" x14ac:dyDescent="0.25">
      <c r="A6" t="s">
        <v>126</v>
      </c>
    </row>
    <row r="7" spans="1:1" x14ac:dyDescent="0.25">
      <c r="A7" t="s">
        <v>194</v>
      </c>
    </row>
    <row r="8" spans="1:1" x14ac:dyDescent="0.25">
      <c r="A8" t="s">
        <v>195</v>
      </c>
    </row>
    <row r="9" spans="1:1" x14ac:dyDescent="0.25">
      <c r="A9" t="s">
        <v>197</v>
      </c>
    </row>
    <row r="10" spans="1:1" x14ac:dyDescent="0.25">
      <c r="A10" t="s">
        <v>12</v>
      </c>
    </row>
    <row r="11" spans="1:1" x14ac:dyDescent="0.25">
      <c r="A11" t="s">
        <v>53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7D7CE-7099-4FF6-809D-12EE6200E44B}">
  <sheetPr>
    <tabColor rgb="FFFF0000"/>
  </sheetPr>
  <dimension ref="A1:A3"/>
  <sheetViews>
    <sheetView workbookViewId="0">
      <selection sqref="A1:A3"/>
    </sheetView>
  </sheetViews>
  <sheetFormatPr defaultRowHeight="15" x14ac:dyDescent="0.25"/>
  <sheetData>
    <row r="1" spans="1:1" x14ac:dyDescent="0.25">
      <c r="A1" t="s">
        <v>13</v>
      </c>
    </row>
    <row r="2" spans="1:1" x14ac:dyDescent="0.25">
      <c r="A2" t="s">
        <v>14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6FFF44173761C4D88A7E8BD4A67B800" ma:contentTypeVersion="10" ma:contentTypeDescription="Umožňuje vytvoriť nový dokument." ma:contentTypeScope="" ma:versionID="721197a84217e01bd2b87a6b3f8ec226">
  <xsd:schema xmlns:xsd="http://www.w3.org/2001/XMLSchema" xmlns:xs="http://www.w3.org/2001/XMLSchema" xmlns:p="http://schemas.microsoft.com/office/2006/metadata/properties" xmlns:ns2="283cc4be-98b0-4db6-903f-bc723ce7020b" xmlns:ns3="d43905d3-0aae-44f8-8b87-4824a9b68b37" targetNamespace="http://schemas.microsoft.com/office/2006/metadata/properties" ma:root="true" ma:fieldsID="381d218b8b5eb743107d082ff5f099aa" ns2:_="" ns3:_="">
    <xsd:import namespace="283cc4be-98b0-4db6-903f-bc723ce7020b"/>
    <xsd:import namespace="d43905d3-0aae-44f8-8b87-4824a9b68b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3cc4be-98b0-4db6-903f-bc723ce702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3905d3-0aae-44f8-8b87-4824a9b68b3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DE4A33-0862-4B4B-A490-4141F5ABFD53}"/>
</file>

<file path=customXml/itemProps2.xml><?xml version="1.0" encoding="utf-8"?>
<ds:datastoreItem xmlns:ds="http://schemas.openxmlformats.org/officeDocument/2006/customXml" ds:itemID="{1D465BA1-F200-4D6D-9D68-9F8810100E9E}">
  <ds:schemaRefs>
    <ds:schemaRef ds:uri="d43905d3-0aae-44f8-8b87-4824a9b68b37"/>
    <ds:schemaRef ds:uri="http://www.w3.org/XML/1998/namespace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283cc4be-98b0-4db6-903f-bc723ce7020b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E45C4BB-E3E0-4FC4-BCB2-0113D7D9547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Evaluation</vt:lpstr>
      <vt:lpstr>Calc</vt:lpstr>
      <vt:lpstr>Functionality</vt:lpstr>
      <vt:lpstr>Document</vt:lpstr>
      <vt:lpstr>Priority</vt:lpstr>
      <vt:lpstr>Type</vt:lpstr>
      <vt:lpstr>Jednotky</vt:lpstr>
      <vt:lpstr>Price</vt:lpstr>
      <vt:lpstr>YN</vt:lpstr>
      <vt:lpstr>Proof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Fedorco Marek</dc:creator>
  <cp:keywords/>
  <dc:description/>
  <cp:lastModifiedBy>Fedorco Marek</cp:lastModifiedBy>
  <cp:revision/>
  <dcterms:created xsi:type="dcterms:W3CDTF">2022-07-04T08:08:43Z</dcterms:created>
  <dcterms:modified xsi:type="dcterms:W3CDTF">2024-05-20T09:45:44Z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0x01010006FFF44173761C4D88A7E8BD4A67B800</vt:lpwstr>
  </property>
  <property fmtid="{D5CDD505-2E9C-101B-9397-08002B2CF9AE}" pid="3" name="MediaServiceImageTags">
    <vt:lpwstr/>
  </property>
  <property fmtid="{D5CDD505-2E9C-101B-9397-08002B2CF9AE}" pid="4" name="Order">
    <vt:r8>180700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ComplianceAssetId">
    <vt:lpwstr/>
  </property>
  <property fmtid="{D5CDD505-2E9C-101B-9397-08002B2CF9AE}" pid="10" name="TemplateUrl">
    <vt:lpwstr/>
  </property>
</Properties>
</file>