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studnicka\Desktop\HNOJIŠTĚ - NOVÉ ZÁMKY\"/>
    </mc:Choice>
  </mc:AlternateContent>
  <bookViews>
    <workbookView xWindow="0" yWindow="0" windowWidth="0" windowHeight="0"/>
  </bookViews>
  <sheets>
    <sheet name="Rekapitulácia stavby" sheetId="1" r:id="rId1"/>
    <sheet name="01 - Bourací práce" sheetId="2" r:id="rId2"/>
    <sheet name="02 - Nové stavební práce" sheetId="3" r:id="rId3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'01 - Bourací práce'!$C$125:$K$144</definedName>
    <definedName name="_xlnm.Print_Area" localSheetId="1">'01 - Bourací práce'!$C$4:$J$76,'01 - Bourací práce'!$C$82:$J$105,'01 - Bourací práce'!$C$111:$J$144</definedName>
    <definedName name="_xlnm.Print_Titles" localSheetId="1">'01 - Bourací práce'!$125:$125</definedName>
    <definedName name="_xlnm._FilterDatabase" localSheetId="2" hidden="1">'02 - Nové stavební práce'!$C$128:$K$179</definedName>
    <definedName name="_xlnm.Print_Area" localSheetId="2">'02 - Nové stavební práce'!$C$4:$J$76,'02 - Nové stavební práce'!$C$82:$J$108,'02 - Nové stavební práce'!$C$114:$J$179</definedName>
    <definedName name="_xlnm.Print_Titles" localSheetId="2">'02 - Nové stavební práce'!$128:$128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3"/>
  <c r="E121"/>
  <c r="F91"/>
  <c r="E89"/>
  <c r="J26"/>
  <c r="E26"/>
  <c r="J126"/>
  <c r="J25"/>
  <c r="J23"/>
  <c r="E23"/>
  <c r="J125"/>
  <c r="J22"/>
  <c r="J20"/>
  <c r="E20"/>
  <c r="F94"/>
  <c r="J19"/>
  <c r="J17"/>
  <c r="E17"/>
  <c r="F125"/>
  <c r="J16"/>
  <c r="J14"/>
  <c r="J91"/>
  <c r="E7"/>
  <c r="E117"/>
  <c i="2" r="J39"/>
  <c r="J38"/>
  <c i="1" r="AY96"/>
  <c i="2" r="J37"/>
  <c i="1" r="AX96"/>
  <c i="2" r="BI144"/>
  <c r="BH144"/>
  <c r="BG144"/>
  <c r="BE144"/>
  <c r="T144"/>
  <c r="T143"/>
  <c r="R144"/>
  <c r="R143"/>
  <c r="P144"/>
  <c r="P143"/>
  <c r="BI142"/>
  <c r="BH142"/>
  <c r="BG142"/>
  <c r="BE142"/>
  <c r="T142"/>
  <c r="T141"/>
  <c r="R142"/>
  <c r="R141"/>
  <c r="P142"/>
  <c r="P141"/>
  <c r="BI140"/>
  <c r="BH140"/>
  <c r="BG140"/>
  <c r="BE140"/>
  <c r="T140"/>
  <c r="T139"/>
  <c r="T138"/>
  <c r="R140"/>
  <c r="R139"/>
  <c r="R138"/>
  <c r="P140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0"/>
  <c r="E118"/>
  <c r="F91"/>
  <c r="E89"/>
  <c r="J26"/>
  <c r="E26"/>
  <c r="J123"/>
  <c r="J25"/>
  <c r="J23"/>
  <c r="E23"/>
  <c r="J122"/>
  <c r="J22"/>
  <c r="J20"/>
  <c r="E20"/>
  <c r="F123"/>
  <c r="J19"/>
  <c r="J17"/>
  <c r="E17"/>
  <c r="F122"/>
  <c r="J16"/>
  <c r="J14"/>
  <c r="J120"/>
  <c r="E7"/>
  <c r="E114"/>
  <c i="1" r="L90"/>
  <c r="AM90"/>
  <c r="AM89"/>
  <c r="L89"/>
  <c r="AM87"/>
  <c r="L87"/>
  <c r="L85"/>
  <c r="L84"/>
  <c i="2" r="F38"/>
  <c i="3" r="BK179"/>
  <c r="BK164"/>
  <c r="BK144"/>
  <c r="J179"/>
  <c r="J149"/>
  <c r="BK175"/>
  <c r="J157"/>
  <c r="BK167"/>
  <c r="J172"/>
  <c i="2" r="BK134"/>
  <c r="BK131"/>
  <c r="J35"/>
  <c i="3" r="J156"/>
  <c r="J132"/>
  <c r="J142"/>
  <c r="J166"/>
  <c r="J168"/>
  <c r="J140"/>
  <c i="2" r="BK136"/>
  <c r="J131"/>
  <c r="J142"/>
  <c i="3" r="BK172"/>
  <c r="BK176"/>
  <c r="J137"/>
  <c r="BK152"/>
  <c r="J165"/>
  <c r="J139"/>
  <c r="BK153"/>
  <c r="BK151"/>
  <c r="BK149"/>
  <c i="2" r="BK137"/>
  <c r="J130"/>
  <c r="BK129"/>
  <c r="J140"/>
  <c i="3" r="BK169"/>
  <c r="BK177"/>
  <c r="BK178"/>
  <c r="J141"/>
  <c r="J138"/>
  <c r="BK154"/>
  <c r="J162"/>
  <c r="J155"/>
  <c r="BK139"/>
  <c i="2" r="BK132"/>
  <c r="BK130"/>
  <c r="BK142"/>
  <c r="F39"/>
  <c i="3" r="J153"/>
  <c r="BK170"/>
  <c r="J178"/>
  <c r="J135"/>
  <c i="2" r="BK135"/>
  <c r="J129"/>
  <c r="F37"/>
  <c i="3" r="J134"/>
  <c r="BK135"/>
  <c r="BK150"/>
  <c r="BK134"/>
  <c r="BK140"/>
  <c r="J150"/>
  <c r="J161"/>
  <c r="J133"/>
  <c i="2" r="J133"/>
  <c r="J132"/>
  <c r="J144"/>
  <c r="J135"/>
  <c i="3" r="BK165"/>
  <c r="BK141"/>
  <c r="J175"/>
  <c r="J169"/>
  <c r="J144"/>
  <c r="J159"/>
  <c r="J177"/>
  <c r="BK162"/>
  <c r="BK142"/>
  <c i="2" r="BK133"/>
  <c r="J136"/>
  <c i="1" r="AS95"/>
  <c i="3" r="BK147"/>
  <c r="J152"/>
  <c r="BK138"/>
  <c r="J154"/>
  <c r="BK166"/>
  <c r="BK148"/>
  <c r="BK161"/>
  <c r="J151"/>
  <c r="J136"/>
  <c i="2" r="J134"/>
  <c r="F35"/>
  <c i="3" r="J167"/>
  <c r="BK132"/>
  <c r="J146"/>
  <c r="J164"/>
  <c r="J147"/>
  <c r="BK156"/>
  <c r="BK168"/>
  <c r="BK146"/>
  <c r="J148"/>
  <c r="BK133"/>
  <c i="2" r="BK144"/>
  <c r="J137"/>
  <c r="BK140"/>
  <c i="3" r="J170"/>
  <c r="BK159"/>
  <c r="BK155"/>
  <c r="BK136"/>
  <c r="BK157"/>
  <c r="BK137"/>
  <c r="BK145"/>
  <c r="J176"/>
  <c r="J145"/>
  <c i="2" l="1" r="P138"/>
  <c i="3" r="R143"/>
  <c r="P131"/>
  <c r="P160"/>
  <c i="2" r="R128"/>
  <c r="R127"/>
  <c r="R126"/>
  <c i="3" r="R160"/>
  <c i="2" r="BK128"/>
  <c r="J128"/>
  <c r="J100"/>
  <c i="3" r="BK131"/>
  <c r="T160"/>
  <c r="BK163"/>
  <c r="J163"/>
  <c r="J104"/>
  <c r="R131"/>
  <c r="BK160"/>
  <c r="J160"/>
  <c r="J103"/>
  <c r="T143"/>
  <c r="R163"/>
  <c r="BK174"/>
  <c r="J174"/>
  <c r="J107"/>
  <c r="BK143"/>
  <c r="J143"/>
  <c r="J101"/>
  <c r="T163"/>
  <c r="P174"/>
  <c r="P173"/>
  <c i="2" r="P128"/>
  <c r="P127"/>
  <c r="P126"/>
  <c i="1" r="AU96"/>
  <c i="3" r="T131"/>
  <c r="T130"/>
  <c r="R174"/>
  <c r="R173"/>
  <c i="2" r="T128"/>
  <c r="T127"/>
  <c r="T126"/>
  <c i="3" r="P143"/>
  <c r="P163"/>
  <c r="T174"/>
  <c r="T173"/>
  <c i="2" r="BK143"/>
  <c r="J143"/>
  <c r="J104"/>
  <c i="3" r="BK158"/>
  <c r="J158"/>
  <c r="J102"/>
  <c i="2" r="BK139"/>
  <c r="J139"/>
  <c r="J102"/>
  <c i="3" r="BK171"/>
  <c r="J171"/>
  <c r="J105"/>
  <c i="2" r="BK141"/>
  <c r="J141"/>
  <c r="J103"/>
  <c i="3" r="F93"/>
  <c r="J94"/>
  <c r="F126"/>
  <c r="BF169"/>
  <c r="BF135"/>
  <c r="BF138"/>
  <c r="BF141"/>
  <c r="BF142"/>
  <c r="BF154"/>
  <c i="2" r="BK127"/>
  <c r="J127"/>
  <c r="J99"/>
  <c i="3" r="E85"/>
  <c r="BF179"/>
  <c r="BF132"/>
  <c r="BF134"/>
  <c r="BF137"/>
  <c r="BF139"/>
  <c r="BF146"/>
  <c r="BF150"/>
  <c r="BF151"/>
  <c r="BF178"/>
  <c r="BF168"/>
  <c r="BF170"/>
  <c r="BF140"/>
  <c r="BF145"/>
  <c r="BF156"/>
  <c r="BF162"/>
  <c r="BF165"/>
  <c r="J93"/>
  <c r="BF133"/>
  <c r="BF136"/>
  <c r="BF148"/>
  <c r="BF152"/>
  <c r="BF155"/>
  <c r="BF161"/>
  <c r="BF177"/>
  <c r="J123"/>
  <c r="BF144"/>
  <c r="BF147"/>
  <c r="BF157"/>
  <c r="BF167"/>
  <c r="BF175"/>
  <c r="BF159"/>
  <c r="BF164"/>
  <c r="BF166"/>
  <c r="BF176"/>
  <c r="BF149"/>
  <c r="BF153"/>
  <c r="BF172"/>
  <c i="2" r="BF133"/>
  <c r="BF134"/>
  <c r="BF137"/>
  <c r="BF140"/>
  <c r="BF142"/>
  <c i="1" r="BC96"/>
  <c r="AV96"/>
  <c i="2" r="BF144"/>
  <c i="1" r="BB96"/>
  <c i="2" r="E85"/>
  <c r="J91"/>
  <c r="F93"/>
  <c r="J93"/>
  <c r="J94"/>
  <c r="BF131"/>
  <c r="BF136"/>
  <c i="1" r="AZ96"/>
  <c r="BD96"/>
  <c i="2" r="F94"/>
  <c r="BF129"/>
  <c r="BF130"/>
  <c r="BF132"/>
  <c r="BF135"/>
  <c i="1" r="AS94"/>
  <c i="3" r="F35"/>
  <c i="1" r="AZ97"/>
  <c r="AZ95"/>
  <c r="AV95"/>
  <c i="3" r="J35"/>
  <c i="1" r="AV97"/>
  <c i="3" r="F38"/>
  <c i="1" r="BC97"/>
  <c r="BC95"/>
  <c r="AY95"/>
  <c i="3" r="F39"/>
  <c i="1" r="BD97"/>
  <c r="BD95"/>
  <c r="BD94"/>
  <c r="W33"/>
  <c i="3" r="F37"/>
  <c i="1" r="BB97"/>
  <c r="BB95"/>
  <c r="AX95"/>
  <c i="3" l="1" r="BK130"/>
  <c r="J130"/>
  <c r="J99"/>
  <c r="P130"/>
  <c r="P129"/>
  <c i="1" r="AU97"/>
  <c i="3" r="T129"/>
  <c r="R130"/>
  <c r="R129"/>
  <c r="J131"/>
  <c r="J100"/>
  <c i="2" r="BK138"/>
  <c r="J138"/>
  <c r="J101"/>
  <c i="3" r="BK173"/>
  <c r="J173"/>
  <c r="J106"/>
  <c i="2" r="BK126"/>
  <c r="J126"/>
  <c r="J98"/>
  <c i="1" r="AU95"/>
  <c r="AU94"/>
  <c r="AZ94"/>
  <c r="W29"/>
  <c i="3" r="J36"/>
  <c i="1" r="AW97"/>
  <c r="AT97"/>
  <c r="BC94"/>
  <c r="W32"/>
  <c r="BB94"/>
  <c r="W31"/>
  <c i="2" r="F36"/>
  <c i="1" r="BA96"/>
  <c i="2" r="J36"/>
  <c i="1" r="AW96"/>
  <c r="AT96"/>
  <c i="3" r="F36"/>
  <c i="1" r="BA97"/>
  <c i="3" l="1" r="BK129"/>
  <c r="J129"/>
  <c r="J98"/>
  <c i="1" r="BA95"/>
  <c r="AW95"/>
  <c r="AT95"/>
  <c i="2" r="J32"/>
  <c i="1" r="AG96"/>
  <c r="AX94"/>
  <c r="AY94"/>
  <c r="AV94"/>
  <c r="AK29"/>
  <c i="2" l="1" r="J41"/>
  <c i="1" r="AN96"/>
  <c i="3" r="J32"/>
  <c i="1" r="AG97"/>
  <c r="BA94"/>
  <c r="W30"/>
  <c i="3" l="1" r="J41"/>
  <c i="1" r="AN97"/>
  <c r="AG95"/>
  <c r="AN95"/>
  <c r="AW94"/>
  <c r="AK30"/>
  <c l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<sst xmlns="http://schemas.openxmlformats.org/spreadsheetml/2006/main">
  <si>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</si>
  <si>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</si>
  <si>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</si>
  <si>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</si>
  <si>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</si>
  <si>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{e0ddd406-aac5-4d6c-8f5a-e92cecf4129e}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</si>
  <si>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</si>
  <si>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</si>
  <si>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</si>
  <si>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</si>
  <si>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</si>
  <si>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</si>
  <si>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</si>
  <si>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MV0002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</si>
  <si>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</si>
  <si>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</si>
  <si>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Hnojiště Nové Zámky</t>
  </si>
  <si>
    <t>JKSO:</t>
  </si>
  <si>
    <t>KS:</t>
  </si>
  <si>
    <t>Miesto:</t>
  </si>
  <si>
    <t xml:space="preserve"> </t>
  </si>
  <si>
    <t>Dátum:</t>
  </si>
  <si>
    <t>13. 11. 2023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</si>
  <si>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</si>
  <si>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</si>
  <si>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</si>
  <si>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</si>
  <si>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</si>
  <si>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</si>
  <si>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</si>
  <si>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</si>
  <si>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</si>
  <si>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</si>
  <si>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</si>
  <si>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</si>
  <si>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</si>
  <si>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</si>
  <si>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</si>
  <si>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</si>
  <si>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</si>
  <si>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</si>
  <si>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</si>
  <si>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</si>
  <si>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</si>
  <si>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</si>
  <si>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</si>
  <si>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</si>
  <si>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</si>
  <si>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</si>
  <si>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</si>
  <si>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</si>
  <si>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</si>
  <si>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</si>
  <si>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</si>
  <si>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</si>
  <si>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</si>
  <si>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</si>
  <si>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</si>
  <si>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</si>
  <si>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</si>
  <si>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</si>
  <si>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</si>
  <si>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</si>
  <si>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</si>
  <si>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</si>
  <si>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</si>
  <si>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</si>
  <si>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</si>
  <si>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</si>
  <si>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</si>
  <si>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</si>
  <si>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</si>
  <si>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</si>
  <si>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</si>
  <si>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</si>
  <si>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</si>
  <si>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</si>
  <si>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Hnojiště</t>
  </si>
  <si>
    <t>STA</t>
  </si>
  <si>
    <t>1</t>
  </si>
  <si>
    <t>{7e266efe-db20-4ce9-b5a0-b79cb8a1cf09}</t>
  </si>
  <si>
    <t>/</t>
  </si>
  <si>
    <t>01</t>
  </si>
  <si>
    <t>Bourací práce</t>
  </si>
  <si>
    <t>Časť</t>
  </si>
  <si>
    <t>2</t>
  </si>
  <si>
    <t>{8a3e834b-910b-4af3-8050-3ea0412d7cd6}</t>
  </si>
  <si>
    <t>02</t>
  </si>
  <si>
    <t>Nové stavební práce</t>
  </si>
  <si>
    <t>{c50a765b-3873-4363-9e09-7655d64f0a57}</t>
  </si>
  <si>
    <t>KRYCÍ LIST ROZPOČTU</t>
  </si>
  <si>
    <t>Objekt:</t>
  </si>
  <si>
    <t>SO-01 - Hnojiště</t>
  </si>
  <si>
    <t>Časť:</t>
  </si>
  <si>
    <t>01 - Bourací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</si>
  <si>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</si>
  <si>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</si>
  <si>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</si>
  <si>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</si>
  <si>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</si>
  <si>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</si>
  <si>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</si>
  <si>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</si>
  <si>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</si>
  <si>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764 - Konštrukcie klampiarske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</si>
  <si>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</si>
  <si>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</si>
  <si>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</si>
  <si>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</si>
  <si>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</si>
  <si>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</si>
  <si>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</si>
  <si>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</si>
  <si>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</si>
  <si>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</si>
  <si>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</si>
  <si>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</si>
  <si>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</si>
  <si>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</si>
  <si>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</si>
  <si>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</si>
  <si>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</si>
  <si>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</si>
  <si>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</si>
  <si>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961055111.S</t>
  </si>
  <si>
    <t xml:space="preserve">Búranie základov alebo vybúranie otvorov plochy nad 4 m2 v základoch železobetónových,  -2,40000t</t>
  </si>
  <si>
    <t>m3</t>
  </si>
  <si>
    <t>4</t>
  </si>
  <si>
    <t>-240043501</t>
  </si>
  <si>
    <t>3</t>
  </si>
  <si>
    <t>962031132.S</t>
  </si>
  <si>
    <t xml:space="preserve">Búranie priečok alebo vybúranie otvorov plochy nad 4 m2 z tehál pálených, plných alebo dutých,  -0,19600t</t>
  </si>
  <si>
    <t>m2</t>
  </si>
  <si>
    <t>-1362113575</t>
  </si>
  <si>
    <t>962052211.S</t>
  </si>
  <si>
    <t xml:space="preserve">Búranie muriva alebo vybúranie otvorov plochy nad 4 m2 železobetonového nadzákladného,  -2,40000t</t>
  </si>
  <si>
    <t>-1601728433</t>
  </si>
  <si>
    <t>13</t>
  </si>
  <si>
    <t>968071125.S</t>
  </si>
  <si>
    <t>Vyvesenie kovového dverného krídla do suti plochy do 2 m2</t>
  </si>
  <si>
    <t>ks</t>
  </si>
  <si>
    <t>1856621665</t>
  </si>
  <si>
    <t>15</t>
  </si>
  <si>
    <t>968072455.S</t>
  </si>
  <si>
    <t xml:space="preserve">Vybúranie kovových dverových zárubní plochy do 2 m2,  -0,07600t</t>
  </si>
  <si>
    <t>177578757</t>
  </si>
  <si>
    <t>6</t>
  </si>
  <si>
    <t>979082315.S</t>
  </si>
  <si>
    <t>Vodorovná doprava sutiny a vybúraných hmôt bez naloženia ale so zložením do 3000 m</t>
  </si>
  <si>
    <t>t</t>
  </si>
  <si>
    <t>1912364969</t>
  </si>
  <si>
    <t>7</t>
  </si>
  <si>
    <t>979082319.S</t>
  </si>
  <si>
    <t>Príplatok k cenám za každých ďalších aj začatých 1000 m pre vodorovnú dopravu sutiny a vybúraných hmôt</t>
  </si>
  <si>
    <t>-970632159</t>
  </si>
  <si>
    <t>8</t>
  </si>
  <si>
    <t>979087212.S</t>
  </si>
  <si>
    <t>Nakladanie na dopravné prostriedky pre vodorovnú dopravu sutiny</t>
  </si>
  <si>
    <t>-502575938</t>
  </si>
  <si>
    <t>11</t>
  </si>
  <si>
    <t>979093111.S</t>
  </si>
  <si>
    <t>Uloženie sutiny na skládku s hrubým urovnaním bez zhutnenia</t>
  </si>
  <si>
    <t>-517941282</t>
  </si>
  <si>
    <t>PSV</t>
  </si>
  <si>
    <t>Práce a dodávky PSV</t>
  </si>
  <si>
    <t>762</t>
  </si>
  <si>
    <t>Konštrukcie tesárske</t>
  </si>
  <si>
    <t>12</t>
  </si>
  <si>
    <t>762342812.S</t>
  </si>
  <si>
    <t>Demontáž latovania striech so sklonom do 60° pri osovej vzdialenosti lát 0,22 - 0,50 m, -0,00500 t</t>
  </si>
  <si>
    <t>16</t>
  </si>
  <si>
    <t>1183172234</t>
  </si>
  <si>
    <t>764</t>
  </si>
  <si>
    <t>Konštrukcie klampiarske</t>
  </si>
  <si>
    <t>5</t>
  </si>
  <si>
    <t>764/01-R</t>
  </si>
  <si>
    <t>Demontáž ventilačních komínů, včetně likvidace</t>
  </si>
  <si>
    <t>1896261333</t>
  </si>
  <si>
    <t>767</t>
  </si>
  <si>
    <t>Konštrukcie doplnkové kovové</t>
  </si>
  <si>
    <t>767392802.S</t>
  </si>
  <si>
    <t xml:space="preserve">Demontáž krytín striech z plechov skrutkovaných,  -0,00700t</t>
  </si>
  <si>
    <t>-1870013574</t>
  </si>
  <si>
    <t>02 - Nové stavební práce</t>
  </si>
  <si>
    <t xml:space="preserve">    1 -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</si>
  <si>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</si>
  <si>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</si>
  <si>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</si>
  <si>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</si>
  <si>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99 - Presun hmôt HSV</t>
  </si>
  <si>
    <t xml:space="preserve">    711 - Izolácie proti vode a vlhkosti</t>
  </si>
  <si>
    <t>Zemné práce</t>
  </si>
  <si>
    <t>121101113.S</t>
  </si>
  <si>
    <t>Odstránenie ornice s premiestn. na hromady, so zložením na vzdialenosť do 100 m a do 10000 m3</t>
  </si>
  <si>
    <t>1352671092</t>
  </si>
  <si>
    <t>122201103.S</t>
  </si>
  <si>
    <t>Odkopávka a prekopávka nezapažená v hornine 3, nad 1000 do 10000 m3</t>
  </si>
  <si>
    <t>306955848</t>
  </si>
  <si>
    <t>122201109.S</t>
  </si>
  <si>
    <t>Odkopávky a prekopávky nezapažené. Príplatok k cenám za lepivosť horniny 3</t>
  </si>
  <si>
    <t>957848220</t>
  </si>
  <si>
    <t>132201202.S</t>
  </si>
  <si>
    <t>Výkop ryhy šírky 600-2000mm horn.3 od 100 do 1000 m3</t>
  </si>
  <si>
    <t>36257239</t>
  </si>
  <si>
    <t>132201209.S</t>
  </si>
  <si>
    <t>Príplatok k cenám za lepivosť pri hĺbení rýh š. nad 600 do 2 000 mm zapaž. i nezapažených, s urovnaním dna v hornine 3</t>
  </si>
  <si>
    <t>1658032673</t>
  </si>
  <si>
    <t>162301101.S</t>
  </si>
  <si>
    <t>Vodorovné premiestnenie výkopku po spevnenej ceste z horniny tr.1-4, do 100 m3 na vzdialenosť do 500 m</t>
  </si>
  <si>
    <t>-874974166</t>
  </si>
  <si>
    <t>171201202.S</t>
  </si>
  <si>
    <t>Uloženie sypaniny na skládky nad 100 do 1000 m3</t>
  </si>
  <si>
    <t>1497516123</t>
  </si>
  <si>
    <t>174101002.S</t>
  </si>
  <si>
    <t>Zásyp sypaninou so zhutnením jám, šachiet, rýh, zárezov alebo okolo objektov nad 100 do 1000 m3</t>
  </si>
  <si>
    <t>1775120331</t>
  </si>
  <si>
    <t>175101101.S</t>
  </si>
  <si>
    <t>Obsyp potrubia sypaninou z vhodných hornín 1 až 4 bez prehodenia sypaniny</t>
  </si>
  <si>
    <t>274348920</t>
  </si>
  <si>
    <t>10</t>
  </si>
  <si>
    <t>181006114.S</t>
  </si>
  <si>
    <t>Rozprestretie zemín schopných zúrodnenia v rovine a v sklone do 1:5, pri hr. vrstvy nad 0,20 do 0,30 m</t>
  </si>
  <si>
    <t>1492588472</t>
  </si>
  <si>
    <t>181201102.S</t>
  </si>
  <si>
    <t>Úprava pláne v násypoch v hornine 1-4 so zhutnením</t>
  </si>
  <si>
    <t>-1578982363</t>
  </si>
  <si>
    <t>Zakladanie</t>
  </si>
  <si>
    <t>271533001.S</t>
  </si>
  <si>
    <t xml:space="preserve">Násyp pod základové konštrukcie so zhutnením z  kameniva hrubého drveného fr.32-63 mm</t>
  </si>
  <si>
    <t>-1754255051</t>
  </si>
  <si>
    <t>21</t>
  </si>
  <si>
    <t>271583012.S</t>
  </si>
  <si>
    <t>Násyp pod základové konštrukcie so zhutnením z recyklátu betónového fr.0-63 mm</t>
  </si>
  <si>
    <t>-1461849133</t>
  </si>
  <si>
    <t>32</t>
  </si>
  <si>
    <t>273321511.S</t>
  </si>
  <si>
    <t>Betón základových dosiek, železový (bez výstuže), tr. C 30/37 XA3</t>
  </si>
  <si>
    <t>-96861052</t>
  </si>
  <si>
    <t>34</t>
  </si>
  <si>
    <t>273351215.S</t>
  </si>
  <si>
    <t>Debnenie stien základových dosiek, zhotovenie-dielce</t>
  </si>
  <si>
    <t>753942695</t>
  </si>
  <si>
    <t>35</t>
  </si>
  <si>
    <t>273351216.S</t>
  </si>
  <si>
    <t>Debnenie stien základových dosiek, odstránenie-dielce</t>
  </si>
  <si>
    <t>-674599361</t>
  </si>
  <si>
    <t>28</t>
  </si>
  <si>
    <t>274321411.S</t>
  </si>
  <si>
    <t>Betón základových pásov, železový (bez výstuže), tr. C 25/30 XA2</t>
  </si>
  <si>
    <t>1488431984</t>
  </si>
  <si>
    <t>29</t>
  </si>
  <si>
    <t>274351215.S</t>
  </si>
  <si>
    <t>Debnenie stien základových pásov, zhotovenie-dielce</t>
  </si>
  <si>
    <t>-2005836375</t>
  </si>
  <si>
    <t>30</t>
  </si>
  <si>
    <t>274351216.S</t>
  </si>
  <si>
    <t>Debnenie stien základových pásov, odstránenie-dielce</t>
  </si>
  <si>
    <t>-313995710</t>
  </si>
  <si>
    <t>31</t>
  </si>
  <si>
    <t>274361821.S</t>
  </si>
  <si>
    <t>Výstuž základových pásov z ocele B500 (10505)</t>
  </si>
  <si>
    <t>490007164</t>
  </si>
  <si>
    <t>33</t>
  </si>
  <si>
    <t>274362021.S</t>
  </si>
  <si>
    <t>Výstuž základových dosiek zo zvár. sietí KARI 6/150/150</t>
  </si>
  <si>
    <t>-12954721</t>
  </si>
  <si>
    <t>36</t>
  </si>
  <si>
    <t>279321511.S</t>
  </si>
  <si>
    <t>Betón základových múrov, železový (bez výstuže), tr. C 30/37 XA3</t>
  </si>
  <si>
    <t>1154055139</t>
  </si>
  <si>
    <t>37</t>
  </si>
  <si>
    <t>279351105.S</t>
  </si>
  <si>
    <t>Debnenie základových múrov obojstranné zhotovenie-dielce</t>
  </si>
  <si>
    <t>1002621329</t>
  </si>
  <si>
    <t>38</t>
  </si>
  <si>
    <t>279351106.S</t>
  </si>
  <si>
    <t>Debnenie základových múrov obojstranné odstránenie-dielce</t>
  </si>
  <si>
    <t>-1874205274</t>
  </si>
  <si>
    <t>39</t>
  </si>
  <si>
    <t>279362021.S</t>
  </si>
  <si>
    <t>Výstuž základových múrov nosných zo zvár. sietí KARI 6/150/150</t>
  </si>
  <si>
    <t>1805979896</t>
  </si>
  <si>
    <t>Vodorovné konštrukcie</t>
  </si>
  <si>
    <t>451572111.S</t>
  </si>
  <si>
    <t>Lôžko pod potrubie, stoky a drobné objekty, v otvorenom výkope z kameniva drobného ťaženého 0-4 mm</t>
  </si>
  <si>
    <t>1271832927</t>
  </si>
  <si>
    <t>Úpravy povrchov, podlahy, osadenie</t>
  </si>
  <si>
    <t>22</t>
  </si>
  <si>
    <t>631312611.S</t>
  </si>
  <si>
    <t>Mazanina z betónu prostého (m3) tr. C 16/20 hr.nad 50 do 80 mm</t>
  </si>
  <si>
    <t>-180166575</t>
  </si>
  <si>
    <t>23</t>
  </si>
  <si>
    <t>631313511.S</t>
  </si>
  <si>
    <t>Mazanina z betónu prostého (m3) tr. C 12/15 hr.nad 80 do 120 mm</t>
  </si>
  <si>
    <t>-120505644</t>
  </si>
  <si>
    <t>Rúrové vedenie</t>
  </si>
  <si>
    <t>40</t>
  </si>
  <si>
    <t>8/01-R</t>
  </si>
  <si>
    <t>D+M Jímky na kontaminované vody vč. napojení potrubí</t>
  </si>
  <si>
    <t>kus</t>
  </si>
  <si>
    <t>1033942099</t>
  </si>
  <si>
    <t>871376010.S</t>
  </si>
  <si>
    <t>Montáž kanalizačného PVC-U potrubia hladkého viacvrstvového DN 300</t>
  </si>
  <si>
    <t>m</t>
  </si>
  <si>
    <t>1301646693</t>
  </si>
  <si>
    <t>17</t>
  </si>
  <si>
    <t>M</t>
  </si>
  <si>
    <t>286110001000.S</t>
  </si>
  <si>
    <t>Rúra PVC-U hladký, kanalizačný, gravitačný systém Dxr 315x9,2 mm, dĺ. 5m, SN8 - napenená (viacvrstvová)</t>
  </si>
  <si>
    <t>254267551</t>
  </si>
  <si>
    <t>18</t>
  </si>
  <si>
    <t>877376010.S</t>
  </si>
  <si>
    <t>Montáž kanalizačného PVC-U kolena DN 300</t>
  </si>
  <si>
    <t>389696833</t>
  </si>
  <si>
    <t>19</t>
  </si>
  <si>
    <t>286510005900.S</t>
  </si>
  <si>
    <t>Koleno PVC-U, DN 315x87° pre hladký, kanalizačný, gravitačný systém</t>
  </si>
  <si>
    <t>1759237963</t>
  </si>
  <si>
    <t>14</t>
  </si>
  <si>
    <t>895991113.S</t>
  </si>
  <si>
    <t>Osadenie PVC uličnej vpuste DN 315, vývod do DN 300</t>
  </si>
  <si>
    <t>267649529</t>
  </si>
  <si>
    <t>286630038400.S</t>
  </si>
  <si>
    <t>Uličný PVC vpust DN 315, vývod DN 300</t>
  </si>
  <si>
    <t>-1630649747</t>
  </si>
  <si>
    <t>99</t>
  </si>
  <si>
    <t>Presun hmôt HSV</t>
  </si>
  <si>
    <t>42</t>
  </si>
  <si>
    <t>998224111.S</t>
  </si>
  <si>
    <t>Presun hmôt pre pozemné komunikácie s krytom monolitickým betónovým akejkoľvek dĺžky objektu</t>
  </si>
  <si>
    <t>-1176586706</t>
  </si>
  <si>
    <t>711</t>
  </si>
  <si>
    <t>Izolácie proti vode a vlhkosti</t>
  </si>
  <si>
    <t>24</t>
  </si>
  <si>
    <t>711131102.S</t>
  </si>
  <si>
    <t>Zhotovenie geotextílie alebo tkaniny na plochu vodorovnú</t>
  </si>
  <si>
    <t>-2116006694</t>
  </si>
  <si>
    <t>25</t>
  </si>
  <si>
    <t>693110004500.S</t>
  </si>
  <si>
    <t>Geotextília polypropylénová netkaná 300 g/m2</t>
  </si>
  <si>
    <t>-1508092135</t>
  </si>
  <si>
    <t>26</t>
  </si>
  <si>
    <t>711133001.S</t>
  </si>
  <si>
    <t>Zhotovenie izolácie proti zemnej vlhkosti PVC fóliou položenou voľne na vodorovnej ploche so zvarením spoju</t>
  </si>
  <si>
    <t>-1985406356</t>
  </si>
  <si>
    <t>27</t>
  </si>
  <si>
    <t>283220000300.S</t>
  </si>
  <si>
    <t>Hydroizolačná fólia PVC-P, hr. 1,5 mm, š. 1,3 m, izolácia základov proti zemnej vlhkosti, tlakovej vode, radónu</t>
  </si>
  <si>
    <t>-1081832320</t>
  </si>
  <si>
    <t>41</t>
  </si>
  <si>
    <t>998711101.S</t>
  </si>
  <si>
    <t>Presun hmôt pre izoláciu proti vode v objektoch výšky do 6 m</t>
  </si>
  <si>
    <t>197165624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</si>
</sst>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MV0002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Hnojiště Nové Zámky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13. 11. 2023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74</v>
      </c>
      <c r="BW94" s="120" t="s">
        <v>5</v>
      </c>
      <c r="BX94" s="120" t="s">
        <v>75</v>
      </c>
      <c r="CL94" s="120" t="s">
        <v>1</v>
      </c>
    </row>
    <row r="95" s="7" customFormat="1" ht="16.5" customHeight="1">
      <c r="A95" s="7"/>
      <c r="B95" s="122"/>
      <c r="C95" s="123"/>
      <c r="D95" s="124" t="s">
        <v>76</v>
      </c>
      <c r="E95" s="124"/>
      <c r="F95" s="124"/>
      <c r="G95" s="124"/>
      <c r="H95" s="124"/>
      <c r="I95" s="125"/>
      <c r="J95" s="124" t="s">
        <v>77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ROUND(SUM(AG96:AG97),2)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78</v>
      </c>
      <c r="AR95" s="129"/>
      <c r="AS95" s="130">
        <f>ROUND(SUM(AS96:AS97),2)</f>
        <v>0</v>
      </c>
      <c r="AT95" s="131">
        <f>ROUND(SUM(AV95:AW95),2)</f>
        <v>0</v>
      </c>
      <c r="AU95" s="132">
        <f>ROUND(SUM(AU96:AU97),5)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ROUND(SUM(AZ96:AZ97),2)</f>
        <v>0</v>
      </c>
      <c r="BA95" s="131">
        <f>ROUND(SUM(BA96:BA97),2)</f>
        <v>0</v>
      </c>
      <c r="BB95" s="131">
        <f>ROUND(SUM(BB96:BB97),2)</f>
        <v>0</v>
      </c>
      <c r="BC95" s="131">
        <f>ROUND(SUM(BC96:BC97),2)</f>
        <v>0</v>
      </c>
      <c r="BD95" s="133">
        <f>ROUND(SUM(BD96:BD97),2)</f>
        <v>0</v>
      </c>
      <c r="BE95" s="7"/>
      <c r="BS95" s="134" t="s">
        <v>71</v>
      </c>
      <c r="BT95" s="134" t="s">
        <v>79</v>
      </c>
      <c r="BU95" s="134" t="s">
        <v>73</v>
      </c>
      <c r="BV95" s="134" t="s">
        <v>74</v>
      </c>
      <c r="BW95" s="134" t="s">
        <v>80</v>
      </c>
      <c r="BX95" s="134" t="s">
        <v>5</v>
      </c>
      <c r="CL95" s="134" t="s">
        <v>1</v>
      </c>
      <c r="CM95" s="134" t="s">
        <v>72</v>
      </c>
    </row>
    <row r="96" s="4" customFormat="1" ht="16.5" customHeight="1">
      <c r="A96" s="135" t="s">
        <v>81</v>
      </c>
      <c r="B96" s="73"/>
      <c r="C96" s="136"/>
      <c r="D96" s="136"/>
      <c r="E96" s="137" t="s">
        <v>82</v>
      </c>
      <c r="F96" s="137"/>
      <c r="G96" s="137"/>
      <c r="H96" s="137"/>
      <c r="I96" s="137"/>
      <c r="J96" s="136"/>
      <c r="K96" s="137" t="s">
        <v>83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'01 - Bourací práce'!J32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84</v>
      </c>
      <c r="AR96" s="75"/>
      <c r="AS96" s="140">
        <v>0</v>
      </c>
      <c r="AT96" s="141">
        <f>ROUND(SUM(AV96:AW96),2)</f>
        <v>0</v>
      </c>
      <c r="AU96" s="142">
        <f>'01 - Bourací práce'!P126</f>
        <v>0</v>
      </c>
      <c r="AV96" s="141">
        <f>'01 - Bourací práce'!J35</f>
        <v>0</v>
      </c>
      <c r="AW96" s="141">
        <f>'01 - Bourací práce'!J36</f>
        <v>0</v>
      </c>
      <c r="AX96" s="141">
        <f>'01 - Bourací práce'!J37</f>
        <v>0</v>
      </c>
      <c r="AY96" s="141">
        <f>'01 - Bourací práce'!J38</f>
        <v>0</v>
      </c>
      <c r="AZ96" s="141">
        <f>'01 - Bourací práce'!F35</f>
        <v>0</v>
      </c>
      <c r="BA96" s="141">
        <f>'01 - Bourací práce'!F36</f>
        <v>0</v>
      </c>
      <c r="BB96" s="141">
        <f>'01 - Bourací práce'!F37</f>
        <v>0</v>
      </c>
      <c r="BC96" s="141">
        <f>'01 - Bourací práce'!F38</f>
        <v>0</v>
      </c>
      <c r="BD96" s="143">
        <f>'01 - Bourací práce'!F39</f>
        <v>0</v>
      </c>
      <c r="BE96" s="4"/>
      <c r="BT96" s="144" t="s">
        <v>85</v>
      </c>
      <c r="BV96" s="144" t="s">
        <v>74</v>
      </c>
      <c r="BW96" s="144" t="s">
        <v>86</v>
      </c>
      <c r="BX96" s="144" t="s">
        <v>80</v>
      </c>
      <c r="CL96" s="144" t="s">
        <v>1</v>
      </c>
    </row>
    <row r="97" s="4" customFormat="1" ht="16.5" customHeight="1">
      <c r="A97" s="135" t="s">
        <v>81</v>
      </c>
      <c r="B97" s="73"/>
      <c r="C97" s="136"/>
      <c r="D97" s="136"/>
      <c r="E97" s="137" t="s">
        <v>87</v>
      </c>
      <c r="F97" s="137"/>
      <c r="G97" s="137"/>
      <c r="H97" s="137"/>
      <c r="I97" s="137"/>
      <c r="J97" s="136"/>
      <c r="K97" s="137" t="s">
        <v>88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'02 - Nové stavební práce'!J32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84</v>
      </c>
      <c r="AR97" s="75"/>
      <c r="AS97" s="145">
        <v>0</v>
      </c>
      <c r="AT97" s="146">
        <f>ROUND(SUM(AV97:AW97),2)</f>
        <v>0</v>
      </c>
      <c r="AU97" s="147">
        <f>'02 - Nové stavební práce'!P129</f>
        <v>0</v>
      </c>
      <c r="AV97" s="146">
        <f>'02 - Nové stavební práce'!J35</f>
        <v>0</v>
      </c>
      <c r="AW97" s="146">
        <f>'02 - Nové stavební práce'!J36</f>
        <v>0</v>
      </c>
      <c r="AX97" s="146">
        <f>'02 - Nové stavební práce'!J37</f>
        <v>0</v>
      </c>
      <c r="AY97" s="146">
        <f>'02 - Nové stavební práce'!J38</f>
        <v>0</v>
      </c>
      <c r="AZ97" s="146">
        <f>'02 - Nové stavební práce'!F35</f>
        <v>0</v>
      </c>
      <c r="BA97" s="146">
        <f>'02 - Nové stavební práce'!F36</f>
        <v>0</v>
      </c>
      <c r="BB97" s="146">
        <f>'02 - Nové stavební práce'!F37</f>
        <v>0</v>
      </c>
      <c r="BC97" s="146">
        <f>'02 - Nové stavební práce'!F38</f>
        <v>0</v>
      </c>
      <c r="BD97" s="148">
        <f>'02 - Nové stavební práce'!F39</f>
        <v>0</v>
      </c>
      <c r="BE97" s="4"/>
      <c r="BT97" s="144" t="s">
        <v>85</v>
      </c>
      <c r="BV97" s="144" t="s">
        <v>74</v>
      </c>
      <c r="BW97" s="144" t="s">
        <v>89</v>
      </c>
      <c r="BX97" s="144" t="s">
        <v>80</v>
      </c>
      <c r="CL97" s="144" t="s">
        <v>1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yry2VD+jKDh6VhgZWqvnXHZ1mvFa+mn9F/APK6hWjas8XYbexzp5IxlL9/OF6UFJPY/G+hYV4pCjptmkwosvyQ==" hashValue="L9vOyQcXrAotoOsAPm19uUqKbSzkSupvDlJp6rf7EFti6mJfkN0u2DLuA3gcR2H0HmhYvDFoMfUXKvqaZRRxhA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01 - Bourací práce'!C2" display="/"/>
    <hyperlink ref="A97" location="'02 - Nové stavební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72</v>
      </c>
    </row>
    <row r="4" s="1" customFormat="1" ht="24.96" customHeight="1">
      <c r="B4" s="17"/>
      <c r="D4" s="151" t="s">
        <v>90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Hnojiště Nové Zámky</v>
      </c>
      <c r="F7" s="153"/>
      <c r="G7" s="153"/>
      <c r="H7" s="153"/>
      <c r="L7" s="17"/>
    </row>
    <row r="8" s="1" customFormat="1" ht="12" customHeight="1">
      <c r="B8" s="17"/>
      <c r="D8" s="153" t="s">
        <v>91</v>
      </c>
      <c r="L8" s="17"/>
    </row>
    <row r="9" s="2" customFormat="1" ht="16.5" customHeight="1">
      <c r="A9" s="35"/>
      <c r="B9" s="41"/>
      <c r="C9" s="35"/>
      <c r="D9" s="35"/>
      <c r="E9" s="154" t="s">
        <v>92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93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94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13. 11. 2023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tr">
        <f>IF('Rekapitulácia stavby'!AN10="","",'Rekapitulácia stavby'!AN10)</f>
        <v/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tr">
        <f>IF('Rekapitulácia stavby'!E11="","",'Rekapitulácia stavby'!E11)</f>
        <v xml:space="preserve"> </v>
      </c>
      <c r="F17" s="35"/>
      <c r="G17" s="35"/>
      <c r="H17" s="35"/>
      <c r="I17" s="153" t="s">
        <v>25</v>
      </c>
      <c r="J17" s="144" t="str">
        <f>IF('Rekapitulácia stavby'!AN11="","",'Rekapitulácia stavby'!AN11)</f>
        <v/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 xml:space="preserve"> </v>
      </c>
      <c r="F23" s="35"/>
      <c r="G23" s="35"/>
      <c r="H23" s="35"/>
      <c r="I23" s="153" t="s">
        <v>25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30</v>
      </c>
      <c r="E25" s="35"/>
      <c r="F25" s="35"/>
      <c r="G25" s="35"/>
      <c r="H25" s="35"/>
      <c r="I25" s="153" t="s">
        <v>24</v>
      </c>
      <c r="J25" s="144" t="str">
        <f>IF('Rekapitulácia stavby'!AN19="","",'Rekapitulácia stavby'!AN19)</f>
        <v/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tr">
        <f>IF('Rekapitulácia stavby'!E20="","",'Rekapitulácia stavby'!E20)</f>
        <v xml:space="preserve"> </v>
      </c>
      <c r="F26" s="35"/>
      <c r="G26" s="35"/>
      <c r="H26" s="35"/>
      <c r="I26" s="153" t="s">
        <v>25</v>
      </c>
      <c r="J26" s="144" t="str">
        <f>IF('Rekapitulácia stavby'!AN20="","",'Rekapitulácia stavby'!AN20)</f>
        <v/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31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32</v>
      </c>
      <c r="E32" s="35"/>
      <c r="F32" s="35"/>
      <c r="G32" s="35"/>
      <c r="H32" s="35"/>
      <c r="I32" s="35"/>
      <c r="J32" s="163">
        <f>ROUND(J126,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34</v>
      </c>
      <c r="G34" s="35"/>
      <c r="H34" s="35"/>
      <c r="I34" s="164" t="s">
        <v>33</v>
      </c>
      <c r="J34" s="164" t="s">
        <v>35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36</v>
      </c>
      <c r="E35" s="166" t="s">
        <v>37</v>
      </c>
      <c r="F35" s="167">
        <f>ROUND((SUM(BE126:BE144)),  2)</f>
        <v>0</v>
      </c>
      <c r="G35" s="168"/>
      <c r="H35" s="168"/>
      <c r="I35" s="169">
        <v>0.20000000000000001</v>
      </c>
      <c r="J35" s="167">
        <f>ROUND(((SUM(BE126:BE144))*I35),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38</v>
      </c>
      <c r="F36" s="167">
        <f>ROUND((SUM(BF126:BF144)),  2)</f>
        <v>0</v>
      </c>
      <c r="G36" s="168"/>
      <c r="H36" s="168"/>
      <c r="I36" s="169">
        <v>0.20000000000000001</v>
      </c>
      <c r="J36" s="167">
        <f>ROUND(((SUM(BF126:BF144))*I36),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39</v>
      </c>
      <c r="F37" s="170">
        <f>ROUND((SUM(BG126:BG144)),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40</v>
      </c>
      <c r="F38" s="170">
        <f>ROUND((SUM(BH126:BH144)),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41</v>
      </c>
      <c r="F39" s="167">
        <f>ROUND((SUM(BI126:BI144)),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42</v>
      </c>
      <c r="E41" s="174"/>
      <c r="F41" s="174"/>
      <c r="G41" s="175" t="s">
        <v>43</v>
      </c>
      <c r="H41" s="176" t="s">
        <v>44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45</v>
      </c>
      <c r="E50" s="180"/>
      <c r="F50" s="180"/>
      <c r="G50" s="179" t="s">
        <v>46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2"/>
      <c r="J61" s="184" t="s">
        <v>48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49</v>
      </c>
      <c r="E65" s="185"/>
      <c r="F65" s="185"/>
      <c r="G65" s="179" t="s">
        <v>50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2"/>
      <c r="J76" s="184" t="s">
        <v>48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Hnojiště Nové Zámky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91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93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01 - Bourací práce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 xml:space="preserve"> </v>
      </c>
      <c r="G91" s="37"/>
      <c r="H91" s="37"/>
      <c r="I91" s="29" t="s">
        <v>21</v>
      </c>
      <c r="J91" s="82" t="str">
        <f>IF(J14="","",J14)</f>
        <v>13. 11. 2023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 xml:space="preserve"> </v>
      </c>
      <c r="G93" s="37"/>
      <c r="H93" s="37"/>
      <c r="I93" s="29" t="s">
        <v>28</v>
      </c>
      <c r="J93" s="33" t="str">
        <f>E23</f>
        <v xml:space="preserve"> 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30</v>
      </c>
      <c r="J94" s="33" t="str">
        <f>E26</f>
        <v xml:space="preserve"> 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96</v>
      </c>
      <c r="D96" s="192"/>
      <c r="E96" s="192"/>
      <c r="F96" s="192"/>
      <c r="G96" s="192"/>
      <c r="H96" s="192"/>
      <c r="I96" s="192"/>
      <c r="J96" s="193" t="s">
        <v>97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98</v>
      </c>
      <c r="D98" s="37"/>
      <c r="E98" s="37"/>
      <c r="F98" s="37"/>
      <c r="G98" s="37"/>
      <c r="H98" s="37"/>
      <c r="I98" s="37"/>
      <c r="J98" s="113">
        <f>J126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99</v>
      </c>
    </row>
    <row r="99" s="9" customFormat="1" ht="24.96" customHeight="1">
      <c r="A99" s="9"/>
      <c r="B99" s="195"/>
      <c r="C99" s="196"/>
      <c r="D99" s="197" t="s">
        <v>100</v>
      </c>
      <c r="E99" s="198"/>
      <c r="F99" s="198"/>
      <c r="G99" s="198"/>
      <c r="H99" s="198"/>
      <c r="I99" s="198"/>
      <c r="J99" s="199">
        <f>J127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101</v>
      </c>
      <c r="E100" s="203"/>
      <c r="F100" s="203"/>
      <c r="G100" s="203"/>
      <c r="H100" s="203"/>
      <c r="I100" s="203"/>
      <c r="J100" s="204">
        <f>J128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5"/>
      <c r="C101" s="196"/>
      <c r="D101" s="197" t="s">
        <v>102</v>
      </c>
      <c r="E101" s="198"/>
      <c r="F101" s="198"/>
      <c r="G101" s="198"/>
      <c r="H101" s="198"/>
      <c r="I101" s="198"/>
      <c r="J101" s="199">
        <f>J138</f>
        <v>0</v>
      </c>
      <c r="K101" s="196"/>
      <c r="L101" s="20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1"/>
      <c r="C102" s="136"/>
      <c r="D102" s="202" t="s">
        <v>103</v>
      </c>
      <c r="E102" s="203"/>
      <c r="F102" s="203"/>
      <c r="G102" s="203"/>
      <c r="H102" s="203"/>
      <c r="I102" s="203"/>
      <c r="J102" s="204">
        <f>J139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104</v>
      </c>
      <c r="E103" s="203"/>
      <c r="F103" s="203"/>
      <c r="G103" s="203"/>
      <c r="H103" s="203"/>
      <c r="I103" s="203"/>
      <c r="J103" s="204">
        <f>J141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105</v>
      </c>
      <c r="E104" s="203"/>
      <c r="F104" s="203"/>
      <c r="G104" s="203"/>
      <c r="H104" s="203"/>
      <c r="I104" s="203"/>
      <c r="J104" s="204">
        <f>J143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106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90" t="str">
        <f>E7</f>
        <v>Hnojiště Nové Zámky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91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190" t="s">
        <v>92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93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E11</f>
        <v>01 - Bourací práce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F14</f>
        <v xml:space="preserve"> </v>
      </c>
      <c r="G120" s="37"/>
      <c r="H120" s="37"/>
      <c r="I120" s="29" t="s">
        <v>21</v>
      </c>
      <c r="J120" s="82" t="str">
        <f>IF(J14="","",J14)</f>
        <v>13. 11. 2023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7"/>
      <c r="E122" s="37"/>
      <c r="F122" s="24" t="str">
        <f>E17</f>
        <v xml:space="preserve"> </v>
      </c>
      <c r="G122" s="37"/>
      <c r="H122" s="37"/>
      <c r="I122" s="29" t="s">
        <v>28</v>
      </c>
      <c r="J122" s="33" t="str">
        <f>E23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IF(E20="","",E20)</f>
        <v>Vyplň údaj</v>
      </c>
      <c r="G123" s="37"/>
      <c r="H123" s="37"/>
      <c r="I123" s="29" t="s">
        <v>30</v>
      </c>
      <c r="J123" s="33" t="str">
        <f>E26</f>
        <v xml:space="preserve"> 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06"/>
      <c r="B125" s="207"/>
      <c r="C125" s="208" t="s">
        <v>107</v>
      </c>
      <c r="D125" s="209" t="s">
        <v>57</v>
      </c>
      <c r="E125" s="209" t="s">
        <v>53</v>
      </c>
      <c r="F125" s="209" t="s">
        <v>54</v>
      </c>
      <c r="G125" s="209" t="s">
        <v>108</v>
      </c>
      <c r="H125" s="209" t="s">
        <v>109</v>
      </c>
      <c r="I125" s="209" t="s">
        <v>110</v>
      </c>
      <c r="J125" s="210" t="s">
        <v>97</v>
      </c>
      <c r="K125" s="211" t="s">
        <v>111</v>
      </c>
      <c r="L125" s="212"/>
      <c r="M125" s="103" t="s">
        <v>1</v>
      </c>
      <c r="N125" s="104" t="s">
        <v>36</v>
      </c>
      <c r="O125" s="104" t="s">
        <v>112</v>
      </c>
      <c r="P125" s="104" t="s">
        <v>113</v>
      </c>
      <c r="Q125" s="104" t="s">
        <v>114</v>
      </c>
      <c r="R125" s="104" t="s">
        <v>115</v>
      </c>
      <c r="S125" s="104" t="s">
        <v>116</v>
      </c>
      <c r="T125" s="105" t="s">
        <v>117</v>
      </c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</row>
    <row r="126" s="2" customFormat="1" ht="22.8" customHeight="1">
      <c r="A126" s="35"/>
      <c r="B126" s="36"/>
      <c r="C126" s="110" t="s">
        <v>98</v>
      </c>
      <c r="D126" s="37"/>
      <c r="E126" s="37"/>
      <c r="F126" s="37"/>
      <c r="G126" s="37"/>
      <c r="H126" s="37"/>
      <c r="I126" s="37"/>
      <c r="J126" s="213">
        <f>BK126</f>
        <v>0</v>
      </c>
      <c r="K126" s="37"/>
      <c r="L126" s="41"/>
      <c r="M126" s="106"/>
      <c r="N126" s="214"/>
      <c r="O126" s="107"/>
      <c r="P126" s="215">
        <f>P127+P138</f>
        <v>0</v>
      </c>
      <c r="Q126" s="107"/>
      <c r="R126" s="215">
        <f>R127+R138</f>
        <v>0</v>
      </c>
      <c r="S126" s="107"/>
      <c r="T126" s="216">
        <f>T127+T138</f>
        <v>177.65879999999999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99</v>
      </c>
      <c r="BK126" s="217">
        <f>BK127+BK138</f>
        <v>0</v>
      </c>
    </row>
    <row r="127" s="12" customFormat="1" ht="25.92" customHeight="1">
      <c r="A127" s="12"/>
      <c r="B127" s="218"/>
      <c r="C127" s="219"/>
      <c r="D127" s="220" t="s">
        <v>71</v>
      </c>
      <c r="E127" s="221" t="s">
        <v>118</v>
      </c>
      <c r="F127" s="221" t="s">
        <v>119</v>
      </c>
      <c r="G127" s="219"/>
      <c r="H127" s="219"/>
      <c r="I127" s="222"/>
      <c r="J127" s="223">
        <f>BK127</f>
        <v>0</v>
      </c>
      <c r="K127" s="219"/>
      <c r="L127" s="224"/>
      <c r="M127" s="225"/>
      <c r="N127" s="226"/>
      <c r="O127" s="226"/>
      <c r="P127" s="227">
        <f>P128</f>
        <v>0</v>
      </c>
      <c r="Q127" s="226"/>
      <c r="R127" s="227">
        <f>R128</f>
        <v>0</v>
      </c>
      <c r="S127" s="226"/>
      <c r="T127" s="228">
        <f>T128</f>
        <v>176.86679999999998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71</v>
      </c>
      <c r="AU127" s="230" t="s">
        <v>72</v>
      </c>
      <c r="AY127" s="229" t="s">
        <v>120</v>
      </c>
      <c r="BK127" s="231">
        <f>BK128</f>
        <v>0</v>
      </c>
    </row>
    <row r="128" s="12" customFormat="1" ht="22.8" customHeight="1">
      <c r="A128" s="12"/>
      <c r="B128" s="218"/>
      <c r="C128" s="219"/>
      <c r="D128" s="220" t="s">
        <v>71</v>
      </c>
      <c r="E128" s="232" t="s">
        <v>121</v>
      </c>
      <c r="F128" s="232" t="s">
        <v>122</v>
      </c>
      <c r="G128" s="219"/>
      <c r="H128" s="219"/>
      <c r="I128" s="222"/>
      <c r="J128" s="233">
        <f>BK128</f>
        <v>0</v>
      </c>
      <c r="K128" s="219"/>
      <c r="L128" s="224"/>
      <c r="M128" s="225"/>
      <c r="N128" s="226"/>
      <c r="O128" s="226"/>
      <c r="P128" s="227">
        <f>SUM(P129:P137)</f>
        <v>0</v>
      </c>
      <c r="Q128" s="226"/>
      <c r="R128" s="227">
        <f>SUM(R129:R137)</f>
        <v>0</v>
      </c>
      <c r="S128" s="226"/>
      <c r="T128" s="228">
        <f>SUM(T129:T137)</f>
        <v>176.86679999999998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9" t="s">
        <v>79</v>
      </c>
      <c r="AT128" s="230" t="s">
        <v>71</v>
      </c>
      <c r="AU128" s="230" t="s">
        <v>79</v>
      </c>
      <c r="AY128" s="229" t="s">
        <v>120</v>
      </c>
      <c r="BK128" s="231">
        <f>SUM(BK129:BK137)</f>
        <v>0</v>
      </c>
    </row>
    <row r="129" s="2" customFormat="1" ht="33" customHeight="1">
      <c r="A129" s="35"/>
      <c r="B129" s="36"/>
      <c r="C129" s="234" t="s">
        <v>85</v>
      </c>
      <c r="D129" s="234" t="s">
        <v>123</v>
      </c>
      <c r="E129" s="235" t="s">
        <v>124</v>
      </c>
      <c r="F129" s="236" t="s">
        <v>125</v>
      </c>
      <c r="G129" s="237" t="s">
        <v>126</v>
      </c>
      <c r="H129" s="238">
        <v>9.0399999999999991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38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2.3999999999999999</v>
      </c>
      <c r="T129" s="245">
        <f>S129*H129</f>
        <v>21.695999999999998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127</v>
      </c>
      <c r="AT129" s="246" t="s">
        <v>123</v>
      </c>
      <c r="AU129" s="246" t="s">
        <v>85</v>
      </c>
      <c r="AY129" s="14" t="s">
        <v>120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127</v>
      </c>
      <c r="BM129" s="246" t="s">
        <v>128</v>
      </c>
    </row>
    <row r="130" s="2" customFormat="1" ht="33" customHeight="1">
      <c r="A130" s="35"/>
      <c r="B130" s="36"/>
      <c r="C130" s="234" t="s">
        <v>129</v>
      </c>
      <c r="D130" s="234" t="s">
        <v>123</v>
      </c>
      <c r="E130" s="235" t="s">
        <v>130</v>
      </c>
      <c r="F130" s="236" t="s">
        <v>131</v>
      </c>
      <c r="G130" s="237" t="s">
        <v>132</v>
      </c>
      <c r="H130" s="238">
        <v>99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38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0.19600000000000001</v>
      </c>
      <c r="T130" s="245">
        <f>S130*H130</f>
        <v>19.404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127</v>
      </c>
      <c r="AT130" s="246" t="s">
        <v>123</v>
      </c>
      <c r="AU130" s="246" t="s">
        <v>85</v>
      </c>
      <c r="AY130" s="14" t="s">
        <v>120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127</v>
      </c>
      <c r="BM130" s="246" t="s">
        <v>133</v>
      </c>
    </row>
    <row r="131" s="2" customFormat="1" ht="33" customHeight="1">
      <c r="A131" s="35"/>
      <c r="B131" s="36"/>
      <c r="C131" s="234" t="s">
        <v>79</v>
      </c>
      <c r="D131" s="234" t="s">
        <v>123</v>
      </c>
      <c r="E131" s="235" t="s">
        <v>134</v>
      </c>
      <c r="F131" s="236" t="s">
        <v>135</v>
      </c>
      <c r="G131" s="237" t="s">
        <v>126</v>
      </c>
      <c r="H131" s="238">
        <v>56.5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38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2.3999999999999999</v>
      </c>
      <c r="T131" s="245">
        <f>S131*H131</f>
        <v>135.59999999999999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127</v>
      </c>
      <c r="AT131" s="246" t="s">
        <v>123</v>
      </c>
      <c r="AU131" s="246" t="s">
        <v>85</v>
      </c>
      <c r="AY131" s="14" t="s">
        <v>120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127</v>
      </c>
      <c r="BM131" s="246" t="s">
        <v>136</v>
      </c>
    </row>
    <row r="132" s="2" customFormat="1" ht="24.15" customHeight="1">
      <c r="A132" s="35"/>
      <c r="B132" s="36"/>
      <c r="C132" s="234" t="s">
        <v>137</v>
      </c>
      <c r="D132" s="234" t="s">
        <v>123</v>
      </c>
      <c r="E132" s="235" t="s">
        <v>138</v>
      </c>
      <c r="F132" s="236" t="s">
        <v>139</v>
      </c>
      <c r="G132" s="237" t="s">
        <v>140</v>
      </c>
      <c r="H132" s="238">
        <v>1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38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0.029999999999999999</v>
      </c>
      <c r="T132" s="245">
        <f>S132*H132</f>
        <v>0.029999999999999999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127</v>
      </c>
      <c r="AT132" s="246" t="s">
        <v>123</v>
      </c>
      <c r="AU132" s="246" t="s">
        <v>85</v>
      </c>
      <c r="AY132" s="14" t="s">
        <v>120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127</v>
      </c>
      <c r="BM132" s="246" t="s">
        <v>141</v>
      </c>
    </row>
    <row r="133" s="2" customFormat="1" ht="24.15" customHeight="1">
      <c r="A133" s="35"/>
      <c r="B133" s="36"/>
      <c r="C133" s="234" t="s">
        <v>142</v>
      </c>
      <c r="D133" s="234" t="s">
        <v>123</v>
      </c>
      <c r="E133" s="235" t="s">
        <v>143</v>
      </c>
      <c r="F133" s="236" t="s">
        <v>144</v>
      </c>
      <c r="G133" s="237" t="s">
        <v>132</v>
      </c>
      <c r="H133" s="238">
        <v>1.8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38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0.075999999999999998</v>
      </c>
      <c r="T133" s="245">
        <f>S133*H133</f>
        <v>0.13680000000000001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127</v>
      </c>
      <c r="AT133" s="246" t="s">
        <v>123</v>
      </c>
      <c r="AU133" s="246" t="s">
        <v>85</v>
      </c>
      <c r="AY133" s="14" t="s">
        <v>120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127</v>
      </c>
      <c r="BM133" s="246" t="s">
        <v>145</v>
      </c>
    </row>
    <row r="134" s="2" customFormat="1" ht="24.15" customHeight="1">
      <c r="A134" s="35"/>
      <c r="B134" s="36"/>
      <c r="C134" s="234" t="s">
        <v>146</v>
      </c>
      <c r="D134" s="234" t="s">
        <v>123</v>
      </c>
      <c r="E134" s="235" t="s">
        <v>147</v>
      </c>
      <c r="F134" s="236" t="s">
        <v>148</v>
      </c>
      <c r="G134" s="237" t="s">
        <v>149</v>
      </c>
      <c r="H134" s="238">
        <v>177.65899999999999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38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127</v>
      </c>
      <c r="AT134" s="246" t="s">
        <v>123</v>
      </c>
      <c r="AU134" s="246" t="s">
        <v>85</v>
      </c>
      <c r="AY134" s="14" t="s">
        <v>120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127</v>
      </c>
      <c r="BM134" s="246" t="s">
        <v>150</v>
      </c>
    </row>
    <row r="135" s="2" customFormat="1" ht="33" customHeight="1">
      <c r="A135" s="35"/>
      <c r="B135" s="36"/>
      <c r="C135" s="234" t="s">
        <v>151</v>
      </c>
      <c r="D135" s="234" t="s">
        <v>123</v>
      </c>
      <c r="E135" s="235" t="s">
        <v>152</v>
      </c>
      <c r="F135" s="236" t="s">
        <v>153</v>
      </c>
      <c r="G135" s="237" t="s">
        <v>149</v>
      </c>
      <c r="H135" s="238">
        <v>888.29499999999996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38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127</v>
      </c>
      <c r="AT135" s="246" t="s">
        <v>123</v>
      </c>
      <c r="AU135" s="246" t="s">
        <v>85</v>
      </c>
      <c r="AY135" s="14" t="s">
        <v>120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127</v>
      </c>
      <c r="BM135" s="246" t="s">
        <v>154</v>
      </c>
    </row>
    <row r="136" s="2" customFormat="1" ht="24.15" customHeight="1">
      <c r="A136" s="35"/>
      <c r="B136" s="36"/>
      <c r="C136" s="234" t="s">
        <v>155</v>
      </c>
      <c r="D136" s="234" t="s">
        <v>123</v>
      </c>
      <c r="E136" s="235" t="s">
        <v>156</v>
      </c>
      <c r="F136" s="236" t="s">
        <v>157</v>
      </c>
      <c r="G136" s="237" t="s">
        <v>149</v>
      </c>
      <c r="H136" s="238">
        <v>177.65899999999999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38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127</v>
      </c>
      <c r="AT136" s="246" t="s">
        <v>123</v>
      </c>
      <c r="AU136" s="246" t="s">
        <v>85</v>
      </c>
      <c r="AY136" s="14" t="s">
        <v>120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127</v>
      </c>
      <c r="BM136" s="246" t="s">
        <v>158</v>
      </c>
    </row>
    <row r="137" s="2" customFormat="1" ht="24.15" customHeight="1">
      <c r="A137" s="35"/>
      <c r="B137" s="36"/>
      <c r="C137" s="234" t="s">
        <v>159</v>
      </c>
      <c r="D137" s="234" t="s">
        <v>123</v>
      </c>
      <c r="E137" s="235" t="s">
        <v>160</v>
      </c>
      <c r="F137" s="236" t="s">
        <v>161</v>
      </c>
      <c r="G137" s="237" t="s">
        <v>149</v>
      </c>
      <c r="H137" s="238">
        <v>177.65899999999999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38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127</v>
      </c>
      <c r="AT137" s="246" t="s">
        <v>123</v>
      </c>
      <c r="AU137" s="246" t="s">
        <v>85</v>
      </c>
      <c r="AY137" s="14" t="s">
        <v>120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127</v>
      </c>
      <c r="BM137" s="246" t="s">
        <v>162</v>
      </c>
    </row>
    <row r="138" s="12" customFormat="1" ht="25.92" customHeight="1">
      <c r="A138" s="12"/>
      <c r="B138" s="218"/>
      <c r="C138" s="219"/>
      <c r="D138" s="220" t="s">
        <v>71</v>
      </c>
      <c r="E138" s="221" t="s">
        <v>163</v>
      </c>
      <c r="F138" s="221" t="s">
        <v>164</v>
      </c>
      <c r="G138" s="219"/>
      <c r="H138" s="219"/>
      <c r="I138" s="222"/>
      <c r="J138" s="223">
        <f>BK138</f>
        <v>0</v>
      </c>
      <c r="K138" s="219"/>
      <c r="L138" s="224"/>
      <c r="M138" s="225"/>
      <c r="N138" s="226"/>
      <c r="O138" s="226"/>
      <c r="P138" s="227">
        <f>P139+P141+P143</f>
        <v>0</v>
      </c>
      <c r="Q138" s="226"/>
      <c r="R138" s="227">
        <f>R139+R141+R143</f>
        <v>0</v>
      </c>
      <c r="S138" s="226"/>
      <c r="T138" s="228">
        <f>T139+T141+T143</f>
        <v>0.79200000000000004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85</v>
      </c>
      <c r="AT138" s="230" t="s">
        <v>71</v>
      </c>
      <c r="AU138" s="230" t="s">
        <v>72</v>
      </c>
      <c r="AY138" s="229" t="s">
        <v>120</v>
      </c>
      <c r="BK138" s="231">
        <f>BK139+BK141+BK143</f>
        <v>0</v>
      </c>
    </row>
    <row r="139" s="12" customFormat="1" ht="22.8" customHeight="1">
      <c r="A139" s="12"/>
      <c r="B139" s="218"/>
      <c r="C139" s="219"/>
      <c r="D139" s="220" t="s">
        <v>71</v>
      </c>
      <c r="E139" s="232" t="s">
        <v>165</v>
      </c>
      <c r="F139" s="232" t="s">
        <v>166</v>
      </c>
      <c r="G139" s="219"/>
      <c r="H139" s="219"/>
      <c r="I139" s="222"/>
      <c r="J139" s="233">
        <f>BK139</f>
        <v>0</v>
      </c>
      <c r="K139" s="219"/>
      <c r="L139" s="224"/>
      <c r="M139" s="225"/>
      <c r="N139" s="226"/>
      <c r="O139" s="226"/>
      <c r="P139" s="227">
        <f>P140</f>
        <v>0</v>
      </c>
      <c r="Q139" s="226"/>
      <c r="R139" s="227">
        <f>R140</f>
        <v>0</v>
      </c>
      <c r="S139" s="226"/>
      <c r="T139" s="228">
        <f>T140</f>
        <v>0.33000000000000002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9" t="s">
        <v>85</v>
      </c>
      <c r="AT139" s="230" t="s">
        <v>71</v>
      </c>
      <c r="AU139" s="230" t="s">
        <v>79</v>
      </c>
      <c r="AY139" s="229" t="s">
        <v>120</v>
      </c>
      <c r="BK139" s="231">
        <f>BK140</f>
        <v>0</v>
      </c>
    </row>
    <row r="140" s="2" customFormat="1" ht="33" customHeight="1">
      <c r="A140" s="35"/>
      <c r="B140" s="36"/>
      <c r="C140" s="234" t="s">
        <v>167</v>
      </c>
      <c r="D140" s="234" t="s">
        <v>123</v>
      </c>
      <c r="E140" s="235" t="s">
        <v>168</v>
      </c>
      <c r="F140" s="236" t="s">
        <v>169</v>
      </c>
      <c r="G140" s="237" t="s">
        <v>132</v>
      </c>
      <c r="H140" s="238">
        <v>66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38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0.0050000000000000001</v>
      </c>
      <c r="T140" s="245">
        <f>S140*H140</f>
        <v>0.33000000000000002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170</v>
      </c>
      <c r="AT140" s="246" t="s">
        <v>123</v>
      </c>
      <c r="AU140" s="246" t="s">
        <v>85</v>
      </c>
      <c r="AY140" s="14" t="s">
        <v>120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170</v>
      </c>
      <c r="BM140" s="246" t="s">
        <v>171</v>
      </c>
    </row>
    <row r="141" s="12" customFormat="1" ht="22.8" customHeight="1">
      <c r="A141" s="12"/>
      <c r="B141" s="218"/>
      <c r="C141" s="219"/>
      <c r="D141" s="220" t="s">
        <v>71</v>
      </c>
      <c r="E141" s="232" t="s">
        <v>172</v>
      </c>
      <c r="F141" s="232" t="s">
        <v>173</v>
      </c>
      <c r="G141" s="219"/>
      <c r="H141" s="219"/>
      <c r="I141" s="222"/>
      <c r="J141" s="233">
        <f>BK141</f>
        <v>0</v>
      </c>
      <c r="K141" s="219"/>
      <c r="L141" s="224"/>
      <c r="M141" s="225"/>
      <c r="N141" s="226"/>
      <c r="O141" s="226"/>
      <c r="P141" s="227">
        <f>P142</f>
        <v>0</v>
      </c>
      <c r="Q141" s="226"/>
      <c r="R141" s="227">
        <f>R142</f>
        <v>0</v>
      </c>
      <c r="S141" s="226"/>
      <c r="T141" s="228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9" t="s">
        <v>85</v>
      </c>
      <c r="AT141" s="230" t="s">
        <v>71</v>
      </c>
      <c r="AU141" s="230" t="s">
        <v>79</v>
      </c>
      <c r="AY141" s="229" t="s">
        <v>120</v>
      </c>
      <c r="BK141" s="231">
        <f>BK142</f>
        <v>0</v>
      </c>
    </row>
    <row r="142" s="2" customFormat="1" ht="16.5" customHeight="1">
      <c r="A142" s="35"/>
      <c r="B142" s="36"/>
      <c r="C142" s="234" t="s">
        <v>174</v>
      </c>
      <c r="D142" s="234" t="s">
        <v>123</v>
      </c>
      <c r="E142" s="235" t="s">
        <v>175</v>
      </c>
      <c r="F142" s="236" t="s">
        <v>176</v>
      </c>
      <c r="G142" s="237" t="s">
        <v>140</v>
      </c>
      <c r="H142" s="238">
        <v>1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38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170</v>
      </c>
      <c r="AT142" s="246" t="s">
        <v>123</v>
      </c>
      <c r="AU142" s="246" t="s">
        <v>85</v>
      </c>
      <c r="AY142" s="14" t="s">
        <v>120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170</v>
      </c>
      <c r="BM142" s="246" t="s">
        <v>177</v>
      </c>
    </row>
    <row r="143" s="12" customFormat="1" ht="22.8" customHeight="1">
      <c r="A143" s="12"/>
      <c r="B143" s="218"/>
      <c r="C143" s="219"/>
      <c r="D143" s="220" t="s">
        <v>71</v>
      </c>
      <c r="E143" s="232" t="s">
        <v>178</v>
      </c>
      <c r="F143" s="232" t="s">
        <v>179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P144</f>
        <v>0</v>
      </c>
      <c r="Q143" s="226"/>
      <c r="R143" s="227">
        <f>R144</f>
        <v>0</v>
      </c>
      <c r="S143" s="226"/>
      <c r="T143" s="228">
        <f>T144</f>
        <v>0.46200000000000002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85</v>
      </c>
      <c r="AT143" s="230" t="s">
        <v>71</v>
      </c>
      <c r="AU143" s="230" t="s">
        <v>79</v>
      </c>
      <c r="AY143" s="229" t="s">
        <v>120</v>
      </c>
      <c r="BK143" s="231">
        <f>BK144</f>
        <v>0</v>
      </c>
    </row>
    <row r="144" s="2" customFormat="1" ht="24.15" customHeight="1">
      <c r="A144" s="35"/>
      <c r="B144" s="36"/>
      <c r="C144" s="234" t="s">
        <v>127</v>
      </c>
      <c r="D144" s="234" t="s">
        <v>123</v>
      </c>
      <c r="E144" s="235" t="s">
        <v>180</v>
      </c>
      <c r="F144" s="236" t="s">
        <v>181</v>
      </c>
      <c r="G144" s="237" t="s">
        <v>132</v>
      </c>
      <c r="H144" s="238">
        <v>66</v>
      </c>
      <c r="I144" s="239"/>
      <c r="J144" s="240">
        <f>ROUND(I144*H144,2)</f>
        <v>0</v>
      </c>
      <c r="K144" s="241"/>
      <c r="L144" s="41"/>
      <c r="M144" s="248" t="s">
        <v>1</v>
      </c>
      <c r="N144" s="249" t="s">
        <v>38</v>
      </c>
      <c r="O144" s="250"/>
      <c r="P144" s="251">
        <f>O144*H144</f>
        <v>0</v>
      </c>
      <c r="Q144" s="251">
        <v>0</v>
      </c>
      <c r="R144" s="251">
        <f>Q144*H144</f>
        <v>0</v>
      </c>
      <c r="S144" s="251">
        <v>0.0070000000000000001</v>
      </c>
      <c r="T144" s="252">
        <f>S144*H144</f>
        <v>0.46200000000000002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170</v>
      </c>
      <c r="AT144" s="246" t="s">
        <v>123</v>
      </c>
      <c r="AU144" s="246" t="s">
        <v>85</v>
      </c>
      <c r="AY144" s="14" t="s">
        <v>120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170</v>
      </c>
      <c r="BM144" s="246" t="s">
        <v>182</v>
      </c>
    </row>
    <row r="145" s="2" customFormat="1" ht="6.96" customHeight="1">
      <c r="A145" s="35"/>
      <c r="B145" s="69"/>
      <c r="C145" s="70"/>
      <c r="D145" s="70"/>
      <c r="E145" s="70"/>
      <c r="F145" s="70"/>
      <c r="G145" s="70"/>
      <c r="H145" s="70"/>
      <c r="I145" s="70"/>
      <c r="J145" s="70"/>
      <c r="K145" s="70"/>
      <c r="L145" s="41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</sheetData>
  <sheetProtection sheet="1" autoFilter="0" formatColumns="0" formatRows="0" objects="1" scenarios="1" spinCount="100000" saltValue="ri40xGMjPl6kP9Gw/toLEA7o/yOilqnZJL71GNEXOzIvf7YUbxbohBFzzRy5mo3LPXcrz1MkP2UD2yu95XuhFQ==" hashValue="1ifER5A3dlSY5wxEt+z0emmTOLVo0VoOs5So832xHzP/QDlLmKYWosX8eQfdZ//Fzx1j6A9jhtXHWp34cBE/eg==" algorithmName="SHA-512" password="CC35"/>
  <autoFilter ref="C125:K14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72</v>
      </c>
    </row>
    <row r="4" s="1" customFormat="1" ht="24.96" customHeight="1">
      <c r="B4" s="17"/>
      <c r="D4" s="151" t="s">
        <v>90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Hnojiště Nové Zámky</v>
      </c>
      <c r="F7" s="153"/>
      <c r="G7" s="153"/>
      <c r="H7" s="153"/>
      <c r="L7" s="17"/>
    </row>
    <row r="8" s="1" customFormat="1" ht="12" customHeight="1">
      <c r="B8" s="17"/>
      <c r="D8" s="153" t="s">
        <v>91</v>
      </c>
      <c r="L8" s="17"/>
    </row>
    <row r="9" s="2" customFormat="1" ht="16.5" customHeight="1">
      <c r="A9" s="35"/>
      <c r="B9" s="41"/>
      <c r="C9" s="35"/>
      <c r="D9" s="35"/>
      <c r="E9" s="154" t="s">
        <v>92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93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183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13. 11. 2023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tr">
        <f>IF('Rekapitulácia stavby'!AN10="","",'Rekapitulácia stavby'!AN10)</f>
        <v/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tr">
        <f>IF('Rekapitulácia stavby'!E11="","",'Rekapitulácia stavby'!E11)</f>
        <v xml:space="preserve"> </v>
      </c>
      <c r="F17" s="35"/>
      <c r="G17" s="35"/>
      <c r="H17" s="35"/>
      <c r="I17" s="153" t="s">
        <v>25</v>
      </c>
      <c r="J17" s="144" t="str">
        <f>IF('Rekapitulácia stavby'!AN11="","",'Rekapitulácia stavby'!AN11)</f>
        <v/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 xml:space="preserve"> </v>
      </c>
      <c r="F23" s="35"/>
      <c r="G23" s="35"/>
      <c r="H23" s="35"/>
      <c r="I23" s="153" t="s">
        <v>25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30</v>
      </c>
      <c r="E25" s="35"/>
      <c r="F25" s="35"/>
      <c r="G25" s="35"/>
      <c r="H25" s="35"/>
      <c r="I25" s="153" t="s">
        <v>24</v>
      </c>
      <c r="J25" s="144" t="str">
        <f>IF('Rekapitulácia stavby'!AN19="","",'Rekapitulácia stavby'!AN19)</f>
        <v/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tr">
        <f>IF('Rekapitulácia stavby'!E20="","",'Rekapitulácia stavby'!E20)</f>
        <v xml:space="preserve"> </v>
      </c>
      <c r="F26" s="35"/>
      <c r="G26" s="35"/>
      <c r="H26" s="35"/>
      <c r="I26" s="153" t="s">
        <v>25</v>
      </c>
      <c r="J26" s="144" t="str">
        <f>IF('Rekapitulácia stavby'!AN20="","",'Rekapitulácia stavby'!AN20)</f>
        <v/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31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32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34</v>
      </c>
      <c r="G34" s="35"/>
      <c r="H34" s="35"/>
      <c r="I34" s="164" t="s">
        <v>33</v>
      </c>
      <c r="J34" s="164" t="s">
        <v>35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36</v>
      </c>
      <c r="E35" s="166" t="s">
        <v>37</v>
      </c>
      <c r="F35" s="167">
        <f>ROUND((SUM(BE129:BE179)),  2)</f>
        <v>0</v>
      </c>
      <c r="G35" s="168"/>
      <c r="H35" s="168"/>
      <c r="I35" s="169">
        <v>0.20000000000000001</v>
      </c>
      <c r="J35" s="167">
        <f>ROUND(((SUM(BE129:BE179))*I35),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38</v>
      </c>
      <c r="F36" s="167">
        <f>ROUND((SUM(BF129:BF179)),  2)</f>
        <v>0</v>
      </c>
      <c r="G36" s="168"/>
      <c r="H36" s="168"/>
      <c r="I36" s="169">
        <v>0.20000000000000001</v>
      </c>
      <c r="J36" s="167">
        <f>ROUND(((SUM(BF129:BF179))*I36),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39</v>
      </c>
      <c r="F37" s="170">
        <f>ROUND((SUM(BG129:BG179)),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40</v>
      </c>
      <c r="F38" s="170">
        <f>ROUND((SUM(BH129:BH179)),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41</v>
      </c>
      <c r="F39" s="167">
        <f>ROUND((SUM(BI129:BI179)),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42</v>
      </c>
      <c r="E41" s="174"/>
      <c r="F41" s="174"/>
      <c r="G41" s="175" t="s">
        <v>43</v>
      </c>
      <c r="H41" s="176" t="s">
        <v>44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45</v>
      </c>
      <c r="E50" s="180"/>
      <c r="F50" s="180"/>
      <c r="G50" s="179" t="s">
        <v>46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2"/>
      <c r="J61" s="184" t="s">
        <v>48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49</v>
      </c>
      <c r="E65" s="185"/>
      <c r="F65" s="185"/>
      <c r="G65" s="179" t="s">
        <v>50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2"/>
      <c r="J76" s="184" t="s">
        <v>48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Hnojiště Nové Zámky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91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93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02 - Nové stavební práce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 xml:space="preserve"> </v>
      </c>
      <c r="G91" s="37"/>
      <c r="H91" s="37"/>
      <c r="I91" s="29" t="s">
        <v>21</v>
      </c>
      <c r="J91" s="82" t="str">
        <f>IF(J14="","",J14)</f>
        <v>13. 11. 2023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 xml:space="preserve"> </v>
      </c>
      <c r="G93" s="37"/>
      <c r="H93" s="37"/>
      <c r="I93" s="29" t="s">
        <v>28</v>
      </c>
      <c r="J93" s="33" t="str">
        <f>E23</f>
        <v xml:space="preserve"> 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30</v>
      </c>
      <c r="J94" s="33" t="str">
        <f>E26</f>
        <v xml:space="preserve"> 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96</v>
      </c>
      <c r="D96" s="192"/>
      <c r="E96" s="192"/>
      <c r="F96" s="192"/>
      <c r="G96" s="192"/>
      <c r="H96" s="192"/>
      <c r="I96" s="192"/>
      <c r="J96" s="193" t="s">
        <v>97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98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99</v>
      </c>
    </row>
    <row r="99" s="9" customFormat="1" ht="24.96" customHeight="1">
      <c r="A99" s="9"/>
      <c r="B99" s="195"/>
      <c r="C99" s="196"/>
      <c r="D99" s="197" t="s">
        <v>100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184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185</v>
      </c>
      <c r="E101" s="203"/>
      <c r="F101" s="203"/>
      <c r="G101" s="203"/>
      <c r="H101" s="203"/>
      <c r="I101" s="203"/>
      <c r="J101" s="204">
        <f>J143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186</v>
      </c>
      <c r="E102" s="203"/>
      <c r="F102" s="203"/>
      <c r="G102" s="203"/>
      <c r="H102" s="203"/>
      <c r="I102" s="203"/>
      <c r="J102" s="204">
        <f>J158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187</v>
      </c>
      <c r="E103" s="203"/>
      <c r="F103" s="203"/>
      <c r="G103" s="203"/>
      <c r="H103" s="203"/>
      <c r="I103" s="203"/>
      <c r="J103" s="204">
        <f>J160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188</v>
      </c>
      <c r="E104" s="203"/>
      <c r="F104" s="203"/>
      <c r="G104" s="203"/>
      <c r="H104" s="203"/>
      <c r="I104" s="203"/>
      <c r="J104" s="204">
        <f>J163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189</v>
      </c>
      <c r="E105" s="203"/>
      <c r="F105" s="203"/>
      <c r="G105" s="203"/>
      <c r="H105" s="203"/>
      <c r="I105" s="203"/>
      <c r="J105" s="204">
        <f>J171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5"/>
      <c r="C106" s="196"/>
      <c r="D106" s="197" t="s">
        <v>102</v>
      </c>
      <c r="E106" s="198"/>
      <c r="F106" s="198"/>
      <c r="G106" s="198"/>
      <c r="H106" s="198"/>
      <c r="I106" s="198"/>
      <c r="J106" s="199">
        <f>J173</f>
        <v>0</v>
      </c>
      <c r="K106" s="196"/>
      <c r="L106" s="20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1"/>
      <c r="C107" s="136"/>
      <c r="D107" s="202" t="s">
        <v>190</v>
      </c>
      <c r="E107" s="203"/>
      <c r="F107" s="203"/>
      <c r="G107" s="203"/>
      <c r="H107" s="203"/>
      <c r="I107" s="203"/>
      <c r="J107" s="204">
        <f>J174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106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0" t="str">
        <f>E7</f>
        <v>Hnojiště Nové Zámky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91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92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93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E11</f>
        <v>02 - Nové stavební práce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19</v>
      </c>
      <c r="D123" s="37"/>
      <c r="E123" s="37"/>
      <c r="F123" s="24" t="str">
        <f>F14</f>
        <v xml:space="preserve"> </v>
      </c>
      <c r="G123" s="37"/>
      <c r="H123" s="37"/>
      <c r="I123" s="29" t="s">
        <v>21</v>
      </c>
      <c r="J123" s="82" t="str">
        <f>IF(J14="","",J14)</f>
        <v>13. 11. 2023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23</v>
      </c>
      <c r="D125" s="37"/>
      <c r="E125" s="37"/>
      <c r="F125" s="24" t="str">
        <f>E17</f>
        <v xml:space="preserve"> </v>
      </c>
      <c r="G125" s="37"/>
      <c r="H125" s="37"/>
      <c r="I125" s="29" t="s">
        <v>28</v>
      </c>
      <c r="J125" s="33" t="str">
        <f>E23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30</v>
      </c>
      <c r="J126" s="33" t="str">
        <f>E26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107</v>
      </c>
      <c r="D128" s="209" t="s">
        <v>57</v>
      </c>
      <c r="E128" s="209" t="s">
        <v>53</v>
      </c>
      <c r="F128" s="209" t="s">
        <v>54</v>
      </c>
      <c r="G128" s="209" t="s">
        <v>108</v>
      </c>
      <c r="H128" s="209" t="s">
        <v>109</v>
      </c>
      <c r="I128" s="209" t="s">
        <v>110</v>
      </c>
      <c r="J128" s="210" t="s">
        <v>97</v>
      </c>
      <c r="K128" s="211" t="s">
        <v>111</v>
      </c>
      <c r="L128" s="212"/>
      <c r="M128" s="103" t="s">
        <v>1</v>
      </c>
      <c r="N128" s="104" t="s">
        <v>36</v>
      </c>
      <c r="O128" s="104" t="s">
        <v>112</v>
      </c>
      <c r="P128" s="104" t="s">
        <v>113</v>
      </c>
      <c r="Q128" s="104" t="s">
        <v>114</v>
      </c>
      <c r="R128" s="104" t="s">
        <v>115</v>
      </c>
      <c r="S128" s="104" t="s">
        <v>116</v>
      </c>
      <c r="T128" s="105" t="s">
        <v>117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98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P130+P173</f>
        <v>0</v>
      </c>
      <c r="Q129" s="107"/>
      <c r="R129" s="215">
        <f>R130+R173</f>
        <v>6052.7569611199988</v>
      </c>
      <c r="S129" s="107"/>
      <c r="T129" s="216">
        <f>T130+T173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71</v>
      </c>
      <c r="AU129" s="14" t="s">
        <v>99</v>
      </c>
      <c r="BK129" s="217">
        <f>BK130+BK173</f>
        <v>0</v>
      </c>
    </row>
    <row r="130" s="12" customFormat="1" ht="25.92" customHeight="1">
      <c r="A130" s="12"/>
      <c r="B130" s="218"/>
      <c r="C130" s="219"/>
      <c r="D130" s="220" t="s">
        <v>71</v>
      </c>
      <c r="E130" s="221" t="s">
        <v>118</v>
      </c>
      <c r="F130" s="221" t="s">
        <v>119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P131+P143+P158+P160+P163+P171</f>
        <v>0</v>
      </c>
      <c r="Q130" s="226"/>
      <c r="R130" s="227">
        <f>R131+R143+R158+R160+R163+R171</f>
        <v>6043.4571411199986</v>
      </c>
      <c r="S130" s="226"/>
      <c r="T130" s="228">
        <f>T131+T143+T158+T160+T163+T171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71</v>
      </c>
      <c r="AU130" s="230" t="s">
        <v>72</v>
      </c>
      <c r="AY130" s="229" t="s">
        <v>120</v>
      </c>
      <c r="BK130" s="231">
        <f>BK131+BK143+BK158+BK160+BK163+BK171</f>
        <v>0</v>
      </c>
    </row>
    <row r="131" s="12" customFormat="1" ht="22.8" customHeight="1">
      <c r="A131" s="12"/>
      <c r="B131" s="218"/>
      <c r="C131" s="219"/>
      <c r="D131" s="220" t="s">
        <v>71</v>
      </c>
      <c r="E131" s="232" t="s">
        <v>79</v>
      </c>
      <c r="F131" s="232" t="s">
        <v>191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SUM(P132:P142)</f>
        <v>0</v>
      </c>
      <c r="Q131" s="226"/>
      <c r="R131" s="227">
        <f>SUM(R132:R142)</f>
        <v>0</v>
      </c>
      <c r="S131" s="226"/>
      <c r="T131" s="228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71</v>
      </c>
      <c r="AU131" s="230" t="s">
        <v>79</v>
      </c>
      <c r="AY131" s="229" t="s">
        <v>120</v>
      </c>
      <c r="BK131" s="231">
        <f>SUM(BK132:BK142)</f>
        <v>0</v>
      </c>
    </row>
    <row r="132" s="2" customFormat="1" ht="33" customHeight="1">
      <c r="A132" s="35"/>
      <c r="B132" s="36"/>
      <c r="C132" s="234" t="s">
        <v>79</v>
      </c>
      <c r="D132" s="234" t="s">
        <v>123</v>
      </c>
      <c r="E132" s="235" t="s">
        <v>192</v>
      </c>
      <c r="F132" s="236" t="s">
        <v>193</v>
      </c>
      <c r="G132" s="237" t="s">
        <v>126</v>
      </c>
      <c r="H132" s="238">
        <v>876.75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38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127</v>
      </c>
      <c r="AT132" s="246" t="s">
        <v>123</v>
      </c>
      <c r="AU132" s="246" t="s">
        <v>85</v>
      </c>
      <c r="AY132" s="14" t="s">
        <v>120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127</v>
      </c>
      <c r="BM132" s="246" t="s">
        <v>194</v>
      </c>
    </row>
    <row r="133" s="2" customFormat="1" ht="24.15" customHeight="1">
      <c r="A133" s="35"/>
      <c r="B133" s="36"/>
      <c r="C133" s="234" t="s">
        <v>85</v>
      </c>
      <c r="D133" s="234" t="s">
        <v>123</v>
      </c>
      <c r="E133" s="235" t="s">
        <v>195</v>
      </c>
      <c r="F133" s="236" t="s">
        <v>196</v>
      </c>
      <c r="G133" s="237" t="s">
        <v>126</v>
      </c>
      <c r="H133" s="238">
        <v>2661.0999999999999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38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127</v>
      </c>
      <c r="AT133" s="246" t="s">
        <v>123</v>
      </c>
      <c r="AU133" s="246" t="s">
        <v>85</v>
      </c>
      <c r="AY133" s="14" t="s">
        <v>120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127</v>
      </c>
      <c r="BM133" s="246" t="s">
        <v>197</v>
      </c>
    </row>
    <row r="134" s="2" customFormat="1" ht="24.15" customHeight="1">
      <c r="A134" s="35"/>
      <c r="B134" s="36"/>
      <c r="C134" s="234" t="s">
        <v>129</v>
      </c>
      <c r="D134" s="234" t="s">
        <v>123</v>
      </c>
      <c r="E134" s="235" t="s">
        <v>198</v>
      </c>
      <c r="F134" s="236" t="s">
        <v>199</v>
      </c>
      <c r="G134" s="237" t="s">
        <v>126</v>
      </c>
      <c r="H134" s="238">
        <v>878.16300000000001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38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127</v>
      </c>
      <c r="AT134" s="246" t="s">
        <v>123</v>
      </c>
      <c r="AU134" s="246" t="s">
        <v>85</v>
      </c>
      <c r="AY134" s="14" t="s">
        <v>120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127</v>
      </c>
      <c r="BM134" s="246" t="s">
        <v>200</v>
      </c>
    </row>
    <row r="135" s="2" customFormat="1" ht="24.15" customHeight="1">
      <c r="A135" s="35"/>
      <c r="B135" s="36"/>
      <c r="C135" s="234" t="s">
        <v>127</v>
      </c>
      <c r="D135" s="234" t="s">
        <v>123</v>
      </c>
      <c r="E135" s="235" t="s">
        <v>201</v>
      </c>
      <c r="F135" s="236" t="s">
        <v>202</v>
      </c>
      <c r="G135" s="237" t="s">
        <v>126</v>
      </c>
      <c r="H135" s="238">
        <v>82.799999999999997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38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127</v>
      </c>
      <c r="AT135" s="246" t="s">
        <v>123</v>
      </c>
      <c r="AU135" s="246" t="s">
        <v>85</v>
      </c>
      <c r="AY135" s="14" t="s">
        <v>120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127</v>
      </c>
      <c r="BM135" s="246" t="s">
        <v>203</v>
      </c>
    </row>
    <row r="136" s="2" customFormat="1" ht="37.8" customHeight="1">
      <c r="A136" s="35"/>
      <c r="B136" s="36"/>
      <c r="C136" s="234" t="s">
        <v>174</v>
      </c>
      <c r="D136" s="234" t="s">
        <v>123</v>
      </c>
      <c r="E136" s="235" t="s">
        <v>204</v>
      </c>
      <c r="F136" s="236" t="s">
        <v>205</v>
      </c>
      <c r="G136" s="237" t="s">
        <v>126</v>
      </c>
      <c r="H136" s="238">
        <v>27.324000000000002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38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127</v>
      </c>
      <c r="AT136" s="246" t="s">
        <v>123</v>
      </c>
      <c r="AU136" s="246" t="s">
        <v>85</v>
      </c>
      <c r="AY136" s="14" t="s">
        <v>120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127</v>
      </c>
      <c r="BM136" s="246" t="s">
        <v>206</v>
      </c>
    </row>
    <row r="137" s="2" customFormat="1" ht="33" customHeight="1">
      <c r="A137" s="35"/>
      <c r="B137" s="36"/>
      <c r="C137" s="234" t="s">
        <v>146</v>
      </c>
      <c r="D137" s="234" t="s">
        <v>123</v>
      </c>
      <c r="E137" s="235" t="s">
        <v>207</v>
      </c>
      <c r="F137" s="236" t="s">
        <v>208</v>
      </c>
      <c r="G137" s="237" t="s">
        <v>126</v>
      </c>
      <c r="H137" s="238">
        <v>2674.9000000000001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38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127</v>
      </c>
      <c r="AT137" s="246" t="s">
        <v>123</v>
      </c>
      <c r="AU137" s="246" t="s">
        <v>85</v>
      </c>
      <c r="AY137" s="14" t="s">
        <v>120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127</v>
      </c>
      <c r="BM137" s="246" t="s">
        <v>209</v>
      </c>
    </row>
    <row r="138" s="2" customFormat="1" ht="21.75" customHeight="1">
      <c r="A138" s="35"/>
      <c r="B138" s="36"/>
      <c r="C138" s="234" t="s">
        <v>155</v>
      </c>
      <c r="D138" s="234" t="s">
        <v>123</v>
      </c>
      <c r="E138" s="235" t="s">
        <v>210</v>
      </c>
      <c r="F138" s="236" t="s">
        <v>211</v>
      </c>
      <c r="G138" s="237" t="s">
        <v>126</v>
      </c>
      <c r="H138" s="238">
        <v>2674.9000000000001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38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127</v>
      </c>
      <c r="AT138" s="246" t="s">
        <v>123</v>
      </c>
      <c r="AU138" s="246" t="s">
        <v>85</v>
      </c>
      <c r="AY138" s="14" t="s">
        <v>120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127</v>
      </c>
      <c r="BM138" s="246" t="s">
        <v>212</v>
      </c>
    </row>
    <row r="139" s="2" customFormat="1" ht="33" customHeight="1">
      <c r="A139" s="35"/>
      <c r="B139" s="36"/>
      <c r="C139" s="234" t="s">
        <v>121</v>
      </c>
      <c r="D139" s="234" t="s">
        <v>123</v>
      </c>
      <c r="E139" s="235" t="s">
        <v>213</v>
      </c>
      <c r="F139" s="236" t="s">
        <v>214</v>
      </c>
      <c r="G139" s="237" t="s">
        <v>126</v>
      </c>
      <c r="H139" s="238">
        <v>62.100000000000001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38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127</v>
      </c>
      <c r="AT139" s="246" t="s">
        <v>123</v>
      </c>
      <c r="AU139" s="246" t="s">
        <v>85</v>
      </c>
      <c r="AY139" s="14" t="s">
        <v>120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127</v>
      </c>
      <c r="BM139" s="246" t="s">
        <v>215</v>
      </c>
    </row>
    <row r="140" s="2" customFormat="1" ht="24.15" customHeight="1">
      <c r="A140" s="35"/>
      <c r="B140" s="36"/>
      <c r="C140" s="234" t="s">
        <v>167</v>
      </c>
      <c r="D140" s="234" t="s">
        <v>123</v>
      </c>
      <c r="E140" s="235" t="s">
        <v>216</v>
      </c>
      <c r="F140" s="236" t="s">
        <v>217</v>
      </c>
      <c r="G140" s="237" t="s">
        <v>126</v>
      </c>
      <c r="H140" s="238">
        <v>13.800000000000001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38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127</v>
      </c>
      <c r="AT140" s="246" t="s">
        <v>123</v>
      </c>
      <c r="AU140" s="246" t="s">
        <v>85</v>
      </c>
      <c r="AY140" s="14" t="s">
        <v>120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127</v>
      </c>
      <c r="BM140" s="246" t="s">
        <v>218</v>
      </c>
    </row>
    <row r="141" s="2" customFormat="1" ht="33" customHeight="1">
      <c r="A141" s="35"/>
      <c r="B141" s="36"/>
      <c r="C141" s="234" t="s">
        <v>219</v>
      </c>
      <c r="D141" s="234" t="s">
        <v>123</v>
      </c>
      <c r="E141" s="235" t="s">
        <v>220</v>
      </c>
      <c r="F141" s="236" t="s">
        <v>221</v>
      </c>
      <c r="G141" s="237" t="s">
        <v>132</v>
      </c>
      <c r="H141" s="238">
        <v>584.5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38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127</v>
      </c>
      <c r="AT141" s="246" t="s">
        <v>123</v>
      </c>
      <c r="AU141" s="246" t="s">
        <v>85</v>
      </c>
      <c r="AY141" s="14" t="s">
        <v>120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127</v>
      </c>
      <c r="BM141" s="246" t="s">
        <v>222</v>
      </c>
    </row>
    <row r="142" s="2" customFormat="1" ht="21.75" customHeight="1">
      <c r="A142" s="35"/>
      <c r="B142" s="36"/>
      <c r="C142" s="234" t="s">
        <v>159</v>
      </c>
      <c r="D142" s="234" t="s">
        <v>123</v>
      </c>
      <c r="E142" s="235" t="s">
        <v>223</v>
      </c>
      <c r="F142" s="236" t="s">
        <v>224</v>
      </c>
      <c r="G142" s="237" t="s">
        <v>132</v>
      </c>
      <c r="H142" s="238">
        <v>2938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38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127</v>
      </c>
      <c r="AT142" s="246" t="s">
        <v>123</v>
      </c>
      <c r="AU142" s="246" t="s">
        <v>85</v>
      </c>
      <c r="AY142" s="14" t="s">
        <v>120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127</v>
      </c>
      <c r="BM142" s="246" t="s">
        <v>225</v>
      </c>
    </row>
    <row r="143" s="12" customFormat="1" ht="22.8" customHeight="1">
      <c r="A143" s="12"/>
      <c r="B143" s="218"/>
      <c r="C143" s="219"/>
      <c r="D143" s="220" t="s">
        <v>71</v>
      </c>
      <c r="E143" s="232" t="s">
        <v>85</v>
      </c>
      <c r="F143" s="232" t="s">
        <v>226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SUM(P144:P157)</f>
        <v>0</v>
      </c>
      <c r="Q143" s="226"/>
      <c r="R143" s="227">
        <f>SUM(R144:R157)</f>
        <v>5661.7965299199986</v>
      </c>
      <c r="S143" s="226"/>
      <c r="T143" s="228">
        <f>SUM(T144:T157)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79</v>
      </c>
      <c r="AT143" s="230" t="s">
        <v>71</v>
      </c>
      <c r="AU143" s="230" t="s">
        <v>79</v>
      </c>
      <c r="AY143" s="229" t="s">
        <v>120</v>
      </c>
      <c r="BK143" s="231">
        <f>SUM(BK144:BK157)</f>
        <v>0</v>
      </c>
    </row>
    <row r="144" s="2" customFormat="1" ht="24.15" customHeight="1">
      <c r="A144" s="35"/>
      <c r="B144" s="36"/>
      <c r="C144" s="234" t="s">
        <v>7</v>
      </c>
      <c r="D144" s="234" t="s">
        <v>123</v>
      </c>
      <c r="E144" s="235" t="s">
        <v>227</v>
      </c>
      <c r="F144" s="236" t="s">
        <v>228</v>
      </c>
      <c r="G144" s="237" t="s">
        <v>126</v>
      </c>
      <c r="H144" s="238">
        <v>724.5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38</v>
      </c>
      <c r="O144" s="94"/>
      <c r="P144" s="244">
        <f>O144*H144</f>
        <v>0</v>
      </c>
      <c r="Q144" s="244">
        <v>2.0699999999999998</v>
      </c>
      <c r="R144" s="244">
        <f>Q144*H144</f>
        <v>1499.7149999999999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127</v>
      </c>
      <c r="AT144" s="246" t="s">
        <v>123</v>
      </c>
      <c r="AU144" s="246" t="s">
        <v>85</v>
      </c>
      <c r="AY144" s="14" t="s">
        <v>120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127</v>
      </c>
      <c r="BM144" s="246" t="s">
        <v>229</v>
      </c>
    </row>
    <row r="145" s="2" customFormat="1" ht="24.15" customHeight="1">
      <c r="A145" s="35"/>
      <c r="B145" s="36"/>
      <c r="C145" s="234" t="s">
        <v>230</v>
      </c>
      <c r="D145" s="234" t="s">
        <v>123</v>
      </c>
      <c r="E145" s="235" t="s">
        <v>231</v>
      </c>
      <c r="F145" s="236" t="s">
        <v>232</v>
      </c>
      <c r="G145" s="237" t="s">
        <v>126</v>
      </c>
      <c r="H145" s="238">
        <v>819.34199999999998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38</v>
      </c>
      <c r="O145" s="94"/>
      <c r="P145" s="244">
        <f>O145*H145</f>
        <v>0</v>
      </c>
      <c r="Q145" s="244">
        <v>2.6640000000000001</v>
      </c>
      <c r="R145" s="244">
        <f>Q145*H145</f>
        <v>2182.7270880000001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127</v>
      </c>
      <c r="AT145" s="246" t="s">
        <v>123</v>
      </c>
      <c r="AU145" s="246" t="s">
        <v>85</v>
      </c>
      <c r="AY145" s="14" t="s">
        <v>120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127</v>
      </c>
      <c r="BM145" s="246" t="s">
        <v>233</v>
      </c>
    </row>
    <row r="146" s="2" customFormat="1" ht="24.15" customHeight="1">
      <c r="A146" s="35"/>
      <c r="B146" s="36"/>
      <c r="C146" s="234" t="s">
        <v>234</v>
      </c>
      <c r="D146" s="234" t="s">
        <v>123</v>
      </c>
      <c r="E146" s="235" t="s">
        <v>235</v>
      </c>
      <c r="F146" s="236" t="s">
        <v>236</v>
      </c>
      <c r="G146" s="237" t="s">
        <v>126</v>
      </c>
      <c r="H146" s="238">
        <v>561.20000000000005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38</v>
      </c>
      <c r="O146" s="94"/>
      <c r="P146" s="244">
        <f>O146*H146</f>
        <v>0</v>
      </c>
      <c r="Q146" s="244">
        <v>2.3453400000000002</v>
      </c>
      <c r="R146" s="244">
        <f>Q146*H146</f>
        <v>1316.2048080000002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127</v>
      </c>
      <c r="AT146" s="246" t="s">
        <v>123</v>
      </c>
      <c r="AU146" s="246" t="s">
        <v>85</v>
      </c>
      <c r="AY146" s="14" t="s">
        <v>120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127</v>
      </c>
      <c r="BM146" s="246" t="s">
        <v>237</v>
      </c>
    </row>
    <row r="147" s="2" customFormat="1" ht="21.75" customHeight="1">
      <c r="A147" s="35"/>
      <c r="B147" s="36"/>
      <c r="C147" s="234" t="s">
        <v>238</v>
      </c>
      <c r="D147" s="234" t="s">
        <v>123</v>
      </c>
      <c r="E147" s="235" t="s">
        <v>239</v>
      </c>
      <c r="F147" s="236" t="s">
        <v>240</v>
      </c>
      <c r="G147" s="237" t="s">
        <v>132</v>
      </c>
      <c r="H147" s="238">
        <v>52.479999999999997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38</v>
      </c>
      <c r="O147" s="94"/>
      <c r="P147" s="244">
        <f>O147*H147</f>
        <v>0</v>
      </c>
      <c r="Q147" s="244">
        <v>0.00067000000000000002</v>
      </c>
      <c r="R147" s="244">
        <f>Q147*H147</f>
        <v>0.035161600000000001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127</v>
      </c>
      <c r="AT147" s="246" t="s">
        <v>123</v>
      </c>
      <c r="AU147" s="246" t="s">
        <v>85</v>
      </c>
      <c r="AY147" s="14" t="s">
        <v>120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127</v>
      </c>
      <c r="BM147" s="246" t="s">
        <v>241</v>
      </c>
    </row>
    <row r="148" s="2" customFormat="1" ht="21.75" customHeight="1">
      <c r="A148" s="35"/>
      <c r="B148" s="36"/>
      <c r="C148" s="234" t="s">
        <v>242</v>
      </c>
      <c r="D148" s="234" t="s">
        <v>123</v>
      </c>
      <c r="E148" s="235" t="s">
        <v>243</v>
      </c>
      <c r="F148" s="236" t="s">
        <v>244</v>
      </c>
      <c r="G148" s="237" t="s">
        <v>132</v>
      </c>
      <c r="H148" s="238">
        <v>52.479999999999997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38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127</v>
      </c>
      <c r="AT148" s="246" t="s">
        <v>123</v>
      </c>
      <c r="AU148" s="246" t="s">
        <v>85</v>
      </c>
      <c r="AY148" s="14" t="s">
        <v>120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127</v>
      </c>
      <c r="BM148" s="246" t="s">
        <v>245</v>
      </c>
    </row>
    <row r="149" s="2" customFormat="1" ht="24.15" customHeight="1">
      <c r="A149" s="35"/>
      <c r="B149" s="36"/>
      <c r="C149" s="234" t="s">
        <v>246</v>
      </c>
      <c r="D149" s="234" t="s">
        <v>123</v>
      </c>
      <c r="E149" s="235" t="s">
        <v>247</v>
      </c>
      <c r="F149" s="236" t="s">
        <v>248</v>
      </c>
      <c r="G149" s="237" t="s">
        <v>126</v>
      </c>
      <c r="H149" s="238">
        <v>86.219999999999999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38</v>
      </c>
      <c r="O149" s="94"/>
      <c r="P149" s="244">
        <f>O149*H149</f>
        <v>0</v>
      </c>
      <c r="Q149" s="244">
        <v>2.4157199999999999</v>
      </c>
      <c r="R149" s="244">
        <f>Q149*H149</f>
        <v>208.28337839999998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127</v>
      </c>
      <c r="AT149" s="246" t="s">
        <v>123</v>
      </c>
      <c r="AU149" s="246" t="s">
        <v>85</v>
      </c>
      <c r="AY149" s="14" t="s">
        <v>120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127</v>
      </c>
      <c r="BM149" s="246" t="s">
        <v>249</v>
      </c>
    </row>
    <row r="150" s="2" customFormat="1" ht="21.75" customHeight="1">
      <c r="A150" s="35"/>
      <c r="B150" s="36"/>
      <c r="C150" s="234" t="s">
        <v>250</v>
      </c>
      <c r="D150" s="234" t="s">
        <v>123</v>
      </c>
      <c r="E150" s="235" t="s">
        <v>251</v>
      </c>
      <c r="F150" s="236" t="s">
        <v>252</v>
      </c>
      <c r="G150" s="237" t="s">
        <v>132</v>
      </c>
      <c r="H150" s="238">
        <v>89.700000000000003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38</v>
      </c>
      <c r="O150" s="94"/>
      <c r="P150" s="244">
        <f>O150*H150</f>
        <v>0</v>
      </c>
      <c r="Q150" s="244">
        <v>0.00067000000000000002</v>
      </c>
      <c r="R150" s="244">
        <f>Q150*H150</f>
        <v>0.060099000000000007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127</v>
      </c>
      <c r="AT150" s="246" t="s">
        <v>123</v>
      </c>
      <c r="AU150" s="246" t="s">
        <v>85</v>
      </c>
      <c r="AY150" s="14" t="s">
        <v>120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127</v>
      </c>
      <c r="BM150" s="246" t="s">
        <v>253</v>
      </c>
    </row>
    <row r="151" s="2" customFormat="1" ht="21.75" customHeight="1">
      <c r="A151" s="35"/>
      <c r="B151" s="36"/>
      <c r="C151" s="234" t="s">
        <v>254</v>
      </c>
      <c r="D151" s="234" t="s">
        <v>123</v>
      </c>
      <c r="E151" s="235" t="s">
        <v>255</v>
      </c>
      <c r="F151" s="236" t="s">
        <v>256</v>
      </c>
      <c r="G151" s="237" t="s">
        <v>132</v>
      </c>
      <c r="H151" s="238">
        <v>89.700000000000003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38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127</v>
      </c>
      <c r="AT151" s="246" t="s">
        <v>123</v>
      </c>
      <c r="AU151" s="246" t="s">
        <v>85</v>
      </c>
      <c r="AY151" s="14" t="s">
        <v>120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127</v>
      </c>
      <c r="BM151" s="246" t="s">
        <v>257</v>
      </c>
    </row>
    <row r="152" s="2" customFormat="1" ht="16.5" customHeight="1">
      <c r="A152" s="35"/>
      <c r="B152" s="36"/>
      <c r="C152" s="234" t="s">
        <v>258</v>
      </c>
      <c r="D152" s="234" t="s">
        <v>123</v>
      </c>
      <c r="E152" s="235" t="s">
        <v>259</v>
      </c>
      <c r="F152" s="236" t="s">
        <v>260</v>
      </c>
      <c r="G152" s="237" t="s">
        <v>149</v>
      </c>
      <c r="H152" s="238">
        <v>1.6599999999999999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38</v>
      </c>
      <c r="O152" s="94"/>
      <c r="P152" s="244">
        <f>O152*H152</f>
        <v>0</v>
      </c>
      <c r="Q152" s="244">
        <v>1.01895</v>
      </c>
      <c r="R152" s="244">
        <f>Q152*H152</f>
        <v>1.691457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170</v>
      </c>
      <c r="AT152" s="246" t="s">
        <v>123</v>
      </c>
      <c r="AU152" s="246" t="s">
        <v>85</v>
      </c>
      <c r="AY152" s="14" t="s">
        <v>120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170</v>
      </c>
      <c r="BM152" s="246" t="s">
        <v>261</v>
      </c>
    </row>
    <row r="153" s="2" customFormat="1" ht="21.75" customHeight="1">
      <c r="A153" s="35"/>
      <c r="B153" s="36"/>
      <c r="C153" s="234" t="s">
        <v>262</v>
      </c>
      <c r="D153" s="234" t="s">
        <v>123</v>
      </c>
      <c r="E153" s="235" t="s">
        <v>263</v>
      </c>
      <c r="F153" s="236" t="s">
        <v>264</v>
      </c>
      <c r="G153" s="237" t="s">
        <v>149</v>
      </c>
      <c r="H153" s="238">
        <v>20.907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38</v>
      </c>
      <c r="O153" s="94"/>
      <c r="P153" s="244">
        <f>O153*H153</f>
        <v>0</v>
      </c>
      <c r="Q153" s="244">
        <v>1.20296</v>
      </c>
      <c r="R153" s="244">
        <f>Q153*H153</f>
        <v>25.150284720000002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127</v>
      </c>
      <c r="AT153" s="246" t="s">
        <v>123</v>
      </c>
      <c r="AU153" s="246" t="s">
        <v>85</v>
      </c>
      <c r="AY153" s="14" t="s">
        <v>120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127</v>
      </c>
      <c r="BM153" s="246" t="s">
        <v>265</v>
      </c>
    </row>
    <row r="154" s="2" customFormat="1" ht="24.15" customHeight="1">
      <c r="A154" s="35"/>
      <c r="B154" s="36"/>
      <c r="C154" s="234" t="s">
        <v>266</v>
      </c>
      <c r="D154" s="234" t="s">
        <v>123</v>
      </c>
      <c r="E154" s="235" t="s">
        <v>267</v>
      </c>
      <c r="F154" s="236" t="s">
        <v>268</v>
      </c>
      <c r="G154" s="237" t="s">
        <v>126</v>
      </c>
      <c r="H154" s="238">
        <v>180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38</v>
      </c>
      <c r="O154" s="94"/>
      <c r="P154" s="244">
        <f>O154*H154</f>
        <v>0</v>
      </c>
      <c r="Q154" s="244">
        <v>2.3453400000000002</v>
      </c>
      <c r="R154" s="244">
        <f>Q154*H154</f>
        <v>422.16120000000001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127</v>
      </c>
      <c r="AT154" s="246" t="s">
        <v>123</v>
      </c>
      <c r="AU154" s="246" t="s">
        <v>85</v>
      </c>
      <c r="AY154" s="14" t="s">
        <v>120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127</v>
      </c>
      <c r="BM154" s="246" t="s">
        <v>269</v>
      </c>
    </row>
    <row r="155" s="2" customFormat="1" ht="24.15" customHeight="1">
      <c r="A155" s="35"/>
      <c r="B155" s="36"/>
      <c r="C155" s="234" t="s">
        <v>270</v>
      </c>
      <c r="D155" s="234" t="s">
        <v>123</v>
      </c>
      <c r="E155" s="235" t="s">
        <v>271</v>
      </c>
      <c r="F155" s="236" t="s">
        <v>272</v>
      </c>
      <c r="G155" s="237" t="s">
        <v>132</v>
      </c>
      <c r="H155" s="238">
        <v>601.20000000000005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38</v>
      </c>
      <c r="O155" s="94"/>
      <c r="P155" s="244">
        <f>O155*H155</f>
        <v>0</v>
      </c>
      <c r="Q155" s="244">
        <v>0.00050000000000000001</v>
      </c>
      <c r="R155" s="244">
        <f>Q155*H155</f>
        <v>0.30060000000000003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127</v>
      </c>
      <c r="AT155" s="246" t="s">
        <v>123</v>
      </c>
      <c r="AU155" s="246" t="s">
        <v>85</v>
      </c>
      <c r="AY155" s="14" t="s">
        <v>120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127</v>
      </c>
      <c r="BM155" s="246" t="s">
        <v>273</v>
      </c>
    </row>
    <row r="156" s="2" customFormat="1" ht="24.15" customHeight="1">
      <c r="A156" s="35"/>
      <c r="B156" s="36"/>
      <c r="C156" s="234" t="s">
        <v>274</v>
      </c>
      <c r="D156" s="234" t="s">
        <v>123</v>
      </c>
      <c r="E156" s="235" t="s">
        <v>275</v>
      </c>
      <c r="F156" s="236" t="s">
        <v>276</v>
      </c>
      <c r="G156" s="237" t="s">
        <v>132</v>
      </c>
      <c r="H156" s="238">
        <v>601.20000000000005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38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127</v>
      </c>
      <c r="AT156" s="246" t="s">
        <v>123</v>
      </c>
      <c r="AU156" s="246" t="s">
        <v>85</v>
      </c>
      <c r="AY156" s="14" t="s">
        <v>120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127</v>
      </c>
      <c r="BM156" s="246" t="s">
        <v>277</v>
      </c>
    </row>
    <row r="157" s="2" customFormat="1" ht="24.15" customHeight="1">
      <c r="A157" s="35"/>
      <c r="B157" s="36"/>
      <c r="C157" s="234" t="s">
        <v>278</v>
      </c>
      <c r="D157" s="234" t="s">
        <v>123</v>
      </c>
      <c r="E157" s="235" t="s">
        <v>279</v>
      </c>
      <c r="F157" s="236" t="s">
        <v>280</v>
      </c>
      <c r="G157" s="237" t="s">
        <v>149</v>
      </c>
      <c r="H157" s="238">
        <v>4.5449999999999999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38</v>
      </c>
      <c r="O157" s="94"/>
      <c r="P157" s="244">
        <f>O157*H157</f>
        <v>0</v>
      </c>
      <c r="Q157" s="244">
        <v>1.20296</v>
      </c>
      <c r="R157" s="244">
        <f>Q157*H157</f>
        <v>5.4674532000000005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127</v>
      </c>
      <c r="AT157" s="246" t="s">
        <v>123</v>
      </c>
      <c r="AU157" s="246" t="s">
        <v>85</v>
      </c>
      <c r="AY157" s="14" t="s">
        <v>120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127</v>
      </c>
      <c r="BM157" s="246" t="s">
        <v>281</v>
      </c>
    </row>
    <row r="158" s="12" customFormat="1" ht="22.8" customHeight="1">
      <c r="A158" s="12"/>
      <c r="B158" s="218"/>
      <c r="C158" s="219"/>
      <c r="D158" s="220" t="s">
        <v>71</v>
      </c>
      <c r="E158" s="232" t="s">
        <v>127</v>
      </c>
      <c r="F158" s="232" t="s">
        <v>282</v>
      </c>
      <c r="G158" s="219"/>
      <c r="H158" s="219"/>
      <c r="I158" s="222"/>
      <c r="J158" s="233">
        <f>BK158</f>
        <v>0</v>
      </c>
      <c r="K158" s="219"/>
      <c r="L158" s="224"/>
      <c r="M158" s="225"/>
      <c r="N158" s="226"/>
      <c r="O158" s="226"/>
      <c r="P158" s="227">
        <f>P159</f>
        <v>0</v>
      </c>
      <c r="Q158" s="226"/>
      <c r="R158" s="227">
        <f>R159</f>
        <v>13.046313000000001</v>
      </c>
      <c r="S158" s="226"/>
      <c r="T158" s="228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9" t="s">
        <v>79</v>
      </c>
      <c r="AT158" s="230" t="s">
        <v>71</v>
      </c>
      <c r="AU158" s="230" t="s">
        <v>79</v>
      </c>
      <c r="AY158" s="229" t="s">
        <v>120</v>
      </c>
      <c r="BK158" s="231">
        <f>BK159</f>
        <v>0</v>
      </c>
    </row>
    <row r="159" s="2" customFormat="1" ht="37.8" customHeight="1">
      <c r="A159" s="35"/>
      <c r="B159" s="36"/>
      <c r="C159" s="234" t="s">
        <v>137</v>
      </c>
      <c r="D159" s="234" t="s">
        <v>123</v>
      </c>
      <c r="E159" s="235" t="s">
        <v>283</v>
      </c>
      <c r="F159" s="236" t="s">
        <v>284</v>
      </c>
      <c r="G159" s="237" t="s">
        <v>126</v>
      </c>
      <c r="H159" s="238">
        <v>6.9000000000000004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38</v>
      </c>
      <c r="O159" s="94"/>
      <c r="P159" s="244">
        <f>O159*H159</f>
        <v>0</v>
      </c>
      <c r="Q159" s="244">
        <v>1.8907700000000001</v>
      </c>
      <c r="R159" s="244">
        <f>Q159*H159</f>
        <v>13.046313000000001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127</v>
      </c>
      <c r="AT159" s="246" t="s">
        <v>123</v>
      </c>
      <c r="AU159" s="246" t="s">
        <v>85</v>
      </c>
      <c r="AY159" s="14" t="s">
        <v>120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127</v>
      </c>
      <c r="BM159" s="246" t="s">
        <v>285</v>
      </c>
    </row>
    <row r="160" s="12" customFormat="1" ht="22.8" customHeight="1">
      <c r="A160" s="12"/>
      <c r="B160" s="218"/>
      <c r="C160" s="219"/>
      <c r="D160" s="220" t="s">
        <v>71</v>
      </c>
      <c r="E160" s="232" t="s">
        <v>146</v>
      </c>
      <c r="F160" s="232" t="s">
        <v>286</v>
      </c>
      <c r="G160" s="219"/>
      <c r="H160" s="219"/>
      <c r="I160" s="222"/>
      <c r="J160" s="233">
        <f>BK160</f>
        <v>0</v>
      </c>
      <c r="K160" s="219"/>
      <c r="L160" s="224"/>
      <c r="M160" s="225"/>
      <c r="N160" s="226"/>
      <c r="O160" s="226"/>
      <c r="P160" s="227">
        <f>SUM(P161:P162)</f>
        <v>0</v>
      </c>
      <c r="Q160" s="226"/>
      <c r="R160" s="227">
        <f>SUM(R161:R162)</f>
        <v>367.02791819999999</v>
      </c>
      <c r="S160" s="226"/>
      <c r="T160" s="228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9" t="s">
        <v>79</v>
      </c>
      <c r="AT160" s="230" t="s">
        <v>71</v>
      </c>
      <c r="AU160" s="230" t="s">
        <v>79</v>
      </c>
      <c r="AY160" s="229" t="s">
        <v>120</v>
      </c>
      <c r="BK160" s="231">
        <f>SUM(BK161:BK162)</f>
        <v>0</v>
      </c>
    </row>
    <row r="161" s="2" customFormat="1" ht="24.15" customHeight="1">
      <c r="A161" s="35"/>
      <c r="B161" s="36"/>
      <c r="C161" s="234" t="s">
        <v>287</v>
      </c>
      <c r="D161" s="234" t="s">
        <v>123</v>
      </c>
      <c r="E161" s="235" t="s">
        <v>288</v>
      </c>
      <c r="F161" s="236" t="s">
        <v>289</v>
      </c>
      <c r="G161" s="237" t="s">
        <v>126</v>
      </c>
      <c r="H161" s="238">
        <v>138</v>
      </c>
      <c r="I161" s="239"/>
      <c r="J161" s="240">
        <f>ROUND(I161*H161,2)</f>
        <v>0</v>
      </c>
      <c r="K161" s="241"/>
      <c r="L161" s="41"/>
      <c r="M161" s="242" t="s">
        <v>1</v>
      </c>
      <c r="N161" s="243" t="s">
        <v>38</v>
      </c>
      <c r="O161" s="94"/>
      <c r="P161" s="244">
        <f>O161*H161</f>
        <v>0</v>
      </c>
      <c r="Q161" s="244">
        <v>2.19407</v>
      </c>
      <c r="R161" s="244">
        <f>Q161*H161</f>
        <v>302.78165999999999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127</v>
      </c>
      <c r="AT161" s="246" t="s">
        <v>123</v>
      </c>
      <c r="AU161" s="246" t="s">
        <v>85</v>
      </c>
      <c r="AY161" s="14" t="s">
        <v>120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127</v>
      </c>
      <c r="BM161" s="246" t="s">
        <v>290</v>
      </c>
    </row>
    <row r="162" s="2" customFormat="1" ht="24.15" customHeight="1">
      <c r="A162" s="35"/>
      <c r="B162" s="36"/>
      <c r="C162" s="234" t="s">
        <v>291</v>
      </c>
      <c r="D162" s="234" t="s">
        <v>123</v>
      </c>
      <c r="E162" s="235" t="s">
        <v>292</v>
      </c>
      <c r="F162" s="236" t="s">
        <v>293</v>
      </c>
      <c r="G162" s="237" t="s">
        <v>126</v>
      </c>
      <c r="H162" s="238">
        <v>28.739999999999998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38</v>
      </c>
      <c r="O162" s="94"/>
      <c r="P162" s="244">
        <f>O162*H162</f>
        <v>0</v>
      </c>
      <c r="Q162" s="244">
        <v>2.23543</v>
      </c>
      <c r="R162" s="244">
        <f>Q162*H162</f>
        <v>64.2462582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127</v>
      </c>
      <c r="AT162" s="246" t="s">
        <v>123</v>
      </c>
      <c r="AU162" s="246" t="s">
        <v>85</v>
      </c>
      <c r="AY162" s="14" t="s">
        <v>120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127</v>
      </c>
      <c r="BM162" s="246" t="s">
        <v>294</v>
      </c>
    </row>
    <row r="163" s="12" customFormat="1" ht="22.8" customHeight="1">
      <c r="A163" s="12"/>
      <c r="B163" s="218"/>
      <c r="C163" s="219"/>
      <c r="D163" s="220" t="s">
        <v>71</v>
      </c>
      <c r="E163" s="232" t="s">
        <v>155</v>
      </c>
      <c r="F163" s="232" t="s">
        <v>295</v>
      </c>
      <c r="G163" s="219"/>
      <c r="H163" s="219"/>
      <c r="I163" s="222"/>
      <c r="J163" s="233">
        <f>BK163</f>
        <v>0</v>
      </c>
      <c r="K163" s="219"/>
      <c r="L163" s="224"/>
      <c r="M163" s="225"/>
      <c r="N163" s="226"/>
      <c r="O163" s="226"/>
      <c r="P163" s="227">
        <f>SUM(P164:P170)</f>
        <v>0</v>
      </c>
      <c r="Q163" s="226"/>
      <c r="R163" s="227">
        <f>SUM(R164:R170)</f>
        <v>1.5863800000000001</v>
      </c>
      <c r="S163" s="226"/>
      <c r="T163" s="228">
        <f>SUM(T164:T170)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9" t="s">
        <v>79</v>
      </c>
      <c r="AT163" s="230" t="s">
        <v>71</v>
      </c>
      <c r="AU163" s="230" t="s">
        <v>79</v>
      </c>
      <c r="AY163" s="229" t="s">
        <v>120</v>
      </c>
      <c r="BK163" s="231">
        <f>SUM(BK164:BK170)</f>
        <v>0</v>
      </c>
    </row>
    <row r="164" s="2" customFormat="1" ht="24.15" customHeight="1">
      <c r="A164" s="35"/>
      <c r="B164" s="36"/>
      <c r="C164" s="234" t="s">
        <v>296</v>
      </c>
      <c r="D164" s="234" t="s">
        <v>123</v>
      </c>
      <c r="E164" s="235" t="s">
        <v>297</v>
      </c>
      <c r="F164" s="236" t="s">
        <v>298</v>
      </c>
      <c r="G164" s="237" t="s">
        <v>299</v>
      </c>
      <c r="H164" s="238">
        <v>2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38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127</v>
      </c>
      <c r="AT164" s="246" t="s">
        <v>123</v>
      </c>
      <c r="AU164" s="246" t="s">
        <v>85</v>
      </c>
      <c r="AY164" s="14" t="s">
        <v>120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127</v>
      </c>
      <c r="BM164" s="246" t="s">
        <v>300</v>
      </c>
    </row>
    <row r="165" s="2" customFormat="1" ht="24.15" customHeight="1">
      <c r="A165" s="35"/>
      <c r="B165" s="36"/>
      <c r="C165" s="234" t="s">
        <v>170</v>
      </c>
      <c r="D165" s="234" t="s">
        <v>123</v>
      </c>
      <c r="E165" s="235" t="s">
        <v>301</v>
      </c>
      <c r="F165" s="236" t="s">
        <v>302</v>
      </c>
      <c r="G165" s="237" t="s">
        <v>303</v>
      </c>
      <c r="H165" s="238">
        <v>130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38</v>
      </c>
      <c r="O165" s="94"/>
      <c r="P165" s="244">
        <f>O165*H165</f>
        <v>0</v>
      </c>
      <c r="Q165" s="244">
        <v>2.0000000000000002E-05</v>
      </c>
      <c r="R165" s="244">
        <f>Q165*H165</f>
        <v>0.0026000000000000003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127</v>
      </c>
      <c r="AT165" s="246" t="s">
        <v>123</v>
      </c>
      <c r="AU165" s="246" t="s">
        <v>85</v>
      </c>
      <c r="AY165" s="14" t="s">
        <v>120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127</v>
      </c>
      <c r="BM165" s="246" t="s">
        <v>304</v>
      </c>
    </row>
    <row r="166" s="2" customFormat="1" ht="33" customHeight="1">
      <c r="A166" s="35"/>
      <c r="B166" s="36"/>
      <c r="C166" s="253" t="s">
        <v>305</v>
      </c>
      <c r="D166" s="253" t="s">
        <v>306</v>
      </c>
      <c r="E166" s="254" t="s">
        <v>307</v>
      </c>
      <c r="F166" s="255" t="s">
        <v>308</v>
      </c>
      <c r="G166" s="256" t="s">
        <v>140</v>
      </c>
      <c r="H166" s="257">
        <v>26</v>
      </c>
      <c r="I166" s="258"/>
      <c r="J166" s="259">
        <f>ROUND(I166*H166,2)</f>
        <v>0</v>
      </c>
      <c r="K166" s="260"/>
      <c r="L166" s="261"/>
      <c r="M166" s="262" t="s">
        <v>1</v>
      </c>
      <c r="N166" s="263" t="s">
        <v>38</v>
      </c>
      <c r="O166" s="94"/>
      <c r="P166" s="244">
        <f>O166*H166</f>
        <v>0</v>
      </c>
      <c r="Q166" s="244">
        <v>0.055960000000000003</v>
      </c>
      <c r="R166" s="244">
        <f>Q166*H166</f>
        <v>1.45496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155</v>
      </c>
      <c r="AT166" s="246" t="s">
        <v>306</v>
      </c>
      <c r="AU166" s="246" t="s">
        <v>85</v>
      </c>
      <c r="AY166" s="14" t="s">
        <v>120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127</v>
      </c>
      <c r="BM166" s="246" t="s">
        <v>309</v>
      </c>
    </row>
    <row r="167" s="2" customFormat="1" ht="16.5" customHeight="1">
      <c r="A167" s="35"/>
      <c r="B167" s="36"/>
      <c r="C167" s="234" t="s">
        <v>310</v>
      </c>
      <c r="D167" s="234" t="s">
        <v>123</v>
      </c>
      <c r="E167" s="235" t="s">
        <v>311</v>
      </c>
      <c r="F167" s="236" t="s">
        <v>312</v>
      </c>
      <c r="G167" s="237" t="s">
        <v>140</v>
      </c>
      <c r="H167" s="238">
        <v>12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38</v>
      </c>
      <c r="O167" s="94"/>
      <c r="P167" s="244">
        <f>O167*H167</f>
        <v>0</v>
      </c>
      <c r="Q167" s="244">
        <v>0.00010000000000000001</v>
      </c>
      <c r="R167" s="244">
        <f>Q167*H167</f>
        <v>0.0012000000000000001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127</v>
      </c>
      <c r="AT167" s="246" t="s">
        <v>123</v>
      </c>
      <c r="AU167" s="246" t="s">
        <v>85</v>
      </c>
      <c r="AY167" s="14" t="s">
        <v>120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127</v>
      </c>
      <c r="BM167" s="246" t="s">
        <v>313</v>
      </c>
    </row>
    <row r="168" s="2" customFormat="1" ht="24.15" customHeight="1">
      <c r="A168" s="35"/>
      <c r="B168" s="36"/>
      <c r="C168" s="253" t="s">
        <v>314</v>
      </c>
      <c r="D168" s="253" t="s">
        <v>306</v>
      </c>
      <c r="E168" s="254" t="s">
        <v>315</v>
      </c>
      <c r="F168" s="255" t="s">
        <v>316</v>
      </c>
      <c r="G168" s="256" t="s">
        <v>140</v>
      </c>
      <c r="H168" s="257">
        <v>12</v>
      </c>
      <c r="I168" s="258"/>
      <c r="J168" s="259">
        <f>ROUND(I168*H168,2)</f>
        <v>0</v>
      </c>
      <c r="K168" s="260"/>
      <c r="L168" s="261"/>
      <c r="M168" s="262" t="s">
        <v>1</v>
      </c>
      <c r="N168" s="263" t="s">
        <v>38</v>
      </c>
      <c r="O168" s="94"/>
      <c r="P168" s="244">
        <f>O168*H168</f>
        <v>0</v>
      </c>
      <c r="Q168" s="244">
        <v>0.00613</v>
      </c>
      <c r="R168" s="244">
        <f>Q168*H168</f>
        <v>0.07356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155</v>
      </c>
      <c r="AT168" s="246" t="s">
        <v>306</v>
      </c>
      <c r="AU168" s="246" t="s">
        <v>85</v>
      </c>
      <c r="AY168" s="14" t="s">
        <v>120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127</v>
      </c>
      <c r="BM168" s="246" t="s">
        <v>317</v>
      </c>
    </row>
    <row r="169" s="2" customFormat="1" ht="21.75" customHeight="1">
      <c r="A169" s="35"/>
      <c r="B169" s="36"/>
      <c r="C169" s="234" t="s">
        <v>318</v>
      </c>
      <c r="D169" s="234" t="s">
        <v>123</v>
      </c>
      <c r="E169" s="235" t="s">
        <v>319</v>
      </c>
      <c r="F169" s="236" t="s">
        <v>320</v>
      </c>
      <c r="G169" s="237" t="s">
        <v>140</v>
      </c>
      <c r="H169" s="238">
        <v>3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38</v>
      </c>
      <c r="O169" s="94"/>
      <c r="P169" s="244">
        <f>O169*H169</f>
        <v>0</v>
      </c>
      <c r="Q169" s="244">
        <v>2.0000000000000002E-05</v>
      </c>
      <c r="R169" s="244">
        <f>Q169*H169</f>
        <v>6.0000000000000008E-05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127</v>
      </c>
      <c r="AT169" s="246" t="s">
        <v>123</v>
      </c>
      <c r="AU169" s="246" t="s">
        <v>85</v>
      </c>
      <c r="AY169" s="14" t="s">
        <v>120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127</v>
      </c>
      <c r="BM169" s="246" t="s">
        <v>321</v>
      </c>
    </row>
    <row r="170" s="2" customFormat="1" ht="16.5" customHeight="1">
      <c r="A170" s="35"/>
      <c r="B170" s="36"/>
      <c r="C170" s="253" t="s">
        <v>142</v>
      </c>
      <c r="D170" s="253" t="s">
        <v>306</v>
      </c>
      <c r="E170" s="254" t="s">
        <v>322</v>
      </c>
      <c r="F170" s="255" t="s">
        <v>323</v>
      </c>
      <c r="G170" s="256" t="s">
        <v>140</v>
      </c>
      <c r="H170" s="257">
        <v>3</v>
      </c>
      <c r="I170" s="258"/>
      <c r="J170" s="259">
        <f>ROUND(I170*H170,2)</f>
        <v>0</v>
      </c>
      <c r="K170" s="260"/>
      <c r="L170" s="261"/>
      <c r="M170" s="262" t="s">
        <v>1</v>
      </c>
      <c r="N170" s="263" t="s">
        <v>38</v>
      </c>
      <c r="O170" s="94"/>
      <c r="P170" s="244">
        <f>O170*H170</f>
        <v>0</v>
      </c>
      <c r="Q170" s="244">
        <v>0.017999999999999999</v>
      </c>
      <c r="R170" s="244">
        <f>Q170*H170</f>
        <v>0.053999999999999992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155</v>
      </c>
      <c r="AT170" s="246" t="s">
        <v>306</v>
      </c>
      <c r="AU170" s="246" t="s">
        <v>85</v>
      </c>
      <c r="AY170" s="14" t="s">
        <v>120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127</v>
      </c>
      <c r="BM170" s="246" t="s">
        <v>324</v>
      </c>
    </row>
    <row r="171" s="12" customFormat="1" ht="22.8" customHeight="1">
      <c r="A171" s="12"/>
      <c r="B171" s="218"/>
      <c r="C171" s="219"/>
      <c r="D171" s="220" t="s">
        <v>71</v>
      </c>
      <c r="E171" s="232" t="s">
        <v>325</v>
      </c>
      <c r="F171" s="232" t="s">
        <v>326</v>
      </c>
      <c r="G171" s="219"/>
      <c r="H171" s="219"/>
      <c r="I171" s="222"/>
      <c r="J171" s="233">
        <f>BK171</f>
        <v>0</v>
      </c>
      <c r="K171" s="219"/>
      <c r="L171" s="224"/>
      <c r="M171" s="225"/>
      <c r="N171" s="226"/>
      <c r="O171" s="226"/>
      <c r="P171" s="227">
        <f>P172</f>
        <v>0</v>
      </c>
      <c r="Q171" s="226"/>
      <c r="R171" s="227">
        <f>R172</f>
        <v>0</v>
      </c>
      <c r="S171" s="226"/>
      <c r="T171" s="228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9" t="s">
        <v>79</v>
      </c>
      <c r="AT171" s="230" t="s">
        <v>71</v>
      </c>
      <c r="AU171" s="230" t="s">
        <v>79</v>
      </c>
      <c r="AY171" s="229" t="s">
        <v>120</v>
      </c>
      <c r="BK171" s="231">
        <f>BK172</f>
        <v>0</v>
      </c>
    </row>
    <row r="172" s="2" customFormat="1" ht="33" customHeight="1">
      <c r="A172" s="35"/>
      <c r="B172" s="36"/>
      <c r="C172" s="234" t="s">
        <v>327</v>
      </c>
      <c r="D172" s="234" t="s">
        <v>123</v>
      </c>
      <c r="E172" s="235" t="s">
        <v>328</v>
      </c>
      <c r="F172" s="236" t="s">
        <v>329</v>
      </c>
      <c r="G172" s="237" t="s">
        <v>149</v>
      </c>
      <c r="H172" s="238">
        <v>6041.7659999999996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38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170</v>
      </c>
      <c r="AT172" s="246" t="s">
        <v>123</v>
      </c>
      <c r="AU172" s="246" t="s">
        <v>85</v>
      </c>
      <c r="AY172" s="14" t="s">
        <v>120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170</v>
      </c>
      <c r="BM172" s="246" t="s">
        <v>330</v>
      </c>
    </row>
    <row r="173" s="12" customFormat="1" ht="25.92" customHeight="1">
      <c r="A173" s="12"/>
      <c r="B173" s="218"/>
      <c r="C173" s="219"/>
      <c r="D173" s="220" t="s">
        <v>71</v>
      </c>
      <c r="E173" s="221" t="s">
        <v>163</v>
      </c>
      <c r="F173" s="221" t="s">
        <v>164</v>
      </c>
      <c r="G173" s="219"/>
      <c r="H173" s="219"/>
      <c r="I173" s="222"/>
      <c r="J173" s="223">
        <f>BK173</f>
        <v>0</v>
      </c>
      <c r="K173" s="219"/>
      <c r="L173" s="224"/>
      <c r="M173" s="225"/>
      <c r="N173" s="226"/>
      <c r="O173" s="226"/>
      <c r="P173" s="227">
        <f>P174</f>
        <v>0</v>
      </c>
      <c r="Q173" s="226"/>
      <c r="R173" s="227">
        <f>R174</f>
        <v>9.2998200000000004</v>
      </c>
      <c r="S173" s="226"/>
      <c r="T173" s="228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85</v>
      </c>
      <c r="AT173" s="230" t="s">
        <v>71</v>
      </c>
      <c r="AU173" s="230" t="s">
        <v>72</v>
      </c>
      <c r="AY173" s="229" t="s">
        <v>120</v>
      </c>
      <c r="BK173" s="231">
        <f>BK174</f>
        <v>0</v>
      </c>
    </row>
    <row r="174" s="12" customFormat="1" ht="22.8" customHeight="1">
      <c r="A174" s="12"/>
      <c r="B174" s="218"/>
      <c r="C174" s="219"/>
      <c r="D174" s="220" t="s">
        <v>71</v>
      </c>
      <c r="E174" s="232" t="s">
        <v>331</v>
      </c>
      <c r="F174" s="232" t="s">
        <v>332</v>
      </c>
      <c r="G174" s="219"/>
      <c r="H174" s="219"/>
      <c r="I174" s="222"/>
      <c r="J174" s="233">
        <f>BK174</f>
        <v>0</v>
      </c>
      <c r="K174" s="219"/>
      <c r="L174" s="224"/>
      <c r="M174" s="225"/>
      <c r="N174" s="226"/>
      <c r="O174" s="226"/>
      <c r="P174" s="227">
        <f>SUM(P175:P179)</f>
        <v>0</v>
      </c>
      <c r="Q174" s="226"/>
      <c r="R174" s="227">
        <f>SUM(R175:R179)</f>
        <v>9.2998200000000004</v>
      </c>
      <c r="S174" s="226"/>
      <c r="T174" s="228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9" t="s">
        <v>85</v>
      </c>
      <c r="AT174" s="230" t="s">
        <v>71</v>
      </c>
      <c r="AU174" s="230" t="s">
        <v>79</v>
      </c>
      <c r="AY174" s="229" t="s">
        <v>120</v>
      </c>
      <c r="BK174" s="231">
        <f>SUM(BK175:BK179)</f>
        <v>0</v>
      </c>
    </row>
    <row r="175" s="2" customFormat="1" ht="24.15" customHeight="1">
      <c r="A175" s="35"/>
      <c r="B175" s="36"/>
      <c r="C175" s="234" t="s">
        <v>333</v>
      </c>
      <c r="D175" s="234" t="s">
        <v>123</v>
      </c>
      <c r="E175" s="235" t="s">
        <v>334</v>
      </c>
      <c r="F175" s="236" t="s">
        <v>335</v>
      </c>
      <c r="G175" s="237" t="s">
        <v>132</v>
      </c>
      <c r="H175" s="238">
        <v>5520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38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170</v>
      </c>
      <c r="AT175" s="246" t="s">
        <v>123</v>
      </c>
      <c r="AU175" s="246" t="s">
        <v>85</v>
      </c>
      <c r="AY175" s="14" t="s">
        <v>120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170</v>
      </c>
      <c r="BM175" s="246" t="s">
        <v>336</v>
      </c>
    </row>
    <row r="176" s="2" customFormat="1" ht="16.5" customHeight="1">
      <c r="A176" s="35"/>
      <c r="B176" s="36"/>
      <c r="C176" s="253" t="s">
        <v>337</v>
      </c>
      <c r="D176" s="253" t="s">
        <v>306</v>
      </c>
      <c r="E176" s="254" t="s">
        <v>338</v>
      </c>
      <c r="F176" s="255" t="s">
        <v>339</v>
      </c>
      <c r="G176" s="256" t="s">
        <v>132</v>
      </c>
      <c r="H176" s="257">
        <v>6348</v>
      </c>
      <c r="I176" s="258"/>
      <c r="J176" s="259">
        <f>ROUND(I176*H176,2)</f>
        <v>0</v>
      </c>
      <c r="K176" s="260"/>
      <c r="L176" s="261"/>
      <c r="M176" s="262" t="s">
        <v>1</v>
      </c>
      <c r="N176" s="263" t="s">
        <v>38</v>
      </c>
      <c r="O176" s="94"/>
      <c r="P176" s="244">
        <f>O176*H176</f>
        <v>0</v>
      </c>
      <c r="Q176" s="244">
        <v>0.00029999999999999997</v>
      </c>
      <c r="R176" s="244">
        <f>Q176*H176</f>
        <v>1.9043999999999999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234</v>
      </c>
      <c r="AT176" s="246" t="s">
        <v>306</v>
      </c>
      <c r="AU176" s="246" t="s">
        <v>85</v>
      </c>
      <c r="AY176" s="14" t="s">
        <v>120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170</v>
      </c>
      <c r="BM176" s="246" t="s">
        <v>340</v>
      </c>
    </row>
    <row r="177" s="2" customFormat="1" ht="37.8" customHeight="1">
      <c r="A177" s="35"/>
      <c r="B177" s="36"/>
      <c r="C177" s="234" t="s">
        <v>341</v>
      </c>
      <c r="D177" s="234" t="s">
        <v>123</v>
      </c>
      <c r="E177" s="235" t="s">
        <v>342</v>
      </c>
      <c r="F177" s="236" t="s">
        <v>343</v>
      </c>
      <c r="G177" s="237" t="s">
        <v>132</v>
      </c>
      <c r="H177" s="238">
        <v>3174</v>
      </c>
      <c r="I177" s="239"/>
      <c r="J177" s="240">
        <f>ROUND(I177*H177,2)</f>
        <v>0</v>
      </c>
      <c r="K177" s="241"/>
      <c r="L177" s="41"/>
      <c r="M177" s="242" t="s">
        <v>1</v>
      </c>
      <c r="N177" s="243" t="s">
        <v>38</v>
      </c>
      <c r="O177" s="94"/>
      <c r="P177" s="244">
        <f>O177*H177</f>
        <v>0</v>
      </c>
      <c r="Q177" s="244">
        <v>3.0000000000000001E-05</v>
      </c>
      <c r="R177" s="244">
        <f>Q177*H177</f>
        <v>0.095219999999999999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170</v>
      </c>
      <c r="AT177" s="246" t="s">
        <v>123</v>
      </c>
      <c r="AU177" s="246" t="s">
        <v>85</v>
      </c>
      <c r="AY177" s="14" t="s">
        <v>120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170</v>
      </c>
      <c r="BM177" s="246" t="s">
        <v>344</v>
      </c>
    </row>
    <row r="178" s="2" customFormat="1" ht="37.8" customHeight="1">
      <c r="A178" s="35"/>
      <c r="B178" s="36"/>
      <c r="C178" s="253" t="s">
        <v>345</v>
      </c>
      <c r="D178" s="253" t="s">
        <v>306</v>
      </c>
      <c r="E178" s="254" t="s">
        <v>346</v>
      </c>
      <c r="F178" s="255" t="s">
        <v>347</v>
      </c>
      <c r="G178" s="256" t="s">
        <v>132</v>
      </c>
      <c r="H178" s="257">
        <v>3650.0999999999999</v>
      </c>
      <c r="I178" s="258"/>
      <c r="J178" s="259">
        <f>ROUND(I178*H178,2)</f>
        <v>0</v>
      </c>
      <c r="K178" s="260"/>
      <c r="L178" s="261"/>
      <c r="M178" s="262" t="s">
        <v>1</v>
      </c>
      <c r="N178" s="263" t="s">
        <v>38</v>
      </c>
      <c r="O178" s="94"/>
      <c r="P178" s="244">
        <f>O178*H178</f>
        <v>0</v>
      </c>
      <c r="Q178" s="244">
        <v>0.002</v>
      </c>
      <c r="R178" s="244">
        <f>Q178*H178</f>
        <v>7.3002000000000002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234</v>
      </c>
      <c r="AT178" s="246" t="s">
        <v>306</v>
      </c>
      <c r="AU178" s="246" t="s">
        <v>85</v>
      </c>
      <c r="AY178" s="14" t="s">
        <v>120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170</v>
      </c>
      <c r="BM178" s="246" t="s">
        <v>348</v>
      </c>
    </row>
    <row r="179" s="2" customFormat="1" ht="24.15" customHeight="1">
      <c r="A179" s="35"/>
      <c r="B179" s="36"/>
      <c r="C179" s="234" t="s">
        <v>349</v>
      </c>
      <c r="D179" s="234" t="s">
        <v>123</v>
      </c>
      <c r="E179" s="235" t="s">
        <v>350</v>
      </c>
      <c r="F179" s="236" t="s">
        <v>351</v>
      </c>
      <c r="G179" s="237" t="s">
        <v>149</v>
      </c>
      <c r="H179" s="238">
        <v>9.3000000000000007</v>
      </c>
      <c r="I179" s="239"/>
      <c r="J179" s="240">
        <f>ROUND(I179*H179,2)</f>
        <v>0</v>
      </c>
      <c r="K179" s="241"/>
      <c r="L179" s="41"/>
      <c r="M179" s="248" t="s">
        <v>1</v>
      </c>
      <c r="N179" s="249" t="s">
        <v>38</v>
      </c>
      <c r="O179" s="250"/>
      <c r="P179" s="251">
        <f>O179*H179</f>
        <v>0</v>
      </c>
      <c r="Q179" s="251">
        <v>0</v>
      </c>
      <c r="R179" s="251">
        <f>Q179*H179</f>
        <v>0</v>
      </c>
      <c r="S179" s="251">
        <v>0</v>
      </c>
      <c r="T179" s="25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170</v>
      </c>
      <c r="AT179" s="246" t="s">
        <v>123</v>
      </c>
      <c r="AU179" s="246" t="s">
        <v>85</v>
      </c>
      <c r="AY179" s="14" t="s">
        <v>120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170</v>
      </c>
      <c r="BM179" s="246" t="s">
        <v>352</v>
      </c>
    </row>
    <row r="180" s="2" customFormat="1" ht="6.96" customHeight="1">
      <c r="A180" s="35"/>
      <c r="B180" s="69"/>
      <c r="C180" s="70"/>
      <c r="D180" s="70"/>
      <c r="E180" s="70"/>
      <c r="F180" s="70"/>
      <c r="G180" s="70"/>
      <c r="H180" s="70"/>
      <c r="I180" s="70"/>
      <c r="J180" s="70"/>
      <c r="K180" s="70"/>
      <c r="L180" s="41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</sheetData>
  <sheetProtection sheet="1" autoFilter="0" formatColumns="0" formatRows="0" objects="1" scenarios="1" spinCount="100000" saltValue="Q3uBvk7Wfi74i2bU69a7D1TRJjnYna2pkjhl8/QNGR4OaCeaMtRd+3KGRP2xorwppx8lMtYer/VbLuk2zc0RrA==" hashValue="p3N0G0JEro4WD9HAirhc08I5KVHy0yZ363zKO4Tr/8MmuOGZTxeaWHplV8X1xsd+7dVF/jWfj5HxsZQ36Ss1rw==" algorithmName="SHA-512" password="CC35"/>
  <autoFilter ref="C128:K1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Studnička Michal</dc:creator>
  <cp:lastModifiedBy>Studnička Michal</cp:lastModifiedBy>
  <dcterms:created xsi:type="dcterms:W3CDTF">2023-11-14T06:59:59Z</dcterms:created>
  <dcterms:modified xsi:type="dcterms:W3CDTF">2023-11-14T07:00:02Z</dcterms:modified>
</cp:coreProperties>
</file>