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Vít\Documents\PROFIX\Akce 2023\A23013 BpH Hasičská zbrojnice Strop (A08010)\2024 02 22-2023 10 10 PROJEKT\2024 04 29 Výměry SDK-Cetris\"/>
    </mc:Choice>
  </mc:AlternateContent>
  <xr:revisionPtr revIDLastSave="0" documentId="13_ncr:1_{BE33DA52-909E-439F-AA0F-7B5BAFC8DE99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Pol'!$A$1:$U$114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4" i="12" l="1"/>
  <c r="F39" i="1" s="1"/>
  <c r="F40" i="1" s="1"/>
  <c r="F9" i="12"/>
  <c r="G9" i="12"/>
  <c r="M9" i="12" s="1"/>
  <c r="I9" i="12"/>
  <c r="I8" i="12" s="1"/>
  <c r="K9" i="12"/>
  <c r="O9" i="12"/>
  <c r="Q9" i="12"/>
  <c r="Q8" i="12" s="1"/>
  <c r="U9" i="12"/>
  <c r="U8" i="12" s="1"/>
  <c r="F11" i="12"/>
  <c r="G11" i="12" s="1"/>
  <c r="I11" i="12"/>
  <c r="K11" i="12"/>
  <c r="O11" i="12"/>
  <c r="Q11" i="12"/>
  <c r="U11" i="12"/>
  <c r="F14" i="12"/>
  <c r="G14" i="12" s="1"/>
  <c r="I14" i="12"/>
  <c r="K14" i="12"/>
  <c r="O14" i="12"/>
  <c r="O13" i="12" s="1"/>
  <c r="Q14" i="12"/>
  <c r="U14" i="12"/>
  <c r="F16" i="12"/>
  <c r="G16" i="12"/>
  <c r="M16" i="12" s="1"/>
  <c r="I16" i="12"/>
  <c r="K16" i="12"/>
  <c r="O16" i="12"/>
  <c r="Q16" i="12"/>
  <c r="U16" i="12"/>
  <c r="F18" i="12"/>
  <c r="G18" i="12"/>
  <c r="M18" i="12" s="1"/>
  <c r="I18" i="12"/>
  <c r="K18" i="12"/>
  <c r="O18" i="12"/>
  <c r="Q18" i="12"/>
  <c r="U18" i="12"/>
  <c r="F20" i="12"/>
  <c r="G20" i="12" s="1"/>
  <c r="M20" i="12" s="1"/>
  <c r="I20" i="12"/>
  <c r="K20" i="12"/>
  <c r="O20" i="12"/>
  <c r="Q20" i="12"/>
  <c r="U20" i="12"/>
  <c r="F23" i="12"/>
  <c r="G23" i="12" s="1"/>
  <c r="I23" i="12"/>
  <c r="I22" i="12" s="1"/>
  <c r="K23" i="12"/>
  <c r="K22" i="12" s="1"/>
  <c r="O23" i="12"/>
  <c r="O22" i="12" s="1"/>
  <c r="Q23" i="12"/>
  <c r="Q22" i="12" s="1"/>
  <c r="U23" i="12"/>
  <c r="U22" i="12" s="1"/>
  <c r="F26" i="12"/>
  <c r="G26" i="12" s="1"/>
  <c r="I26" i="12"/>
  <c r="K26" i="12"/>
  <c r="K25" i="12" s="1"/>
  <c r="O26" i="12"/>
  <c r="O25" i="12" s="1"/>
  <c r="Q26" i="12"/>
  <c r="U26" i="12"/>
  <c r="F27" i="12"/>
  <c r="G27" i="12" s="1"/>
  <c r="M27" i="12" s="1"/>
  <c r="I27" i="12"/>
  <c r="K27" i="12"/>
  <c r="O27" i="12"/>
  <c r="Q27" i="12"/>
  <c r="U27" i="12"/>
  <c r="F29" i="12"/>
  <c r="G29" i="12"/>
  <c r="M29" i="12" s="1"/>
  <c r="M28" i="12" s="1"/>
  <c r="I29" i="12"/>
  <c r="I28" i="12" s="1"/>
  <c r="K29" i="12"/>
  <c r="K28" i="12" s="1"/>
  <c r="O29" i="12"/>
  <c r="O28" i="12" s="1"/>
  <c r="Q29" i="12"/>
  <c r="Q28" i="12" s="1"/>
  <c r="U29" i="12"/>
  <c r="U28" i="12" s="1"/>
  <c r="F32" i="12"/>
  <c r="G32" i="12"/>
  <c r="I32" i="12"/>
  <c r="I31" i="12" s="1"/>
  <c r="K32" i="12"/>
  <c r="O32" i="12"/>
  <c r="Q32" i="12"/>
  <c r="U32" i="12"/>
  <c r="U31" i="12" s="1"/>
  <c r="F34" i="12"/>
  <c r="G34" i="12" s="1"/>
  <c r="M34" i="12" s="1"/>
  <c r="I34" i="12"/>
  <c r="K34" i="12"/>
  <c r="O34" i="12"/>
  <c r="Q34" i="12"/>
  <c r="U34" i="12"/>
  <c r="F36" i="12"/>
  <c r="G36" i="12" s="1"/>
  <c r="M36" i="12" s="1"/>
  <c r="I36" i="12"/>
  <c r="K36" i="12"/>
  <c r="O36" i="12"/>
  <c r="Q36" i="12"/>
  <c r="U36" i="12"/>
  <c r="F38" i="12"/>
  <c r="G38" i="12"/>
  <c r="M38" i="12" s="1"/>
  <c r="I38" i="12"/>
  <c r="K38" i="12"/>
  <c r="O38" i="12"/>
  <c r="Q38" i="12"/>
  <c r="U38" i="12"/>
  <c r="F41" i="12"/>
  <c r="G41" i="12" s="1"/>
  <c r="I41" i="12"/>
  <c r="K41" i="12"/>
  <c r="O41" i="12"/>
  <c r="Q41" i="12"/>
  <c r="U41" i="12"/>
  <c r="F43" i="12"/>
  <c r="G43" i="12" s="1"/>
  <c r="M43" i="12" s="1"/>
  <c r="I43" i="12"/>
  <c r="K43" i="12"/>
  <c r="O43" i="12"/>
  <c r="Q43" i="12"/>
  <c r="U43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8" i="12"/>
  <c r="G48" i="12" s="1"/>
  <c r="I48" i="12"/>
  <c r="I47" i="12" s="1"/>
  <c r="K48" i="12"/>
  <c r="K47" i="12" s="1"/>
  <c r="O48" i="12"/>
  <c r="O47" i="12" s="1"/>
  <c r="Q48" i="12"/>
  <c r="Q47" i="12" s="1"/>
  <c r="U48" i="12"/>
  <c r="U47" i="12" s="1"/>
  <c r="F50" i="12"/>
  <c r="G50" i="12" s="1"/>
  <c r="I50" i="12"/>
  <c r="K50" i="12"/>
  <c r="K49" i="12" s="1"/>
  <c r="O50" i="12"/>
  <c r="Q50" i="12"/>
  <c r="U50" i="12"/>
  <c r="F52" i="12"/>
  <c r="G52" i="12" s="1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6" i="12"/>
  <c r="G56" i="12"/>
  <c r="I56" i="12"/>
  <c r="I55" i="12" s="1"/>
  <c r="K56" i="12"/>
  <c r="O56" i="12"/>
  <c r="Q56" i="12"/>
  <c r="U56" i="12"/>
  <c r="U55" i="12" s="1"/>
  <c r="F57" i="12"/>
  <c r="G57" i="12" s="1"/>
  <c r="M57" i="12" s="1"/>
  <c r="I57" i="12"/>
  <c r="K57" i="12"/>
  <c r="O57" i="12"/>
  <c r="Q57" i="12"/>
  <c r="U57" i="12"/>
  <c r="F58" i="12"/>
  <c r="G58" i="12" s="1"/>
  <c r="M58" i="12" s="1"/>
  <c r="I58" i="12"/>
  <c r="K58" i="12"/>
  <c r="O58" i="12"/>
  <c r="Q58" i="12"/>
  <c r="U58" i="12"/>
  <c r="F59" i="12"/>
  <c r="G59" i="12"/>
  <c r="M59" i="12" s="1"/>
  <c r="I59" i="12"/>
  <c r="K59" i="12"/>
  <c r="O59" i="12"/>
  <c r="Q59" i="12"/>
  <c r="U59" i="12"/>
  <c r="F61" i="12"/>
  <c r="G61" i="12" s="1"/>
  <c r="I61" i="12"/>
  <c r="K61" i="12"/>
  <c r="O61" i="12"/>
  <c r="Q61" i="12"/>
  <c r="U61" i="12"/>
  <c r="F62" i="12"/>
  <c r="G62" i="12" s="1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5" i="12"/>
  <c r="G65" i="12" s="1"/>
  <c r="I65" i="12"/>
  <c r="K65" i="12"/>
  <c r="O65" i="12"/>
  <c r="Q65" i="12"/>
  <c r="U65" i="12"/>
  <c r="F67" i="12"/>
  <c r="G67" i="12" s="1"/>
  <c r="M67" i="12" s="1"/>
  <c r="I67" i="12"/>
  <c r="K67" i="12"/>
  <c r="O67" i="12"/>
  <c r="Q67" i="12"/>
  <c r="U67" i="12"/>
  <c r="F69" i="12"/>
  <c r="G69" i="12" s="1"/>
  <c r="M69" i="12" s="1"/>
  <c r="I69" i="12"/>
  <c r="K69" i="12"/>
  <c r="O69" i="12"/>
  <c r="Q69" i="12"/>
  <c r="U69" i="12"/>
  <c r="F72" i="12"/>
  <c r="G72" i="12" s="1"/>
  <c r="M72" i="12" s="1"/>
  <c r="I72" i="12"/>
  <c r="K72" i="12"/>
  <c r="O72" i="12"/>
  <c r="Q72" i="12"/>
  <c r="U72" i="12"/>
  <c r="F74" i="12"/>
  <c r="G74" i="12" s="1"/>
  <c r="M74" i="12" s="1"/>
  <c r="I74" i="12"/>
  <c r="K74" i="12"/>
  <c r="O74" i="12"/>
  <c r="Q74" i="12"/>
  <c r="U74" i="12"/>
  <c r="F76" i="12"/>
  <c r="G76" i="12" s="1"/>
  <c r="M76" i="12" s="1"/>
  <c r="I76" i="12"/>
  <c r="K76" i="12"/>
  <c r="O76" i="12"/>
  <c r="Q76" i="12"/>
  <c r="U76" i="12"/>
  <c r="F80" i="12"/>
  <c r="G80" i="12" s="1"/>
  <c r="I80" i="12"/>
  <c r="I79" i="12" s="1"/>
  <c r="K80" i="12"/>
  <c r="K79" i="12" s="1"/>
  <c r="O80" i="12"/>
  <c r="Q80" i="12"/>
  <c r="U80" i="12"/>
  <c r="U79" i="12" s="1"/>
  <c r="F82" i="12"/>
  <c r="G82" i="12" s="1"/>
  <c r="M82" i="12" s="1"/>
  <c r="I82" i="12"/>
  <c r="K82" i="12"/>
  <c r="O82" i="12"/>
  <c r="Q82" i="12"/>
  <c r="U82" i="12"/>
  <c r="F85" i="12"/>
  <c r="G85" i="12"/>
  <c r="I85" i="12"/>
  <c r="K85" i="12"/>
  <c r="O85" i="12"/>
  <c r="Q85" i="12"/>
  <c r="U85" i="12"/>
  <c r="F86" i="12"/>
  <c r="G86" i="12"/>
  <c r="M86" i="12" s="1"/>
  <c r="I86" i="12"/>
  <c r="K86" i="12"/>
  <c r="O86" i="12"/>
  <c r="Q86" i="12"/>
  <c r="U86" i="12"/>
  <c r="F87" i="12"/>
  <c r="G87" i="12" s="1"/>
  <c r="M87" i="12" s="1"/>
  <c r="I87" i="12"/>
  <c r="K87" i="12"/>
  <c r="O87" i="12"/>
  <c r="Q87" i="12"/>
  <c r="U87" i="12"/>
  <c r="F90" i="12"/>
  <c r="G90" i="12" s="1"/>
  <c r="M90" i="12" s="1"/>
  <c r="I90" i="12"/>
  <c r="K90" i="12"/>
  <c r="O90" i="12"/>
  <c r="Q90" i="12"/>
  <c r="U90" i="12"/>
  <c r="F91" i="12"/>
  <c r="G91" i="12"/>
  <c r="M91" i="12" s="1"/>
  <c r="I91" i="12"/>
  <c r="K91" i="12"/>
  <c r="O91" i="12"/>
  <c r="Q91" i="12"/>
  <c r="U91" i="12"/>
  <c r="F92" i="12"/>
  <c r="G92" i="12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 s="1"/>
  <c r="M94" i="12" s="1"/>
  <c r="I94" i="12"/>
  <c r="K94" i="12"/>
  <c r="O94" i="12"/>
  <c r="Q94" i="12"/>
  <c r="U94" i="12"/>
  <c r="F96" i="12"/>
  <c r="G96" i="12"/>
  <c r="M96" i="12" s="1"/>
  <c r="I96" i="12"/>
  <c r="K96" i="12"/>
  <c r="O96" i="12"/>
  <c r="Q96" i="12"/>
  <c r="U96" i="12"/>
  <c r="F99" i="12"/>
  <c r="G99" i="12"/>
  <c r="M99" i="12" s="1"/>
  <c r="I99" i="12"/>
  <c r="K99" i="12"/>
  <c r="O99" i="12"/>
  <c r="Q99" i="12"/>
  <c r="U99" i="12"/>
  <c r="F100" i="12"/>
  <c r="G100" i="12" s="1"/>
  <c r="M100" i="12" s="1"/>
  <c r="I100" i="12"/>
  <c r="K100" i="12"/>
  <c r="O100" i="12"/>
  <c r="Q100" i="12"/>
  <c r="U100" i="12"/>
  <c r="F102" i="12"/>
  <c r="G102" i="12" s="1"/>
  <c r="I102" i="12"/>
  <c r="I101" i="12" s="1"/>
  <c r="K102" i="12"/>
  <c r="K101" i="12" s="1"/>
  <c r="O102" i="12"/>
  <c r="O101" i="12" s="1"/>
  <c r="Q102" i="12"/>
  <c r="Q101" i="12" s="1"/>
  <c r="U102" i="12"/>
  <c r="U101" i="12" s="1"/>
  <c r="I20" i="1"/>
  <c r="G27" i="1"/>
  <c r="J28" i="1"/>
  <c r="J26" i="1"/>
  <c r="G38" i="1"/>
  <c r="F38" i="1"/>
  <c r="H32" i="1"/>
  <c r="J23" i="1"/>
  <c r="J24" i="1"/>
  <c r="J25" i="1"/>
  <c r="J27" i="1"/>
  <c r="E24" i="1"/>
  <c r="E26" i="1"/>
  <c r="G13" i="12" l="1"/>
  <c r="I48" i="1" s="1"/>
  <c r="M50" i="12"/>
  <c r="G49" i="12"/>
  <c r="I55" i="1" s="1"/>
  <c r="I17" i="1" s="1"/>
  <c r="M80" i="12"/>
  <c r="G79" i="12"/>
  <c r="I59" i="1" s="1"/>
  <c r="M11" i="12"/>
  <c r="G8" i="12"/>
  <c r="AD104" i="12"/>
  <c r="G39" i="1" s="1"/>
  <c r="G40" i="1" s="1"/>
  <c r="G25" i="1" s="1"/>
  <c r="G26" i="1" s="1"/>
  <c r="K60" i="12"/>
  <c r="O84" i="12"/>
  <c r="O64" i="12"/>
  <c r="U60" i="12"/>
  <c r="I60" i="12"/>
  <c r="Q55" i="12"/>
  <c r="G55" i="12"/>
  <c r="I56" i="1" s="1"/>
  <c r="U49" i="12"/>
  <c r="I49" i="12"/>
  <c r="U40" i="12"/>
  <c r="I40" i="12"/>
  <c r="Q31" i="12"/>
  <c r="G31" i="12"/>
  <c r="I52" i="1" s="1"/>
  <c r="U25" i="12"/>
  <c r="I25" i="12"/>
  <c r="K13" i="12"/>
  <c r="Q84" i="12"/>
  <c r="Q64" i="12"/>
  <c r="K40" i="12"/>
  <c r="K84" i="12"/>
  <c r="Q79" i="12"/>
  <c r="K64" i="12"/>
  <c r="Q60" i="12"/>
  <c r="O55" i="12"/>
  <c r="Q49" i="12"/>
  <c r="Q40" i="12"/>
  <c r="O31" i="12"/>
  <c r="G28" i="12"/>
  <c r="I51" i="1" s="1"/>
  <c r="Q25" i="12"/>
  <c r="U13" i="12"/>
  <c r="I13" i="12"/>
  <c r="O8" i="12"/>
  <c r="G84" i="12"/>
  <c r="I60" i="1" s="1"/>
  <c r="I18" i="1" s="1"/>
  <c r="U84" i="12"/>
  <c r="I84" i="12"/>
  <c r="O79" i="12"/>
  <c r="U64" i="12"/>
  <c r="I64" i="12"/>
  <c r="O60" i="12"/>
  <c r="K55" i="12"/>
  <c r="O49" i="12"/>
  <c r="O40" i="12"/>
  <c r="K31" i="12"/>
  <c r="Q13" i="12"/>
  <c r="K8" i="12"/>
  <c r="G23" i="1"/>
  <c r="G25" i="12"/>
  <c r="I50" i="1" s="1"/>
  <c r="M26" i="12"/>
  <c r="M25" i="12" s="1"/>
  <c r="M49" i="12"/>
  <c r="M8" i="12"/>
  <c r="M61" i="12"/>
  <c r="M60" i="12" s="1"/>
  <c r="G60" i="12"/>
  <c r="I57" i="1" s="1"/>
  <c r="G47" i="12"/>
  <c r="I54" i="1" s="1"/>
  <c r="M48" i="12"/>
  <c r="M47" i="12" s="1"/>
  <c r="G40" i="12"/>
  <c r="I53" i="1" s="1"/>
  <c r="M41" i="12"/>
  <c r="M40" i="12" s="1"/>
  <c r="M102" i="12"/>
  <c r="M101" i="12" s="1"/>
  <c r="G101" i="12"/>
  <c r="I61" i="1" s="1"/>
  <c r="I19" i="1" s="1"/>
  <c r="G64" i="12"/>
  <c r="I58" i="1" s="1"/>
  <c r="M65" i="12"/>
  <c r="M64" i="12" s="1"/>
  <c r="G22" i="12"/>
  <c r="I49" i="1" s="1"/>
  <c r="M23" i="12"/>
  <c r="M22" i="12" s="1"/>
  <c r="M79" i="12"/>
  <c r="M85" i="12"/>
  <c r="M84" i="12" s="1"/>
  <c r="M56" i="12"/>
  <c r="M55" i="12" s="1"/>
  <c r="M32" i="12"/>
  <c r="M31" i="12" s="1"/>
  <c r="M14" i="12"/>
  <c r="M13" i="12" s="1"/>
  <c r="G104" i="12" l="1"/>
  <c r="I47" i="1"/>
  <c r="G28" i="1"/>
  <c r="H39" i="1"/>
  <c r="H40" i="1" s="1"/>
  <c r="I39" i="1"/>
  <c r="I40" i="1" s="1"/>
  <c r="J39" i="1" s="1"/>
  <c r="J40" i="1" s="1"/>
  <c r="G24" i="1"/>
  <c r="G29" i="1" s="1"/>
  <c r="I16" i="1" l="1"/>
  <c r="I21" i="1" s="1"/>
  <c r="I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<sst xmlns="http://schemas.openxmlformats.org/spreadsheetml/2006/main" count="479" uniqueCount="249">
  <si>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</si>
  <si>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</si>
  <si>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</si>
  <si>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</si>
  <si>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</si>
  <si>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</si>
  <si>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</si>
  <si>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</si>
  <si>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</si>
  <si>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</si>
  <si>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</si>
  <si>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</si>
  <si>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</si>
  <si>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</si>
  <si>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</si>
  <si>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</si>
  <si>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</si>
  <si>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</si>
  <si>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</si>
  <si>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</si>
  <si>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</si>
  <si>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</si>
  <si>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</si>
  <si>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</si>
  <si>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</si>
  <si>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</si>
  <si>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</si>
  <si>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</si>
  <si>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</si>
  <si>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</si>
  <si>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</si>
  <si>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</si>
  <si>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</si>
  <si>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</si>
  <si>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</si>
  <si>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</si>
  <si>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</si>
  <si>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</si>
  <si>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</si>
  <si>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</si>
  <si>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</si>
  <si>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</si>
  <si>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</si>
  <si>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Bystřice pod Hostýnem, Kamenec 849</t>
  </si>
  <si>
    <t>Rozpočet:</t>
  </si>
  <si>
    <t>Misto</t>
  </si>
  <si>
    <t>Rekonstrukce stropu nad levou garáží hasičské zbrojnice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</si>
  <si>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</si>
  <si>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</si>
  <si>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</si>
  <si>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</si>
  <si>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</si>
  <si>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</si>
  <si>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</si>
  <si>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</si>
  <si>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</si>
  <si>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</si>
  <si>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Upravy povrchů vnitřní</t>
  </si>
  <si>
    <t>64</t>
  </si>
  <si>
    <t>Výplně otvorů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</si>
  <si>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</si>
  <si>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</si>
  <si>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</si>
  <si>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</si>
  <si>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</si>
  <si>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</si>
  <si>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</si>
  <si>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</si>
  <si>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713</t>
  </si>
  <si>
    <t>Izolace tepelné</t>
  </si>
  <si>
    <t>721</t>
  </si>
  <si>
    <t>Vnitřní kanalizace</t>
  </si>
  <si>
    <t>735</t>
  </si>
  <si>
    <t>Otopná tělesa</t>
  </si>
  <si>
    <t>762</t>
  </si>
  <si>
    <t>Konstrukce tesařské</t>
  </si>
  <si>
    <t>776</t>
  </si>
  <si>
    <t>Podlahy povlakové</t>
  </si>
  <si>
    <t>M65</t>
  </si>
  <si>
    <t>Elektroinstalace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</si>
  <si>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</si>
  <si>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</si>
  <si>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</si>
  <si>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</si>
  <si>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</si>
  <si>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</si>
  <si>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</si>
  <si>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</si>
  <si>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</si>
  <si>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</si>
  <si>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</si>
  <si>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</si>
  <si>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</si>
  <si>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</si>
  <si>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</si>
  <si>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</si>
  <si>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</si>
  <si>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</si>
  <si>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</si>
  <si>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</si>
  <si>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</si>
  <si>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</si>
  <si>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</si>
  <si>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</si>
  <si>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</si>
  <si>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</si>
  <si>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</si>
  <si>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</si>
  <si>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</si>
  <si>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342280060RAB</t>
  </si>
  <si>
    <t>m2</t>
  </si>
  <si>
    <t>POL2_0</t>
  </si>
  <si>
    <t>101:53,5</t>
  </si>
  <si>
    <t>VV</t>
  </si>
  <si>
    <t>340300011RAA</t>
  </si>
  <si>
    <t>Příčka do stávajícího objektu, omítka vápenná, tl.10 cm, Ytong, vysekání kapes pro zavázání</t>
  </si>
  <si>
    <t>(5,55+1,32+4,22)*2,7-(0,6+0,8)*1,97</t>
  </si>
  <si>
    <t>413100010RA0</t>
  </si>
  <si>
    <t>Zazdívka zhlaví válcovaných nosníků cihlami</t>
  </si>
  <si>
    <t>kus</t>
  </si>
  <si>
    <t>I1-I14:14*2</t>
  </si>
  <si>
    <t>413941123RT4</t>
  </si>
  <si>
    <t>Osazení válcovaných nosníků ve stropech č. 14 - 22, včetně dodávky profilu I č. 18</t>
  </si>
  <si>
    <t>t</t>
  </si>
  <si>
    <t>POL1_0</t>
  </si>
  <si>
    <t>I1-I14:77,15*0,0219</t>
  </si>
  <si>
    <t>413941123RU2</t>
  </si>
  <si>
    <t>Osazení válcovaných nosníků ve stropech č. 14 - 22, včetně dodávky profilu U č. 14</t>
  </si>
  <si>
    <t>U1-U2:17,8*0,016</t>
  </si>
  <si>
    <t>413941001R00</t>
  </si>
  <si>
    <t>Nosné svary stropní konstr. nosníků tl. do 10 mm</t>
  </si>
  <si>
    <t>m</t>
  </si>
  <si>
    <t>I18 x U14:(11+14)*2*0,082</t>
  </si>
  <si>
    <t>612100033RAA</t>
  </si>
  <si>
    <t>Oprava omítek stěn vnitřních vápenocem. štukových, oprava z 50 %, malba</t>
  </si>
  <si>
    <t>101,201-203:108,4*2,5</t>
  </si>
  <si>
    <t>642940010RAA</t>
  </si>
  <si>
    <t>642940014RAB</t>
  </si>
  <si>
    <t>952901111R00</t>
  </si>
  <si>
    <t>Vyčištění budov o výšce podlaží do 4 m</t>
  </si>
  <si>
    <t>101, 201-203:53,5+13,4+35+6,5</t>
  </si>
  <si>
    <t>962200011RAA</t>
  </si>
  <si>
    <t>Bourání příček z cihel pálených tloušťka 10 cm, vč. dveří</t>
  </si>
  <si>
    <t>(5,55+1,32+4,22)*2,7</t>
  </si>
  <si>
    <t>965100021RAA</t>
  </si>
  <si>
    <t>Bourání podlah z cihel na plocho, bez podkladních vrstev</t>
  </si>
  <si>
    <t>203:6,5</t>
  </si>
  <si>
    <t>965100032RAB</t>
  </si>
  <si>
    <t>Bourání dlažeb keramických, bez podkladních vrstev, tloušťka přes 10 mm</t>
  </si>
  <si>
    <t>201:13,4</t>
  </si>
  <si>
    <t>965200021RAA</t>
  </si>
  <si>
    <t>Odstranění násypů pod podlahami a na střechách, tloušťka 10 cm</t>
  </si>
  <si>
    <t>m3</t>
  </si>
  <si>
    <t>201-203:(13,4+35,0+6,5)*0,1</t>
  </si>
  <si>
    <t>975300010RA0</t>
  </si>
  <si>
    <t>Podchycení stropu do výšky 3,5 m jednořadové</t>
  </si>
  <si>
    <t>Sloupek a příčka:6</t>
  </si>
  <si>
    <t>973100020RA0</t>
  </si>
  <si>
    <t>Vysekání kapes ve zdivu z cihel, 30 x 30 x 30 cm</t>
  </si>
  <si>
    <t>979100011RAB</t>
  </si>
  <si>
    <t>Odvoz suti a vyb.hmot do 10 km, vnitrost. 15 m, svislá doprava z 2.NP ručním nošením</t>
  </si>
  <si>
    <t>979990107R00</t>
  </si>
  <si>
    <t>Poplatek za uložení suti - směs betonu, cihel, dřeva, skupina odpadu 170904</t>
  </si>
  <si>
    <t>998011002R00</t>
  </si>
  <si>
    <t>Přesun hmot pro budovy zděné výšky do 12 m</t>
  </si>
  <si>
    <t>713103211R00</t>
  </si>
  <si>
    <t>Odstranění tepelné izolace stěn, kotvené, z desek EPS, tl. do 100 mm</t>
  </si>
  <si>
    <t>(4,75+0,25+1,18)*2,7+0,6*0,7</t>
  </si>
  <si>
    <t>713131616R00</t>
  </si>
  <si>
    <t>Izolace tepelná vnitřních stěn, na tmel, Multipor tl. 100 mm</t>
  </si>
  <si>
    <t>713100010RAD</t>
  </si>
  <si>
    <t>Izolace tepelné volně položené Isover UNI, tloušťka 16 cm</t>
  </si>
  <si>
    <t>strop 101:53,5</t>
  </si>
  <si>
    <t>721171803R00</t>
  </si>
  <si>
    <t>Demontáž potrubí z PVC do D 75 mm</t>
  </si>
  <si>
    <t>721173305R00</t>
  </si>
  <si>
    <t>Potrubí z PP připojovací, D 50 x 1,8 mm</t>
  </si>
  <si>
    <t>721194105RM1</t>
  </si>
  <si>
    <t>Vyvedení odpadních výpustek, D 50 x 1,8 mm, včetně podomítkové zápachové uzávěrky HL 404.1</t>
  </si>
  <si>
    <t>721290111R00</t>
  </si>
  <si>
    <t>Zkouška těsnosti kanalizace vodou DN 125 mm</t>
  </si>
  <si>
    <t>735151821R00</t>
  </si>
  <si>
    <t>Demontáž otopných těles panelových 2řadých,1500 mm</t>
  </si>
  <si>
    <t>735159220R00</t>
  </si>
  <si>
    <t>Montáž panelových těles dvouřadých do délky 1500 mm</t>
  </si>
  <si>
    <t>735158220R00</t>
  </si>
  <si>
    <t>Tlakové zkoušky panelových těles dvouřadých</t>
  </si>
  <si>
    <t>762900060RAB</t>
  </si>
  <si>
    <t>Demontáž dřevěných podlah z prken, s polštáři</t>
  </si>
  <si>
    <t>202:35,0</t>
  </si>
  <si>
    <t>762900080RA0</t>
  </si>
  <si>
    <t>Demontáž záklopu stropů</t>
  </si>
  <si>
    <t>762822830R00</t>
  </si>
  <si>
    <t>Demontáž stropnic z řeziva o pl.do 450 cm2</t>
  </si>
  <si>
    <t>201:4,45*(3/0,6+1)</t>
  </si>
  <si>
    <t>202+203:5,8*(7,45/0,6+1)</t>
  </si>
  <si>
    <t>762841812R00</t>
  </si>
  <si>
    <t>Demontáž podbití stropů z prken s omítkou</t>
  </si>
  <si>
    <t>762512255RT5</t>
  </si>
  <si>
    <t>Položení podlah pod PVC na rošt, včetně dodávky, deska Cetris tl. 30 mm</t>
  </si>
  <si>
    <t>201-203:13,4+35,0+6,5</t>
  </si>
  <si>
    <t>762343101R00</t>
  </si>
  <si>
    <t>Podlahový rošt vč. materiálu 60/60</t>
  </si>
  <si>
    <t>201:3*(4,15/0,414+1)</t>
  </si>
  <si>
    <t>202+203:7,45*(5,5/0,414+1)</t>
  </si>
  <si>
    <t>776510010RA0</t>
  </si>
  <si>
    <t>Demontáž povlakových podlah z nášlapné plochy</t>
  </si>
  <si>
    <t>202:35</t>
  </si>
  <si>
    <t>776520110RAG</t>
  </si>
  <si>
    <t>Podlaha povlaková z PVC pásů, soklík, stěrka, s pružnou podložkou</t>
  </si>
  <si>
    <t>650711621R00</t>
  </si>
  <si>
    <t>Demontáž elektroinstalační krabice pancéřové</t>
  </si>
  <si>
    <t>650710611R00</t>
  </si>
  <si>
    <t>Demontáž trubky ohebné plastové do 32 mm</t>
  </si>
  <si>
    <t>650801113R00</t>
  </si>
  <si>
    <t>Demontáž svítidla stropního přisazeného</t>
  </si>
  <si>
    <t>1.NP:4</t>
  </si>
  <si>
    <t>2.NP:1</t>
  </si>
  <si>
    <t>650012111RT8</t>
  </si>
  <si>
    <t xml:space="preserve">Uložení krabice kruhové pod omítku bez zapojení, včetně dodávky krabice </t>
  </si>
  <si>
    <t>650012211RT3</t>
  </si>
  <si>
    <t xml:space="preserve">Montáž krabice do zateplení bez zapojení, včetně dodávky krabice  </t>
  </si>
  <si>
    <t>650124671RT2</t>
  </si>
  <si>
    <t>Uložení kabelu Cu 4 x 1,5 mm2 pod omítku, včetně dodávky kabelu CYKY 4 x 1,5 mm2</t>
  </si>
  <si>
    <t>650124673RT2</t>
  </si>
  <si>
    <t>Uložení kabelu Cu 4 x 2,5 mm2 pod omítku, včetně dodávky kabelu CYKY 4 x 2,5 mm2</t>
  </si>
  <si>
    <t>727214521RT3</t>
  </si>
  <si>
    <t>Zásuvka čtvercová</t>
  </si>
  <si>
    <t>2.NP:5</t>
  </si>
  <si>
    <t>34535580R</t>
  </si>
  <si>
    <t>Vypínač velkoplošný</t>
  </si>
  <si>
    <t>POL3_0</t>
  </si>
  <si>
    <t>1.NP:2</t>
  </si>
  <si>
    <t>348360163R</t>
  </si>
  <si>
    <t>650516813R00</t>
  </si>
  <si>
    <t>Revize elektro zařízení</t>
  </si>
  <si>
    <t>1</t>
  </si>
  <si>
    <t>Zařízení staveniště</t>
  </si>
  <si>
    <t>soub</t>
  </si>
  <si>
    <t>POL99_0</t>
  </si>
  <si>
    <t/>
  </si>
  <si>
    <t>SUM</t>
  </si>
  <si>
    <t>Poznámky uchazeče k zadání</t>
  </si>
  <si>
    <t>POPUZIV</t>
  </si>
  <si>
    <t>END</t>
  </si>
  <si>
    <t>Podhled zavěšený z desek CETRIS tl. 12 mm, ocel. nosná kce</t>
  </si>
  <si>
    <t>Svítidlo LED, barva světla teplá bílá, 24W</t>
  </si>
  <si>
    <t>Dveře jednokřídlové 60/197, překlad, zárubeň ocel., práh, dřevěné hladké plné</t>
  </si>
  <si>
    <t>Dveře jednokřídlové 80/197, překlad, zárubeň ocel., práh, dřevěné hladké, ze 2/3 zasklené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</si>
</sst>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17" fillId="0" borderId="33" xfId="0" quotePrefix="1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5" t="s">
        <v>39</v>
      </c>
      <c r="B2" s="185"/>
      <c r="C2" s="185"/>
      <c r="D2" s="185"/>
      <c r="E2" s="185"/>
      <c r="F2" s="185"/>
      <c r="G2" s="18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23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213" t="s">
        <v>42</v>
      </c>
      <c r="C1" s="214"/>
      <c r="D1" s="214"/>
      <c r="E1" s="214"/>
      <c r="F1" s="214"/>
      <c r="G1" s="214"/>
      <c r="H1" s="214"/>
      <c r="I1" s="214"/>
      <c r="J1" s="215"/>
    </row>
    <row r="2" spans="1:15" ht="23.25" customHeight="1" x14ac:dyDescent="0.2">
      <c r="A2" s="3"/>
      <c r="B2" s="70" t="s">
        <v>40</v>
      </c>
      <c r="C2" s="71"/>
      <c r="D2" s="230" t="s">
        <v>46</v>
      </c>
      <c r="E2" s="231"/>
      <c r="F2" s="231"/>
      <c r="G2" s="231"/>
      <c r="H2" s="231"/>
      <c r="I2" s="231"/>
      <c r="J2" s="232"/>
      <c r="O2" s="1"/>
    </row>
    <row r="3" spans="1:15" ht="23.25" customHeight="1" x14ac:dyDescent="0.2">
      <c r="A3" s="3"/>
      <c r="B3" s="72" t="s">
        <v>45</v>
      </c>
      <c r="C3" s="73"/>
      <c r="D3" s="193" t="s">
        <v>43</v>
      </c>
      <c r="E3" s="194"/>
      <c r="F3" s="194"/>
      <c r="G3" s="194"/>
      <c r="H3" s="194"/>
      <c r="I3" s="194"/>
      <c r="J3" s="195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25"/>
      <c r="E11" s="225"/>
      <c r="F11" s="225"/>
      <c r="G11" s="225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10"/>
      <c r="E12" s="210"/>
      <c r="F12" s="210"/>
      <c r="G12" s="210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11"/>
      <c r="E13" s="211"/>
      <c r="F13" s="211"/>
      <c r="G13" s="211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33"/>
      <c r="F15" s="233"/>
      <c r="G15" s="206"/>
      <c r="H15" s="206"/>
      <c r="I15" s="206" t="s">
        <v>28</v>
      </c>
      <c r="J15" s="207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208"/>
      <c r="F16" s="209"/>
      <c r="G16" s="208"/>
      <c r="H16" s="209"/>
      <c r="I16" s="208">
        <f>SUMIF(F47:F61,A16,I47:I61)+SUMIF(F47:F61,"PSU",I47:I61)</f>
        <v>0</v>
      </c>
      <c r="J16" s="222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208"/>
      <c r="F17" s="209"/>
      <c r="G17" s="208"/>
      <c r="H17" s="209"/>
      <c r="I17" s="208">
        <f>SUMIF(F47:F61,A17,I47:I61)</f>
        <v>0</v>
      </c>
      <c r="J17" s="222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208"/>
      <c r="F18" s="209"/>
      <c r="G18" s="208"/>
      <c r="H18" s="209"/>
      <c r="I18" s="208">
        <f>SUMIF(F47:F61,A18,I47:I61)</f>
        <v>0</v>
      </c>
      <c r="J18" s="222"/>
    </row>
    <row r="19" spans="1:10" ht="23.25" customHeight="1" x14ac:dyDescent="0.2">
      <c r="A19" s="128" t="s">
        <v>80</v>
      </c>
      <c r="B19" s="129" t="s">
        <v>26</v>
      </c>
      <c r="C19" s="47"/>
      <c r="D19" s="48"/>
      <c r="E19" s="208"/>
      <c r="F19" s="209"/>
      <c r="G19" s="208"/>
      <c r="H19" s="209"/>
      <c r="I19" s="208">
        <f>SUMIF(F47:F61,A19,I47:I61)</f>
        <v>0</v>
      </c>
      <c r="J19" s="222"/>
    </row>
    <row r="20" spans="1:10" ht="23.25" customHeight="1" x14ac:dyDescent="0.2">
      <c r="A20" s="128" t="s">
        <v>81</v>
      </c>
      <c r="B20" s="129" t="s">
        <v>27</v>
      </c>
      <c r="C20" s="47"/>
      <c r="D20" s="48"/>
      <c r="E20" s="208"/>
      <c r="F20" s="209"/>
      <c r="G20" s="208"/>
      <c r="H20" s="209"/>
      <c r="I20" s="208">
        <f>SUMIF(F47:F61,A20,I47:I61)</f>
        <v>0</v>
      </c>
      <c r="J20" s="222"/>
    </row>
    <row r="21" spans="1:10" ht="23.25" customHeight="1" x14ac:dyDescent="0.2">
      <c r="A21" s="3"/>
      <c r="B21" s="63" t="s">
        <v>28</v>
      </c>
      <c r="C21" s="64"/>
      <c r="D21" s="65"/>
      <c r="E21" s="223"/>
      <c r="F21" s="224"/>
      <c r="G21" s="223"/>
      <c r="H21" s="224"/>
      <c r="I21" s="223">
        <f>SUM(I16:J20)</f>
        <v>0</v>
      </c>
      <c r="J21" s="229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20">
        <f>ZakladDPHSniVypocet</f>
        <v>0</v>
      </c>
      <c r="H23" s="221"/>
      <c r="I23" s="221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27">
        <f>ZakladDPHSni*SazbaDPH1/100</f>
        <v>0</v>
      </c>
      <c r="H24" s="228"/>
      <c r="I24" s="228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20">
        <f>ZakladDPHZaklVypocet</f>
        <v>0</v>
      </c>
      <c r="H25" s="221"/>
      <c r="I25" s="221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6">
        <f>ZakladDPHZakl*SazbaDPH2/100</f>
        <v>0</v>
      </c>
      <c r="H26" s="217"/>
      <c r="I26" s="217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8">
        <f>0</f>
        <v>0</v>
      </c>
      <c r="H27" s="218"/>
      <c r="I27" s="218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05">
        <f>ZakladDPHSniVypocet+ZakladDPHZaklVypocet</f>
        <v>0</v>
      </c>
      <c r="H28" s="205"/>
      <c r="I28" s="205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9">
        <f>ZakladDPHSni+DPHSni+ZakladDPHZakl+DPHZakl+Zaokrouhleni</f>
        <v>0</v>
      </c>
      <c r="H29" s="219"/>
      <c r="I29" s="219"/>
      <c r="J29" s="107" t="s">
        <v>49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45411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212"/>
      <c r="E34" s="212"/>
      <c r="G34" s="212"/>
      <c r="H34" s="212"/>
      <c r="I34" s="212"/>
      <c r="J34" s="31"/>
    </row>
    <row r="35" spans="1:10" ht="12.75" customHeight="1" x14ac:dyDescent="0.2">
      <c r="A35" s="3"/>
      <c r="B35" s="3"/>
      <c r="D35" s="226" t="s">
        <v>2</v>
      </c>
      <c r="E35" s="226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47</v>
      </c>
      <c r="C39" s="196" t="s">
        <v>46</v>
      </c>
      <c r="D39" s="197"/>
      <c r="E39" s="197"/>
      <c r="F39" s="96">
        <f>'Rozpočet Pol'!AC104</f>
        <v>0</v>
      </c>
      <c r="G39" s="97">
        <f>'Rozpočet Pol'!AD104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10" ht="25.5" hidden="1" customHeight="1" x14ac:dyDescent="0.2">
      <c r="A40" s="85"/>
      <c r="B40" s="198" t="s">
        <v>48</v>
      </c>
      <c r="C40" s="199"/>
      <c r="D40" s="199"/>
      <c r="E40" s="200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50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51</v>
      </c>
      <c r="G46" s="117"/>
      <c r="H46" s="117"/>
      <c r="I46" s="201" t="s">
        <v>28</v>
      </c>
      <c r="J46" s="201"/>
    </row>
    <row r="47" spans="1:10" ht="25.5" customHeight="1" x14ac:dyDescent="0.2">
      <c r="A47" s="110"/>
      <c r="B47" s="118" t="s">
        <v>52</v>
      </c>
      <c r="C47" s="203" t="s">
        <v>53</v>
      </c>
      <c r="D47" s="204"/>
      <c r="E47" s="204"/>
      <c r="F47" s="120" t="s">
        <v>23</v>
      </c>
      <c r="G47" s="121"/>
      <c r="H47" s="121"/>
      <c r="I47" s="202">
        <f>'Rozpočet Pol'!G8</f>
        <v>0</v>
      </c>
      <c r="J47" s="202"/>
    </row>
    <row r="48" spans="1:10" ht="25.5" customHeight="1" x14ac:dyDescent="0.2">
      <c r="A48" s="110"/>
      <c r="B48" s="112" t="s">
        <v>54</v>
      </c>
      <c r="C48" s="187" t="s">
        <v>55</v>
      </c>
      <c r="D48" s="188"/>
      <c r="E48" s="188"/>
      <c r="F48" s="122" t="s">
        <v>23</v>
      </c>
      <c r="G48" s="123"/>
      <c r="H48" s="123"/>
      <c r="I48" s="186">
        <f>'Rozpočet Pol'!G13</f>
        <v>0</v>
      </c>
      <c r="J48" s="186"/>
    </row>
    <row r="49" spans="1:10" ht="25.5" customHeight="1" x14ac:dyDescent="0.2">
      <c r="A49" s="110"/>
      <c r="B49" s="112" t="s">
        <v>56</v>
      </c>
      <c r="C49" s="187" t="s">
        <v>57</v>
      </c>
      <c r="D49" s="188"/>
      <c r="E49" s="188"/>
      <c r="F49" s="122" t="s">
        <v>23</v>
      </c>
      <c r="G49" s="123"/>
      <c r="H49" s="123"/>
      <c r="I49" s="186">
        <f>'Rozpočet Pol'!G22</f>
        <v>0</v>
      </c>
      <c r="J49" s="186"/>
    </row>
    <row r="50" spans="1:10" ht="25.5" customHeight="1" x14ac:dyDescent="0.2">
      <c r="A50" s="110"/>
      <c r="B50" s="112" t="s">
        <v>58</v>
      </c>
      <c r="C50" s="187" t="s">
        <v>59</v>
      </c>
      <c r="D50" s="188"/>
      <c r="E50" s="188"/>
      <c r="F50" s="122" t="s">
        <v>23</v>
      </c>
      <c r="G50" s="123"/>
      <c r="H50" s="123"/>
      <c r="I50" s="186">
        <f>'Rozpočet Pol'!G25</f>
        <v>0</v>
      </c>
      <c r="J50" s="186"/>
    </row>
    <row r="51" spans="1:10" ht="25.5" customHeight="1" x14ac:dyDescent="0.2">
      <c r="A51" s="110"/>
      <c r="B51" s="112" t="s">
        <v>60</v>
      </c>
      <c r="C51" s="187" t="s">
        <v>61</v>
      </c>
      <c r="D51" s="188"/>
      <c r="E51" s="188"/>
      <c r="F51" s="122" t="s">
        <v>23</v>
      </c>
      <c r="G51" s="123"/>
      <c r="H51" s="123"/>
      <c r="I51" s="186">
        <f>'Rozpočet Pol'!G28</f>
        <v>0</v>
      </c>
      <c r="J51" s="186"/>
    </row>
    <row r="52" spans="1:10" ht="25.5" customHeight="1" x14ac:dyDescent="0.2">
      <c r="A52" s="110"/>
      <c r="B52" s="112" t="s">
        <v>62</v>
      </c>
      <c r="C52" s="187" t="s">
        <v>63</v>
      </c>
      <c r="D52" s="188"/>
      <c r="E52" s="188"/>
      <c r="F52" s="122" t="s">
        <v>23</v>
      </c>
      <c r="G52" s="123"/>
      <c r="H52" s="123"/>
      <c r="I52" s="186">
        <f>'Rozpočet Pol'!G31</f>
        <v>0</v>
      </c>
      <c r="J52" s="186"/>
    </row>
    <row r="53" spans="1:10" ht="25.5" customHeight="1" x14ac:dyDescent="0.2">
      <c r="A53" s="110"/>
      <c r="B53" s="112" t="s">
        <v>64</v>
      </c>
      <c r="C53" s="187" t="s">
        <v>65</v>
      </c>
      <c r="D53" s="188"/>
      <c r="E53" s="188"/>
      <c r="F53" s="122" t="s">
        <v>23</v>
      </c>
      <c r="G53" s="123"/>
      <c r="H53" s="123"/>
      <c r="I53" s="186">
        <f>'Rozpočet Pol'!G40</f>
        <v>0</v>
      </c>
      <c r="J53" s="186"/>
    </row>
    <row r="54" spans="1:10" ht="25.5" customHeight="1" x14ac:dyDescent="0.2">
      <c r="A54" s="110"/>
      <c r="B54" s="112" t="s">
        <v>66</v>
      </c>
      <c r="C54" s="187" t="s">
        <v>67</v>
      </c>
      <c r="D54" s="188"/>
      <c r="E54" s="188"/>
      <c r="F54" s="122" t="s">
        <v>23</v>
      </c>
      <c r="G54" s="123"/>
      <c r="H54" s="123"/>
      <c r="I54" s="186">
        <f>'Rozpočet Pol'!G47</f>
        <v>0</v>
      </c>
      <c r="J54" s="186"/>
    </row>
    <row r="55" spans="1:10" ht="25.5" customHeight="1" x14ac:dyDescent="0.2">
      <c r="A55" s="110"/>
      <c r="B55" s="112" t="s">
        <v>68</v>
      </c>
      <c r="C55" s="187" t="s">
        <v>69</v>
      </c>
      <c r="D55" s="188"/>
      <c r="E55" s="188"/>
      <c r="F55" s="122" t="s">
        <v>24</v>
      </c>
      <c r="G55" s="123"/>
      <c r="H55" s="123"/>
      <c r="I55" s="186">
        <f>'Rozpočet Pol'!G49</f>
        <v>0</v>
      </c>
      <c r="J55" s="186"/>
    </row>
    <row r="56" spans="1:10" ht="25.5" customHeight="1" x14ac:dyDescent="0.2">
      <c r="A56" s="110"/>
      <c r="B56" s="112" t="s">
        <v>70</v>
      </c>
      <c r="C56" s="187" t="s">
        <v>71</v>
      </c>
      <c r="D56" s="188"/>
      <c r="E56" s="188"/>
      <c r="F56" s="122" t="s">
        <v>24</v>
      </c>
      <c r="G56" s="123"/>
      <c r="H56" s="123"/>
      <c r="I56" s="186">
        <f>'Rozpočet Pol'!G55</f>
        <v>0</v>
      </c>
      <c r="J56" s="186"/>
    </row>
    <row r="57" spans="1:10" ht="25.5" customHeight="1" x14ac:dyDescent="0.2">
      <c r="A57" s="110"/>
      <c r="B57" s="112" t="s">
        <v>72</v>
      </c>
      <c r="C57" s="187" t="s">
        <v>73</v>
      </c>
      <c r="D57" s="188"/>
      <c r="E57" s="188"/>
      <c r="F57" s="122" t="s">
        <v>24</v>
      </c>
      <c r="G57" s="123"/>
      <c r="H57" s="123"/>
      <c r="I57" s="186">
        <f>'Rozpočet Pol'!G60</f>
        <v>0</v>
      </c>
      <c r="J57" s="186"/>
    </row>
    <row r="58" spans="1:10" ht="25.5" customHeight="1" x14ac:dyDescent="0.2">
      <c r="A58" s="110"/>
      <c r="B58" s="112" t="s">
        <v>74</v>
      </c>
      <c r="C58" s="187" t="s">
        <v>75</v>
      </c>
      <c r="D58" s="188"/>
      <c r="E58" s="188"/>
      <c r="F58" s="122" t="s">
        <v>24</v>
      </c>
      <c r="G58" s="123"/>
      <c r="H58" s="123"/>
      <c r="I58" s="186">
        <f>'Rozpočet Pol'!G64</f>
        <v>0</v>
      </c>
      <c r="J58" s="186"/>
    </row>
    <row r="59" spans="1:10" ht="25.5" customHeight="1" x14ac:dyDescent="0.2">
      <c r="A59" s="110"/>
      <c r="B59" s="112" t="s">
        <v>76</v>
      </c>
      <c r="C59" s="187" t="s">
        <v>77</v>
      </c>
      <c r="D59" s="188"/>
      <c r="E59" s="188"/>
      <c r="F59" s="122" t="s">
        <v>24</v>
      </c>
      <c r="G59" s="123"/>
      <c r="H59" s="123"/>
      <c r="I59" s="186">
        <f>'Rozpočet Pol'!G79</f>
        <v>0</v>
      </c>
      <c r="J59" s="186"/>
    </row>
    <row r="60" spans="1:10" ht="25.5" customHeight="1" x14ac:dyDescent="0.2">
      <c r="A60" s="110"/>
      <c r="B60" s="112" t="s">
        <v>78</v>
      </c>
      <c r="C60" s="187" t="s">
        <v>79</v>
      </c>
      <c r="D60" s="188"/>
      <c r="E60" s="188"/>
      <c r="F60" s="122" t="s">
        <v>25</v>
      </c>
      <c r="G60" s="123"/>
      <c r="H60" s="123"/>
      <c r="I60" s="186">
        <f>'Rozpočet Pol'!G84</f>
        <v>0</v>
      </c>
      <c r="J60" s="186"/>
    </row>
    <row r="61" spans="1:10" ht="25.5" customHeight="1" x14ac:dyDescent="0.2">
      <c r="A61" s="110"/>
      <c r="B61" s="119" t="s">
        <v>80</v>
      </c>
      <c r="C61" s="190" t="s">
        <v>26</v>
      </c>
      <c r="D61" s="191"/>
      <c r="E61" s="191"/>
      <c r="F61" s="124" t="s">
        <v>80</v>
      </c>
      <c r="G61" s="125"/>
      <c r="H61" s="125"/>
      <c r="I61" s="189">
        <f>'Rozpočet Pol'!G101</f>
        <v>0</v>
      </c>
      <c r="J61" s="189"/>
    </row>
    <row r="62" spans="1:10" ht="25.5" customHeight="1" x14ac:dyDescent="0.2">
      <c r="A62" s="111"/>
      <c r="B62" s="115" t="s">
        <v>1</v>
      </c>
      <c r="C62" s="115"/>
      <c r="D62" s="116"/>
      <c r="E62" s="116"/>
      <c r="F62" s="126"/>
      <c r="G62" s="127"/>
      <c r="H62" s="127"/>
      <c r="I62" s="192">
        <f>SUM(I47:I61)</f>
        <v>0</v>
      </c>
      <c r="J62" s="192"/>
    </row>
    <row r="63" spans="1:10" x14ac:dyDescent="0.2">
      <c r="F63" s="84"/>
      <c r="G63" s="84"/>
      <c r="H63" s="84"/>
      <c r="I63" s="84"/>
      <c r="J63" s="84"/>
    </row>
    <row r="64" spans="1:10" x14ac:dyDescent="0.2">
      <c r="F64" s="84"/>
      <c r="G64" s="84"/>
      <c r="H64" s="84"/>
      <c r="I64" s="84"/>
      <c r="J64" s="84"/>
    </row>
    <row r="65" spans="6:10" x14ac:dyDescent="0.2">
      <c r="F65" s="84"/>
      <c r="G65" s="84"/>
      <c r="H65" s="84"/>
      <c r="I65" s="84"/>
      <c r="J65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4" t="s">
        <v>6</v>
      </c>
      <c r="B1" s="234"/>
      <c r="C1" s="235"/>
      <c r="D1" s="234"/>
      <c r="E1" s="234"/>
      <c r="F1" s="234"/>
      <c r="G1" s="234"/>
    </row>
    <row r="2" spans="1:7" ht="24.95" customHeight="1" x14ac:dyDescent="0.2">
      <c r="A2" s="68" t="s">
        <v>41</v>
      </c>
      <c r="B2" s="67"/>
      <c r="C2" s="236"/>
      <c r="D2" s="236"/>
      <c r="E2" s="236"/>
      <c r="F2" s="236"/>
      <c r="G2" s="237"/>
    </row>
    <row r="3" spans="1:7" ht="24.95" hidden="1" customHeight="1" x14ac:dyDescent="0.2">
      <c r="A3" s="68" t="s">
        <v>7</v>
      </c>
      <c r="B3" s="67"/>
      <c r="C3" s="236"/>
      <c r="D3" s="236"/>
      <c r="E3" s="236"/>
      <c r="F3" s="236"/>
      <c r="G3" s="237"/>
    </row>
    <row r="4" spans="1:7" ht="24.95" hidden="1" customHeight="1" x14ac:dyDescent="0.2">
      <c r="A4" s="68" t="s">
        <v>8</v>
      </c>
      <c r="B4" s="67"/>
      <c r="C4" s="236"/>
      <c r="D4" s="236"/>
      <c r="E4" s="236"/>
      <c r="F4" s="236"/>
      <c r="G4" s="237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114"/>
  <sheetViews>
    <sheetView tabSelected="1" topLeftCell="A18" workbookViewId="0">
      <selection activeCell="C28" sqref="C28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38" t="s">
        <v>6</v>
      </c>
      <c r="B1" s="238"/>
      <c r="C1" s="238"/>
      <c r="D1" s="238"/>
      <c r="E1" s="238"/>
      <c r="F1" s="238"/>
      <c r="G1" s="238"/>
      <c r="AE1" t="s">
        <v>83</v>
      </c>
    </row>
    <row r="2" spans="1:60" ht="24.95" customHeight="1" x14ac:dyDescent="0.2">
      <c r="A2" s="132" t="s">
        <v>82</v>
      </c>
      <c r="B2" s="130"/>
      <c r="C2" s="239" t="s">
        <v>46</v>
      </c>
      <c r="D2" s="240"/>
      <c r="E2" s="240"/>
      <c r="F2" s="240"/>
      <c r="G2" s="241"/>
      <c r="AE2" t="s">
        <v>84</v>
      </c>
    </row>
    <row r="3" spans="1:60" ht="24.95" customHeight="1" x14ac:dyDescent="0.2">
      <c r="A3" s="133" t="s">
        <v>7</v>
      </c>
      <c r="B3" s="131"/>
      <c r="C3" s="242" t="s">
        <v>43</v>
      </c>
      <c r="D3" s="243"/>
      <c r="E3" s="243"/>
      <c r="F3" s="243"/>
      <c r="G3" s="244"/>
      <c r="AE3" t="s">
        <v>85</v>
      </c>
    </row>
    <row r="4" spans="1:60" ht="24.95" hidden="1" customHeight="1" x14ac:dyDescent="0.2">
      <c r="A4" s="133" t="s">
        <v>8</v>
      </c>
      <c r="B4" s="131"/>
      <c r="C4" s="242"/>
      <c r="D4" s="243"/>
      <c r="E4" s="243"/>
      <c r="F4" s="243"/>
      <c r="G4" s="244"/>
      <c r="AE4" t="s">
        <v>86</v>
      </c>
    </row>
    <row r="5" spans="1:60" hidden="1" x14ac:dyDescent="0.2">
      <c r="A5" s="134" t="s">
        <v>87</v>
      </c>
      <c r="B5" s="135"/>
      <c r="C5" s="135"/>
      <c r="D5" s="136"/>
      <c r="E5" s="136"/>
      <c r="F5" s="136"/>
      <c r="G5" s="137"/>
      <c r="AE5" t="s">
        <v>88</v>
      </c>
    </row>
    <row r="7" spans="1:60" ht="38.25" x14ac:dyDescent="0.2">
      <c r="A7" s="142" t="s">
        <v>89</v>
      </c>
      <c r="B7" s="143" t="s">
        <v>90</v>
      </c>
      <c r="C7" s="143" t="s">
        <v>91</v>
      </c>
      <c r="D7" s="142" t="s">
        <v>92</v>
      </c>
      <c r="E7" s="142" t="s">
        <v>93</v>
      </c>
      <c r="F7" s="138" t="s">
        <v>94</v>
      </c>
      <c r="G7" s="159" t="s">
        <v>28</v>
      </c>
      <c r="H7" s="160" t="s">
        <v>29</v>
      </c>
      <c r="I7" s="160" t="s">
        <v>95</v>
      </c>
      <c r="J7" s="160" t="s">
        <v>30</v>
      </c>
      <c r="K7" s="160" t="s">
        <v>96</v>
      </c>
      <c r="L7" s="160" t="s">
        <v>97</v>
      </c>
      <c r="M7" s="160" t="s">
        <v>98</v>
      </c>
      <c r="N7" s="160" t="s">
        <v>99</v>
      </c>
      <c r="O7" s="160" t="s">
        <v>100</v>
      </c>
      <c r="P7" s="160" t="s">
        <v>101</v>
      </c>
      <c r="Q7" s="160" t="s">
        <v>102</v>
      </c>
      <c r="R7" s="160" t="s">
        <v>103</v>
      </c>
      <c r="S7" s="160" t="s">
        <v>104</v>
      </c>
      <c r="T7" s="160" t="s">
        <v>105</v>
      </c>
      <c r="U7" s="145" t="s">
        <v>106</v>
      </c>
    </row>
    <row r="8" spans="1:60" x14ac:dyDescent="0.2">
      <c r="A8" s="161" t="s">
        <v>107</v>
      </c>
      <c r="B8" s="162" t="s">
        <v>52</v>
      </c>
      <c r="C8" s="163" t="s">
        <v>53</v>
      </c>
      <c r="D8" s="164"/>
      <c r="E8" s="165"/>
      <c r="F8" s="166"/>
      <c r="G8" s="166">
        <f>SUMIF(AE9:AE12,"&lt;&gt;NOR",G9:G12)</f>
        <v>0</v>
      </c>
      <c r="H8" s="166"/>
      <c r="I8" s="166">
        <f>SUM(I9:I12)</f>
        <v>0</v>
      </c>
      <c r="J8" s="166"/>
      <c r="K8" s="166">
        <f>SUM(K9:K12)</f>
        <v>0</v>
      </c>
      <c r="L8" s="166"/>
      <c r="M8" s="166">
        <f>SUM(M9:M12)</f>
        <v>0</v>
      </c>
      <c r="N8" s="144"/>
      <c r="O8" s="144">
        <f>SUM(O9:O12)</f>
        <v>6.8563900000000002</v>
      </c>
      <c r="P8" s="144"/>
      <c r="Q8" s="144">
        <f>SUM(Q9:Q12)</f>
        <v>0.11418</v>
      </c>
      <c r="R8" s="144"/>
      <c r="S8" s="144"/>
      <c r="T8" s="161"/>
      <c r="U8" s="144">
        <f>SUM(U9:U12)</f>
        <v>168.5</v>
      </c>
      <c r="AE8" t="s">
        <v>108</v>
      </c>
    </row>
    <row r="9" spans="1:60" ht="22.5" outlineLevel="1" x14ac:dyDescent="0.2">
      <c r="A9" s="140">
        <v>1</v>
      </c>
      <c r="B9" s="140" t="s">
        <v>109</v>
      </c>
      <c r="C9" s="178" t="s">
        <v>245</v>
      </c>
      <c r="D9" s="146" t="s">
        <v>110</v>
      </c>
      <c r="E9" s="153">
        <v>53.5</v>
      </c>
      <c r="F9" s="156">
        <f>H9+J9</f>
        <v>0</v>
      </c>
      <c r="G9" s="157">
        <f>ROUND(E9*F9,2)</f>
        <v>0</v>
      </c>
      <c r="H9" s="157"/>
      <c r="I9" s="157">
        <f>ROUND(E9*H9,2)</f>
        <v>0</v>
      </c>
      <c r="J9" s="157"/>
      <c r="K9" s="157">
        <f>ROUND(E9*J9,2)</f>
        <v>0</v>
      </c>
      <c r="L9" s="157">
        <v>21</v>
      </c>
      <c r="M9" s="157">
        <f>G9*(1+L9/100)</f>
        <v>0</v>
      </c>
      <c r="N9" s="147">
        <v>2.0250000000000001E-2</v>
      </c>
      <c r="O9" s="147">
        <f>ROUND(E9*N9,5)</f>
        <v>1.08338</v>
      </c>
      <c r="P9" s="147">
        <v>0</v>
      </c>
      <c r="Q9" s="147">
        <f>ROUND(E9*P9,5)</f>
        <v>0</v>
      </c>
      <c r="R9" s="147"/>
      <c r="S9" s="147"/>
      <c r="T9" s="148">
        <v>1.5649999999999999</v>
      </c>
      <c r="U9" s="147">
        <f>ROUND(E9*T9,2)</f>
        <v>83.73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111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/>
      <c r="B10" s="140"/>
      <c r="C10" s="179" t="s">
        <v>112</v>
      </c>
      <c r="D10" s="149"/>
      <c r="E10" s="154">
        <v>53.5</v>
      </c>
      <c r="F10" s="157"/>
      <c r="G10" s="157"/>
      <c r="H10" s="157"/>
      <c r="I10" s="157"/>
      <c r="J10" s="157"/>
      <c r="K10" s="157"/>
      <c r="L10" s="157"/>
      <c r="M10" s="157"/>
      <c r="N10" s="147"/>
      <c r="O10" s="147"/>
      <c r="P10" s="147"/>
      <c r="Q10" s="147"/>
      <c r="R10" s="147"/>
      <c r="S10" s="147"/>
      <c r="T10" s="148"/>
      <c r="U10" s="147"/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113</v>
      </c>
      <c r="AF10" s="139">
        <v>0</v>
      </c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ht="22.5" outlineLevel="1" x14ac:dyDescent="0.2">
      <c r="A11" s="140">
        <v>2</v>
      </c>
      <c r="B11" s="140" t="s">
        <v>114</v>
      </c>
      <c r="C11" s="178" t="s">
        <v>115</v>
      </c>
      <c r="D11" s="146" t="s">
        <v>110</v>
      </c>
      <c r="E11" s="153">
        <v>27.184999999999999</v>
      </c>
      <c r="F11" s="156">
        <f>H11+J11</f>
        <v>0</v>
      </c>
      <c r="G11" s="157">
        <f>ROUND(E11*F11,2)</f>
        <v>0</v>
      </c>
      <c r="H11" s="157"/>
      <c r="I11" s="157">
        <f>ROUND(E11*H11,2)</f>
        <v>0</v>
      </c>
      <c r="J11" s="157"/>
      <c r="K11" s="157">
        <f>ROUND(E11*J11,2)</f>
        <v>0</v>
      </c>
      <c r="L11" s="157">
        <v>21</v>
      </c>
      <c r="M11" s="157">
        <f>G11*(1+L11/100)</f>
        <v>0</v>
      </c>
      <c r="N11" s="147">
        <v>0.21235999999999999</v>
      </c>
      <c r="O11" s="147">
        <f>ROUND(E11*N11,5)</f>
        <v>5.7730100000000002</v>
      </c>
      <c r="P11" s="147">
        <v>4.1999999999999997E-3</v>
      </c>
      <c r="Q11" s="147">
        <f>ROUND(E11*P11,5)</f>
        <v>0.11418</v>
      </c>
      <c r="R11" s="147"/>
      <c r="S11" s="147"/>
      <c r="T11" s="148">
        <v>3.11822</v>
      </c>
      <c r="U11" s="147">
        <f>ROUND(E11*T11,2)</f>
        <v>84.77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111</v>
      </c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/>
      <c r="B12" s="140"/>
      <c r="C12" s="179" t="s">
        <v>116</v>
      </c>
      <c r="D12" s="149"/>
      <c r="E12" s="154">
        <v>27.184999999999999</v>
      </c>
      <c r="F12" s="157"/>
      <c r="G12" s="157"/>
      <c r="H12" s="157"/>
      <c r="I12" s="157"/>
      <c r="J12" s="157"/>
      <c r="K12" s="157"/>
      <c r="L12" s="157"/>
      <c r="M12" s="157"/>
      <c r="N12" s="147"/>
      <c r="O12" s="147"/>
      <c r="P12" s="147"/>
      <c r="Q12" s="147"/>
      <c r="R12" s="147"/>
      <c r="S12" s="147"/>
      <c r="T12" s="148"/>
      <c r="U12" s="147"/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113</v>
      </c>
      <c r="AF12" s="139">
        <v>0</v>
      </c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x14ac:dyDescent="0.2">
      <c r="A13" s="141" t="s">
        <v>107</v>
      </c>
      <c r="B13" s="141" t="s">
        <v>54</v>
      </c>
      <c r="C13" s="180" t="s">
        <v>55</v>
      </c>
      <c r="D13" s="150"/>
      <c r="E13" s="155"/>
      <c r="F13" s="158"/>
      <c r="G13" s="158">
        <f>SUMIF(AE14:AE21,"&lt;&gt;NOR",G14:G21)</f>
        <v>0</v>
      </c>
      <c r="H13" s="158"/>
      <c r="I13" s="158">
        <f>SUM(I14:I21)</f>
        <v>0</v>
      </c>
      <c r="J13" s="158"/>
      <c r="K13" s="158">
        <f>SUM(K14:K21)</f>
        <v>0</v>
      </c>
      <c r="L13" s="158"/>
      <c r="M13" s="158">
        <f>SUM(M14:M21)</f>
        <v>0</v>
      </c>
      <c r="N13" s="151"/>
      <c r="O13" s="151">
        <f>SUM(O14:O21)</f>
        <v>2.8385800000000003</v>
      </c>
      <c r="P13" s="151"/>
      <c r="Q13" s="151">
        <f>SUM(Q14:Q21)</f>
        <v>0</v>
      </c>
      <c r="R13" s="151"/>
      <c r="S13" s="151"/>
      <c r="T13" s="152"/>
      <c r="U13" s="151">
        <f>SUM(U14:U21)</f>
        <v>43.21</v>
      </c>
      <c r="AE13" t="s">
        <v>108</v>
      </c>
    </row>
    <row r="14" spans="1:60" outlineLevel="1" x14ac:dyDescent="0.2">
      <c r="A14" s="140">
        <v>3</v>
      </c>
      <c r="B14" s="140" t="s">
        <v>117</v>
      </c>
      <c r="C14" s="178" t="s">
        <v>118</v>
      </c>
      <c r="D14" s="146" t="s">
        <v>119</v>
      </c>
      <c r="E14" s="153">
        <v>28</v>
      </c>
      <c r="F14" s="156">
        <f>H14+J14</f>
        <v>0</v>
      </c>
      <c r="G14" s="157">
        <f>ROUND(E14*F14,2)</f>
        <v>0</v>
      </c>
      <c r="H14" s="157"/>
      <c r="I14" s="157">
        <f>ROUND(E14*H14,2)</f>
        <v>0</v>
      </c>
      <c r="J14" s="157"/>
      <c r="K14" s="157">
        <f>ROUND(E14*J14,2)</f>
        <v>0</v>
      </c>
      <c r="L14" s="157">
        <v>21</v>
      </c>
      <c r="M14" s="157">
        <f>G14*(1+L14/100)</f>
        <v>0</v>
      </c>
      <c r="N14" s="147">
        <v>2.3980000000000001E-2</v>
      </c>
      <c r="O14" s="147">
        <f>ROUND(E14*N14,5)</f>
        <v>0.67144000000000004</v>
      </c>
      <c r="P14" s="147">
        <v>0</v>
      </c>
      <c r="Q14" s="147">
        <f>ROUND(E14*P14,5)</f>
        <v>0</v>
      </c>
      <c r="R14" s="147"/>
      <c r="S14" s="147"/>
      <c r="T14" s="148">
        <v>0.26179000000000002</v>
      </c>
      <c r="U14" s="147">
        <f>ROUND(E14*T14,2)</f>
        <v>7.33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111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outlineLevel="1" x14ac:dyDescent="0.2">
      <c r="A15" s="140"/>
      <c r="B15" s="140"/>
      <c r="C15" s="179" t="s">
        <v>120</v>
      </c>
      <c r="D15" s="149"/>
      <c r="E15" s="154">
        <v>28</v>
      </c>
      <c r="F15" s="157"/>
      <c r="G15" s="157"/>
      <c r="H15" s="157"/>
      <c r="I15" s="157"/>
      <c r="J15" s="157"/>
      <c r="K15" s="157"/>
      <c r="L15" s="157"/>
      <c r="M15" s="157"/>
      <c r="N15" s="147"/>
      <c r="O15" s="147"/>
      <c r="P15" s="147"/>
      <c r="Q15" s="147"/>
      <c r="R15" s="147"/>
      <c r="S15" s="147"/>
      <c r="T15" s="148"/>
      <c r="U15" s="147"/>
      <c r="V15" s="139"/>
      <c r="W15" s="139"/>
      <c r="X15" s="139"/>
      <c r="Y15" s="139"/>
      <c r="Z15" s="139"/>
      <c r="AA15" s="139"/>
      <c r="AB15" s="139"/>
      <c r="AC15" s="139"/>
      <c r="AD15" s="139"/>
      <c r="AE15" s="139" t="s">
        <v>113</v>
      </c>
      <c r="AF15" s="139">
        <v>0</v>
      </c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</row>
    <row r="16" spans="1:60" ht="22.5" outlineLevel="1" x14ac:dyDescent="0.2">
      <c r="A16" s="140">
        <v>4</v>
      </c>
      <c r="B16" s="140" t="s">
        <v>121</v>
      </c>
      <c r="C16" s="178" t="s">
        <v>122</v>
      </c>
      <c r="D16" s="146" t="s">
        <v>123</v>
      </c>
      <c r="E16" s="153">
        <v>1.6895849999999999</v>
      </c>
      <c r="F16" s="156">
        <f>H16+J16</f>
        <v>0</v>
      </c>
      <c r="G16" s="157">
        <f>ROUND(E16*F16,2)</f>
        <v>0</v>
      </c>
      <c r="H16" s="157"/>
      <c r="I16" s="157">
        <f>ROUND(E16*H16,2)</f>
        <v>0</v>
      </c>
      <c r="J16" s="157"/>
      <c r="K16" s="157">
        <f>ROUND(E16*J16,2)</f>
        <v>0</v>
      </c>
      <c r="L16" s="157">
        <v>21</v>
      </c>
      <c r="M16" s="157">
        <f>G16*(1+L16/100)</f>
        <v>0</v>
      </c>
      <c r="N16" s="147">
        <v>1.09663</v>
      </c>
      <c r="O16" s="147">
        <f>ROUND(E16*N16,5)</f>
        <v>1.8528500000000001</v>
      </c>
      <c r="P16" s="147">
        <v>0</v>
      </c>
      <c r="Q16" s="147">
        <f>ROUND(E16*P16,5)</f>
        <v>0</v>
      </c>
      <c r="R16" s="147"/>
      <c r="S16" s="147"/>
      <c r="T16" s="148">
        <v>16.582999999999998</v>
      </c>
      <c r="U16" s="147">
        <f>ROUND(E16*T16,2)</f>
        <v>28.02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124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/>
      <c r="B17" s="140"/>
      <c r="C17" s="179" t="s">
        <v>125</v>
      </c>
      <c r="D17" s="149"/>
      <c r="E17" s="154">
        <v>1.6895849999999999</v>
      </c>
      <c r="F17" s="157"/>
      <c r="G17" s="157"/>
      <c r="H17" s="157"/>
      <c r="I17" s="157"/>
      <c r="J17" s="157"/>
      <c r="K17" s="157"/>
      <c r="L17" s="157"/>
      <c r="M17" s="157"/>
      <c r="N17" s="147"/>
      <c r="O17" s="147"/>
      <c r="P17" s="147"/>
      <c r="Q17" s="147"/>
      <c r="R17" s="147"/>
      <c r="S17" s="147"/>
      <c r="T17" s="148"/>
      <c r="U17" s="147"/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113</v>
      </c>
      <c r="AF17" s="139">
        <v>0</v>
      </c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ht="22.5" outlineLevel="1" x14ac:dyDescent="0.2">
      <c r="A18" s="140">
        <v>5</v>
      </c>
      <c r="B18" s="140" t="s">
        <v>126</v>
      </c>
      <c r="C18" s="178" t="s">
        <v>127</v>
      </c>
      <c r="D18" s="146" t="s">
        <v>123</v>
      </c>
      <c r="E18" s="153">
        <v>0.2848</v>
      </c>
      <c r="F18" s="156">
        <f>H18+J18</f>
        <v>0</v>
      </c>
      <c r="G18" s="157">
        <f>ROUND(E18*F18,2)</f>
        <v>0</v>
      </c>
      <c r="H18" s="157"/>
      <c r="I18" s="157">
        <f>ROUND(E18*H18,2)</f>
        <v>0</v>
      </c>
      <c r="J18" s="157"/>
      <c r="K18" s="157">
        <f>ROUND(E18*J18,2)</f>
        <v>0</v>
      </c>
      <c r="L18" s="157">
        <v>21</v>
      </c>
      <c r="M18" s="157">
        <f>G18*(1+L18/100)</f>
        <v>0</v>
      </c>
      <c r="N18" s="147">
        <v>1.09663</v>
      </c>
      <c r="O18" s="147">
        <f>ROUND(E18*N18,5)</f>
        <v>0.31231999999999999</v>
      </c>
      <c r="P18" s="147">
        <v>0</v>
      </c>
      <c r="Q18" s="147">
        <f>ROUND(E18*P18,5)</f>
        <v>0</v>
      </c>
      <c r="R18" s="147"/>
      <c r="S18" s="147"/>
      <c r="T18" s="148">
        <v>16.582999999999998</v>
      </c>
      <c r="U18" s="147">
        <f>ROUND(E18*T18,2)</f>
        <v>4.72</v>
      </c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124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outlineLevel="1" x14ac:dyDescent="0.2">
      <c r="A19" s="140"/>
      <c r="B19" s="140"/>
      <c r="C19" s="179" t="s">
        <v>128</v>
      </c>
      <c r="D19" s="149"/>
      <c r="E19" s="154">
        <v>0.2848</v>
      </c>
      <c r="F19" s="157"/>
      <c r="G19" s="157"/>
      <c r="H19" s="157"/>
      <c r="I19" s="157"/>
      <c r="J19" s="157"/>
      <c r="K19" s="157"/>
      <c r="L19" s="157"/>
      <c r="M19" s="157"/>
      <c r="N19" s="147"/>
      <c r="O19" s="147"/>
      <c r="P19" s="147"/>
      <c r="Q19" s="147"/>
      <c r="R19" s="147"/>
      <c r="S19" s="147"/>
      <c r="T19" s="148"/>
      <c r="U19" s="147"/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113</v>
      </c>
      <c r="AF19" s="139">
        <v>0</v>
      </c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</row>
    <row r="20" spans="1:60" outlineLevel="1" x14ac:dyDescent="0.2">
      <c r="A20" s="140">
        <v>6</v>
      </c>
      <c r="B20" s="140" t="s">
        <v>129</v>
      </c>
      <c r="C20" s="178" t="s">
        <v>130</v>
      </c>
      <c r="D20" s="146" t="s">
        <v>131</v>
      </c>
      <c r="E20" s="153">
        <v>4.0999999999999996</v>
      </c>
      <c r="F20" s="156">
        <f>H20+J20</f>
        <v>0</v>
      </c>
      <c r="G20" s="157">
        <f>ROUND(E20*F20,2)</f>
        <v>0</v>
      </c>
      <c r="H20" s="157"/>
      <c r="I20" s="157">
        <f>ROUND(E20*H20,2)</f>
        <v>0</v>
      </c>
      <c r="J20" s="157"/>
      <c r="K20" s="157">
        <f>ROUND(E20*J20,2)</f>
        <v>0</v>
      </c>
      <c r="L20" s="157">
        <v>21</v>
      </c>
      <c r="M20" s="157">
        <f>G20*(1+L20/100)</f>
        <v>0</v>
      </c>
      <c r="N20" s="147">
        <v>4.8000000000000001E-4</v>
      </c>
      <c r="O20" s="147">
        <f>ROUND(E20*N20,5)</f>
        <v>1.97E-3</v>
      </c>
      <c r="P20" s="147">
        <v>0</v>
      </c>
      <c r="Q20" s="147">
        <f>ROUND(E20*P20,5)</f>
        <v>0</v>
      </c>
      <c r="R20" s="147"/>
      <c r="S20" s="147"/>
      <c r="T20" s="148">
        <v>0.76500000000000001</v>
      </c>
      <c r="U20" s="147">
        <f>ROUND(E20*T20,2)</f>
        <v>3.14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124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/>
      <c r="B21" s="140"/>
      <c r="C21" s="179" t="s">
        <v>132</v>
      </c>
      <c r="D21" s="149"/>
      <c r="E21" s="154">
        <v>4.0999999999999996</v>
      </c>
      <c r="F21" s="157"/>
      <c r="G21" s="157"/>
      <c r="H21" s="157"/>
      <c r="I21" s="157"/>
      <c r="J21" s="157"/>
      <c r="K21" s="157"/>
      <c r="L21" s="157"/>
      <c r="M21" s="157"/>
      <c r="N21" s="147"/>
      <c r="O21" s="147"/>
      <c r="P21" s="147"/>
      <c r="Q21" s="147"/>
      <c r="R21" s="147"/>
      <c r="S21" s="147"/>
      <c r="T21" s="148"/>
      <c r="U21" s="147"/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113</v>
      </c>
      <c r="AF21" s="139">
        <v>0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x14ac:dyDescent="0.2">
      <c r="A22" s="141" t="s">
        <v>107</v>
      </c>
      <c r="B22" s="141" t="s">
        <v>56</v>
      </c>
      <c r="C22" s="180" t="s">
        <v>57</v>
      </c>
      <c r="D22" s="150"/>
      <c r="E22" s="155"/>
      <c r="F22" s="158"/>
      <c r="G22" s="158">
        <f>SUMIF(AE23:AE24,"&lt;&gt;NOR",G23:G24)</f>
        <v>0</v>
      </c>
      <c r="H22" s="158"/>
      <c r="I22" s="158">
        <f>SUM(I23:I24)</f>
        <v>0</v>
      </c>
      <c r="J22" s="158"/>
      <c r="K22" s="158">
        <f>SUM(K23:K24)</f>
        <v>0</v>
      </c>
      <c r="L22" s="158"/>
      <c r="M22" s="158">
        <f>SUM(M23:M24)</f>
        <v>0</v>
      </c>
      <c r="N22" s="151"/>
      <c r="O22" s="151">
        <f>SUM(O23:O24)</f>
        <v>7.12188</v>
      </c>
      <c r="P22" s="151"/>
      <c r="Q22" s="151">
        <f>SUM(Q23:Q24)</f>
        <v>5.42</v>
      </c>
      <c r="R22" s="151"/>
      <c r="S22" s="151"/>
      <c r="T22" s="152"/>
      <c r="U22" s="151">
        <f>SUM(U23:U24)</f>
        <v>262.89</v>
      </c>
      <c r="AE22" t="s">
        <v>108</v>
      </c>
    </row>
    <row r="23" spans="1:60" ht="22.5" outlineLevel="1" x14ac:dyDescent="0.2">
      <c r="A23" s="140">
        <v>7</v>
      </c>
      <c r="B23" s="140" t="s">
        <v>133</v>
      </c>
      <c r="C23" s="178" t="s">
        <v>134</v>
      </c>
      <c r="D23" s="146" t="s">
        <v>110</v>
      </c>
      <c r="E23" s="153">
        <v>271</v>
      </c>
      <c r="F23" s="156">
        <f>H23+J23</f>
        <v>0</v>
      </c>
      <c r="G23" s="157">
        <f>ROUND(E23*F23,2)</f>
        <v>0</v>
      </c>
      <c r="H23" s="157"/>
      <c r="I23" s="157">
        <f>ROUND(E23*H23,2)</f>
        <v>0</v>
      </c>
      <c r="J23" s="157"/>
      <c r="K23" s="157">
        <f>ROUND(E23*J23,2)</f>
        <v>0</v>
      </c>
      <c r="L23" s="157">
        <v>21</v>
      </c>
      <c r="M23" s="157">
        <f>G23*(1+L23/100)</f>
        <v>0</v>
      </c>
      <c r="N23" s="147">
        <v>2.6280000000000001E-2</v>
      </c>
      <c r="O23" s="147">
        <f>ROUND(E23*N23,5)</f>
        <v>7.12188</v>
      </c>
      <c r="P23" s="147">
        <v>0.02</v>
      </c>
      <c r="Q23" s="147">
        <f>ROUND(E23*P23,5)</f>
        <v>5.42</v>
      </c>
      <c r="R23" s="147"/>
      <c r="S23" s="147"/>
      <c r="T23" s="148">
        <v>0.97006999999999999</v>
      </c>
      <c r="U23" s="147">
        <f>ROUND(E23*T23,2)</f>
        <v>262.89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111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outlineLevel="1" x14ac:dyDescent="0.2">
      <c r="A24" s="140"/>
      <c r="B24" s="140"/>
      <c r="C24" s="179" t="s">
        <v>135</v>
      </c>
      <c r="D24" s="149"/>
      <c r="E24" s="154">
        <v>271</v>
      </c>
      <c r="F24" s="157"/>
      <c r="G24" s="157"/>
      <c r="H24" s="157"/>
      <c r="I24" s="157"/>
      <c r="J24" s="157"/>
      <c r="K24" s="157"/>
      <c r="L24" s="157"/>
      <c r="M24" s="157"/>
      <c r="N24" s="147"/>
      <c r="O24" s="147"/>
      <c r="P24" s="147"/>
      <c r="Q24" s="147"/>
      <c r="R24" s="147"/>
      <c r="S24" s="147"/>
      <c r="T24" s="148"/>
      <c r="U24" s="147"/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113</v>
      </c>
      <c r="AF24" s="139">
        <v>0</v>
      </c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x14ac:dyDescent="0.2">
      <c r="A25" s="141" t="s">
        <v>107</v>
      </c>
      <c r="B25" s="141" t="s">
        <v>58</v>
      </c>
      <c r="C25" s="180" t="s">
        <v>59</v>
      </c>
      <c r="D25" s="150"/>
      <c r="E25" s="155"/>
      <c r="F25" s="158"/>
      <c r="G25" s="158">
        <f>SUMIF(AE26:AE27,"&lt;&gt;NOR",G26:G27)</f>
        <v>0</v>
      </c>
      <c r="H25" s="158"/>
      <c r="I25" s="158">
        <f>SUM(I26:I27)</f>
        <v>0</v>
      </c>
      <c r="J25" s="158"/>
      <c r="K25" s="158">
        <f>SUM(K26:K27)</f>
        <v>0</v>
      </c>
      <c r="L25" s="158"/>
      <c r="M25" s="158">
        <f>SUM(M26:M27)</f>
        <v>0</v>
      </c>
      <c r="N25" s="151"/>
      <c r="O25" s="151">
        <f>SUM(O26:O27)</f>
        <v>0.35851</v>
      </c>
      <c r="P25" s="151"/>
      <c r="Q25" s="151">
        <f>SUM(Q26:Q27)</f>
        <v>0</v>
      </c>
      <c r="R25" s="151"/>
      <c r="S25" s="151"/>
      <c r="T25" s="152"/>
      <c r="U25" s="151">
        <f>SUM(U26:U27)</f>
        <v>9.2799999999999994</v>
      </c>
      <c r="AE25" t="s">
        <v>108</v>
      </c>
    </row>
    <row r="26" spans="1:60" ht="22.5" outlineLevel="1" x14ac:dyDescent="0.2">
      <c r="A26" s="140">
        <v>8</v>
      </c>
      <c r="B26" s="140" t="s">
        <v>136</v>
      </c>
      <c r="C26" s="178" t="s">
        <v>247</v>
      </c>
      <c r="D26" s="146" t="s">
        <v>119</v>
      </c>
      <c r="E26" s="153">
        <v>1</v>
      </c>
      <c r="F26" s="156">
        <f>H26+J26</f>
        <v>0</v>
      </c>
      <c r="G26" s="157">
        <f>ROUND(E26*F26,2)</f>
        <v>0</v>
      </c>
      <c r="H26" s="157"/>
      <c r="I26" s="157">
        <f>ROUND(E26*H26,2)</f>
        <v>0</v>
      </c>
      <c r="J26" s="157"/>
      <c r="K26" s="157">
        <f>ROUND(E26*J26,2)</f>
        <v>0</v>
      </c>
      <c r="L26" s="157">
        <v>21</v>
      </c>
      <c r="M26" s="157">
        <f>G26*(1+L26/100)</f>
        <v>0</v>
      </c>
      <c r="N26" s="147">
        <v>0.17557</v>
      </c>
      <c r="O26" s="147">
        <f>ROUND(E26*N26,5)</f>
        <v>0.17557</v>
      </c>
      <c r="P26" s="147">
        <v>0</v>
      </c>
      <c r="Q26" s="147">
        <f>ROUND(E26*P26,5)</f>
        <v>0</v>
      </c>
      <c r="R26" s="147"/>
      <c r="S26" s="147"/>
      <c r="T26" s="148">
        <v>4.6389500000000004</v>
      </c>
      <c r="U26" s="147">
        <f>ROUND(E26*T26,2)</f>
        <v>4.6399999999999997</v>
      </c>
      <c r="V26" s="139"/>
      <c r="W26" s="139"/>
      <c r="X26" s="139"/>
      <c r="Y26" s="139"/>
      <c r="Z26" s="139"/>
      <c r="AA26" s="139"/>
      <c r="AB26" s="139"/>
      <c r="AC26" s="139"/>
      <c r="AD26" s="139"/>
      <c r="AE26" s="139" t="s">
        <v>111</v>
      </c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</row>
    <row r="27" spans="1:60" ht="22.5" outlineLevel="1" x14ac:dyDescent="0.2">
      <c r="A27" s="140">
        <v>9</v>
      </c>
      <c r="B27" s="140" t="s">
        <v>137</v>
      </c>
      <c r="C27" s="178" t="s">
        <v>248</v>
      </c>
      <c r="D27" s="146" t="s">
        <v>119</v>
      </c>
      <c r="E27" s="153">
        <v>1</v>
      </c>
      <c r="F27" s="156">
        <f>H27+J27</f>
        <v>0</v>
      </c>
      <c r="G27" s="157">
        <f>ROUND(E27*F27,2)</f>
        <v>0</v>
      </c>
      <c r="H27" s="157"/>
      <c r="I27" s="157">
        <f>ROUND(E27*H27,2)</f>
        <v>0</v>
      </c>
      <c r="J27" s="157"/>
      <c r="K27" s="157">
        <f>ROUND(E27*J27,2)</f>
        <v>0</v>
      </c>
      <c r="L27" s="157">
        <v>21</v>
      </c>
      <c r="M27" s="157">
        <f>G27*(1+L27/100)</f>
        <v>0</v>
      </c>
      <c r="N27" s="147">
        <v>0.18293999999999999</v>
      </c>
      <c r="O27" s="147">
        <f>ROUND(E27*N27,5)</f>
        <v>0.18293999999999999</v>
      </c>
      <c r="P27" s="147">
        <v>0</v>
      </c>
      <c r="Q27" s="147">
        <f>ROUND(E27*P27,5)</f>
        <v>0</v>
      </c>
      <c r="R27" s="147"/>
      <c r="S27" s="147"/>
      <c r="T27" s="148">
        <v>4.6412100000000001</v>
      </c>
      <c r="U27" s="147">
        <f>ROUND(E27*T27,2)</f>
        <v>4.6399999999999997</v>
      </c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111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x14ac:dyDescent="0.2">
      <c r="A28" s="141" t="s">
        <v>107</v>
      </c>
      <c r="B28" s="141" t="s">
        <v>60</v>
      </c>
      <c r="C28" s="180" t="s">
        <v>61</v>
      </c>
      <c r="D28" s="150"/>
      <c r="E28" s="155"/>
      <c r="F28" s="158"/>
      <c r="G28" s="158">
        <f>SUMIF(AE29:AE30,"&lt;&gt;NOR",G29:G30)</f>
        <v>0</v>
      </c>
      <c r="H28" s="158"/>
      <c r="I28" s="158">
        <f>SUM(I29:I30)</f>
        <v>0</v>
      </c>
      <c r="J28" s="158"/>
      <c r="K28" s="158">
        <f>SUM(K29:K30)</f>
        <v>0</v>
      </c>
      <c r="L28" s="158"/>
      <c r="M28" s="158">
        <f>SUM(M29:M30)</f>
        <v>0</v>
      </c>
      <c r="N28" s="151"/>
      <c r="O28" s="151">
        <f>SUM(O29:O30)</f>
        <v>4.3400000000000001E-3</v>
      </c>
      <c r="P28" s="151"/>
      <c r="Q28" s="151">
        <f>SUM(Q29:Q30)</f>
        <v>0</v>
      </c>
      <c r="R28" s="151"/>
      <c r="S28" s="151"/>
      <c r="T28" s="152"/>
      <c r="U28" s="151">
        <f>SUM(U29:U30)</f>
        <v>33.39</v>
      </c>
      <c r="AE28" t="s">
        <v>108</v>
      </c>
    </row>
    <row r="29" spans="1:60" outlineLevel="1" x14ac:dyDescent="0.2">
      <c r="A29" s="140">
        <v>10</v>
      </c>
      <c r="B29" s="140" t="s">
        <v>138</v>
      </c>
      <c r="C29" s="178" t="s">
        <v>139</v>
      </c>
      <c r="D29" s="146" t="s">
        <v>110</v>
      </c>
      <c r="E29" s="153">
        <v>108.4</v>
      </c>
      <c r="F29" s="156">
        <f>H29+J29</f>
        <v>0</v>
      </c>
      <c r="G29" s="157">
        <f>ROUND(E29*F29,2)</f>
        <v>0</v>
      </c>
      <c r="H29" s="157"/>
      <c r="I29" s="157">
        <f>ROUND(E29*H29,2)</f>
        <v>0</v>
      </c>
      <c r="J29" s="157"/>
      <c r="K29" s="157">
        <f>ROUND(E29*J29,2)</f>
        <v>0</v>
      </c>
      <c r="L29" s="157">
        <v>21</v>
      </c>
      <c r="M29" s="157">
        <f>G29*(1+L29/100)</f>
        <v>0</v>
      </c>
      <c r="N29" s="147">
        <v>4.0000000000000003E-5</v>
      </c>
      <c r="O29" s="147">
        <f>ROUND(E29*N29,5)</f>
        <v>4.3400000000000001E-3</v>
      </c>
      <c r="P29" s="147">
        <v>0</v>
      </c>
      <c r="Q29" s="147">
        <f>ROUND(E29*P29,5)</f>
        <v>0</v>
      </c>
      <c r="R29" s="147"/>
      <c r="S29" s="147"/>
      <c r="T29" s="148">
        <v>0.308</v>
      </c>
      <c r="U29" s="147">
        <f>ROUND(E29*T29,2)</f>
        <v>33.39</v>
      </c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124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outlineLevel="1" x14ac:dyDescent="0.2">
      <c r="A30" s="140"/>
      <c r="B30" s="140"/>
      <c r="C30" s="179" t="s">
        <v>140</v>
      </c>
      <c r="D30" s="149"/>
      <c r="E30" s="154">
        <v>108.4</v>
      </c>
      <c r="F30" s="157"/>
      <c r="G30" s="157"/>
      <c r="H30" s="157"/>
      <c r="I30" s="157"/>
      <c r="J30" s="157"/>
      <c r="K30" s="157"/>
      <c r="L30" s="157"/>
      <c r="M30" s="157"/>
      <c r="N30" s="147"/>
      <c r="O30" s="147"/>
      <c r="P30" s="147"/>
      <c r="Q30" s="147"/>
      <c r="R30" s="147"/>
      <c r="S30" s="147"/>
      <c r="T30" s="148"/>
      <c r="U30" s="147"/>
      <c r="V30" s="139"/>
      <c r="W30" s="139"/>
      <c r="X30" s="139"/>
      <c r="Y30" s="139"/>
      <c r="Z30" s="139"/>
      <c r="AA30" s="139"/>
      <c r="AB30" s="139"/>
      <c r="AC30" s="139"/>
      <c r="AD30" s="139"/>
      <c r="AE30" s="139" t="s">
        <v>113</v>
      </c>
      <c r="AF30" s="139">
        <v>0</v>
      </c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</row>
    <row r="31" spans="1:60" x14ac:dyDescent="0.2">
      <c r="A31" s="141" t="s">
        <v>107</v>
      </c>
      <c r="B31" s="141" t="s">
        <v>62</v>
      </c>
      <c r="C31" s="180" t="s">
        <v>63</v>
      </c>
      <c r="D31" s="150"/>
      <c r="E31" s="155"/>
      <c r="F31" s="158"/>
      <c r="G31" s="158">
        <f>SUMIF(AE32:AE39,"&lt;&gt;NOR",G32:G39)</f>
        <v>0</v>
      </c>
      <c r="H31" s="158"/>
      <c r="I31" s="158">
        <f>SUM(I32:I39)</f>
        <v>0</v>
      </c>
      <c r="J31" s="158"/>
      <c r="K31" s="158">
        <f>SUM(K32:K39)</f>
        <v>0</v>
      </c>
      <c r="L31" s="158"/>
      <c r="M31" s="158">
        <f>SUM(M32:M39)</f>
        <v>0</v>
      </c>
      <c r="N31" s="151"/>
      <c r="O31" s="151">
        <f>SUM(O32:O39)</f>
        <v>2.0060000000000001E-2</v>
      </c>
      <c r="P31" s="151"/>
      <c r="Q31" s="151">
        <f>SUM(Q32:Q39)</f>
        <v>13.657160000000001</v>
      </c>
      <c r="R31" s="151"/>
      <c r="S31" s="151"/>
      <c r="T31" s="152"/>
      <c r="U31" s="151">
        <f>SUM(U32:U39)</f>
        <v>55.92</v>
      </c>
      <c r="AE31" t="s">
        <v>108</v>
      </c>
    </row>
    <row r="32" spans="1:60" ht="22.5" outlineLevel="1" x14ac:dyDescent="0.2">
      <c r="A32" s="140">
        <v>11</v>
      </c>
      <c r="B32" s="140" t="s">
        <v>141</v>
      </c>
      <c r="C32" s="178" t="s">
        <v>142</v>
      </c>
      <c r="D32" s="146" t="s">
        <v>110</v>
      </c>
      <c r="E32" s="153">
        <v>29.943000000000001</v>
      </c>
      <c r="F32" s="156">
        <f>H32+J32</f>
        <v>0</v>
      </c>
      <c r="G32" s="157">
        <f>ROUND(E32*F32,2)</f>
        <v>0</v>
      </c>
      <c r="H32" s="157"/>
      <c r="I32" s="157">
        <f>ROUND(E32*H32,2)</f>
        <v>0</v>
      </c>
      <c r="J32" s="157"/>
      <c r="K32" s="157">
        <f>ROUND(E32*J32,2)</f>
        <v>0</v>
      </c>
      <c r="L32" s="157">
        <v>21</v>
      </c>
      <c r="M32" s="157">
        <f>G32*(1+L32/100)</f>
        <v>0</v>
      </c>
      <c r="N32" s="147">
        <v>6.7000000000000002E-4</v>
      </c>
      <c r="O32" s="147">
        <f>ROUND(E32*N32,5)</f>
        <v>2.0060000000000001E-2</v>
      </c>
      <c r="P32" s="147">
        <v>0.13400000000000001</v>
      </c>
      <c r="Q32" s="147">
        <f>ROUND(E32*P32,5)</f>
        <v>4.0123600000000001</v>
      </c>
      <c r="R32" s="147"/>
      <c r="S32" s="147"/>
      <c r="T32" s="148">
        <v>0.58018999999999998</v>
      </c>
      <c r="U32" s="147">
        <f>ROUND(E32*T32,2)</f>
        <v>17.37</v>
      </c>
      <c r="V32" s="139"/>
      <c r="W32" s="139"/>
      <c r="X32" s="139"/>
      <c r="Y32" s="139"/>
      <c r="Z32" s="139"/>
      <c r="AA32" s="139"/>
      <c r="AB32" s="139"/>
      <c r="AC32" s="139"/>
      <c r="AD32" s="139"/>
      <c r="AE32" s="139" t="s">
        <v>111</v>
      </c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</row>
    <row r="33" spans="1:60" outlineLevel="1" x14ac:dyDescent="0.2">
      <c r="A33" s="140"/>
      <c r="B33" s="140"/>
      <c r="C33" s="179" t="s">
        <v>143</v>
      </c>
      <c r="D33" s="149"/>
      <c r="E33" s="154">
        <v>29.943000000000001</v>
      </c>
      <c r="F33" s="157"/>
      <c r="G33" s="157"/>
      <c r="H33" s="157"/>
      <c r="I33" s="157"/>
      <c r="J33" s="157"/>
      <c r="K33" s="157"/>
      <c r="L33" s="157"/>
      <c r="M33" s="157"/>
      <c r="N33" s="147"/>
      <c r="O33" s="147"/>
      <c r="P33" s="147"/>
      <c r="Q33" s="147"/>
      <c r="R33" s="147"/>
      <c r="S33" s="147"/>
      <c r="T33" s="148"/>
      <c r="U33" s="147"/>
      <c r="V33" s="139"/>
      <c r="W33" s="139"/>
      <c r="X33" s="139"/>
      <c r="Y33" s="139"/>
      <c r="Z33" s="139"/>
      <c r="AA33" s="139"/>
      <c r="AB33" s="139"/>
      <c r="AC33" s="139"/>
      <c r="AD33" s="139"/>
      <c r="AE33" s="139" t="s">
        <v>113</v>
      </c>
      <c r="AF33" s="139">
        <v>0</v>
      </c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</row>
    <row r="34" spans="1:60" ht="22.5" outlineLevel="1" x14ac:dyDescent="0.2">
      <c r="A34" s="140">
        <v>12</v>
      </c>
      <c r="B34" s="140" t="s">
        <v>144</v>
      </c>
      <c r="C34" s="178" t="s">
        <v>145</v>
      </c>
      <c r="D34" s="146" t="s">
        <v>110</v>
      </c>
      <c r="E34" s="153">
        <v>6.5</v>
      </c>
      <c r="F34" s="156">
        <f>H34+J34</f>
        <v>0</v>
      </c>
      <c r="G34" s="157">
        <f>ROUND(E34*F34,2)</f>
        <v>0</v>
      </c>
      <c r="H34" s="157"/>
      <c r="I34" s="157">
        <f>ROUND(E34*H34,2)</f>
        <v>0</v>
      </c>
      <c r="J34" s="157"/>
      <c r="K34" s="157">
        <f>ROUND(E34*J34,2)</f>
        <v>0</v>
      </c>
      <c r="L34" s="157">
        <v>21</v>
      </c>
      <c r="M34" s="157">
        <f>G34*(1+L34/100)</f>
        <v>0</v>
      </c>
      <c r="N34" s="147">
        <v>0</v>
      </c>
      <c r="O34" s="147">
        <f>ROUND(E34*N34,5)</f>
        <v>0</v>
      </c>
      <c r="P34" s="147">
        <v>0.122</v>
      </c>
      <c r="Q34" s="147">
        <f>ROUND(E34*P34,5)</f>
        <v>0.79300000000000004</v>
      </c>
      <c r="R34" s="147"/>
      <c r="S34" s="147"/>
      <c r="T34" s="148">
        <v>0.54176999999999997</v>
      </c>
      <c r="U34" s="147">
        <f>ROUND(E34*T34,2)</f>
        <v>3.52</v>
      </c>
      <c r="V34" s="139"/>
      <c r="W34" s="139"/>
      <c r="X34" s="139"/>
      <c r="Y34" s="139"/>
      <c r="Z34" s="139"/>
      <c r="AA34" s="139"/>
      <c r="AB34" s="139"/>
      <c r="AC34" s="139"/>
      <c r="AD34" s="139"/>
      <c r="AE34" s="139" t="s">
        <v>111</v>
      </c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</row>
    <row r="35" spans="1:60" outlineLevel="1" x14ac:dyDescent="0.2">
      <c r="A35" s="140"/>
      <c r="B35" s="140"/>
      <c r="C35" s="179" t="s">
        <v>146</v>
      </c>
      <c r="D35" s="149"/>
      <c r="E35" s="154">
        <v>6.5</v>
      </c>
      <c r="F35" s="157"/>
      <c r="G35" s="157"/>
      <c r="H35" s="157"/>
      <c r="I35" s="157"/>
      <c r="J35" s="157"/>
      <c r="K35" s="157"/>
      <c r="L35" s="157"/>
      <c r="M35" s="157"/>
      <c r="N35" s="147"/>
      <c r="O35" s="147"/>
      <c r="P35" s="147"/>
      <c r="Q35" s="147"/>
      <c r="R35" s="147"/>
      <c r="S35" s="147"/>
      <c r="T35" s="148"/>
      <c r="U35" s="147"/>
      <c r="V35" s="139"/>
      <c r="W35" s="139"/>
      <c r="X35" s="139"/>
      <c r="Y35" s="139"/>
      <c r="Z35" s="139"/>
      <c r="AA35" s="139"/>
      <c r="AB35" s="139"/>
      <c r="AC35" s="139"/>
      <c r="AD35" s="139"/>
      <c r="AE35" s="139" t="s">
        <v>113</v>
      </c>
      <c r="AF35" s="139">
        <v>0</v>
      </c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</row>
    <row r="36" spans="1:60" ht="22.5" outlineLevel="1" x14ac:dyDescent="0.2">
      <c r="A36" s="140">
        <v>13</v>
      </c>
      <c r="B36" s="140" t="s">
        <v>147</v>
      </c>
      <c r="C36" s="178" t="s">
        <v>148</v>
      </c>
      <c r="D36" s="146" t="s">
        <v>110</v>
      </c>
      <c r="E36" s="153">
        <v>13.4</v>
      </c>
      <c r="F36" s="156">
        <f>H36+J36</f>
        <v>0</v>
      </c>
      <c r="G36" s="157">
        <f>ROUND(E36*F36,2)</f>
        <v>0</v>
      </c>
      <c r="H36" s="157"/>
      <c r="I36" s="157">
        <f>ROUND(E36*H36,2)</f>
        <v>0</v>
      </c>
      <c r="J36" s="157"/>
      <c r="K36" s="157">
        <f>ROUND(E36*J36,2)</f>
        <v>0</v>
      </c>
      <c r="L36" s="157">
        <v>21</v>
      </c>
      <c r="M36" s="157">
        <f>G36*(1+L36/100)</f>
        <v>0</v>
      </c>
      <c r="N36" s="147">
        <v>0</v>
      </c>
      <c r="O36" s="147">
        <f>ROUND(E36*N36,5)</f>
        <v>0</v>
      </c>
      <c r="P36" s="147">
        <v>8.6999999999999994E-2</v>
      </c>
      <c r="Q36" s="147">
        <f>ROUND(E36*P36,5)</f>
        <v>1.1657999999999999</v>
      </c>
      <c r="R36" s="147"/>
      <c r="S36" s="147"/>
      <c r="T36" s="148">
        <v>0.50129000000000001</v>
      </c>
      <c r="U36" s="147">
        <f>ROUND(E36*T36,2)</f>
        <v>6.72</v>
      </c>
      <c r="V36" s="139"/>
      <c r="W36" s="139"/>
      <c r="X36" s="139"/>
      <c r="Y36" s="139"/>
      <c r="Z36" s="139"/>
      <c r="AA36" s="139"/>
      <c r="AB36" s="139"/>
      <c r="AC36" s="139"/>
      <c r="AD36" s="139"/>
      <c r="AE36" s="139" t="s">
        <v>111</v>
      </c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</row>
    <row r="37" spans="1:60" outlineLevel="1" x14ac:dyDescent="0.2">
      <c r="A37" s="140"/>
      <c r="B37" s="140"/>
      <c r="C37" s="179" t="s">
        <v>149</v>
      </c>
      <c r="D37" s="149"/>
      <c r="E37" s="154">
        <v>13.4</v>
      </c>
      <c r="F37" s="157"/>
      <c r="G37" s="157"/>
      <c r="H37" s="157"/>
      <c r="I37" s="157"/>
      <c r="J37" s="157"/>
      <c r="K37" s="157"/>
      <c r="L37" s="157"/>
      <c r="M37" s="157"/>
      <c r="N37" s="147"/>
      <c r="O37" s="147"/>
      <c r="P37" s="147"/>
      <c r="Q37" s="147"/>
      <c r="R37" s="147"/>
      <c r="S37" s="147"/>
      <c r="T37" s="148"/>
      <c r="U37" s="147"/>
      <c r="V37" s="139"/>
      <c r="W37" s="139"/>
      <c r="X37" s="139"/>
      <c r="Y37" s="139"/>
      <c r="Z37" s="139"/>
      <c r="AA37" s="139"/>
      <c r="AB37" s="139"/>
      <c r="AC37" s="139"/>
      <c r="AD37" s="139"/>
      <c r="AE37" s="139" t="s">
        <v>113</v>
      </c>
      <c r="AF37" s="139">
        <v>0</v>
      </c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</row>
    <row r="38" spans="1:60" ht="22.5" outlineLevel="1" x14ac:dyDescent="0.2">
      <c r="A38" s="140">
        <v>14</v>
      </c>
      <c r="B38" s="140" t="s">
        <v>150</v>
      </c>
      <c r="C38" s="178" t="s">
        <v>151</v>
      </c>
      <c r="D38" s="146" t="s">
        <v>152</v>
      </c>
      <c r="E38" s="153">
        <v>5.49</v>
      </c>
      <c r="F38" s="156">
        <f>H38+J38</f>
        <v>0</v>
      </c>
      <c r="G38" s="157">
        <f>ROUND(E38*F38,2)</f>
        <v>0</v>
      </c>
      <c r="H38" s="157"/>
      <c r="I38" s="157">
        <f>ROUND(E38*H38,2)</f>
        <v>0</v>
      </c>
      <c r="J38" s="157"/>
      <c r="K38" s="157">
        <f>ROUND(E38*J38,2)</f>
        <v>0</v>
      </c>
      <c r="L38" s="157">
        <v>21</v>
      </c>
      <c r="M38" s="157">
        <f>G38*(1+L38/100)</f>
        <v>0</v>
      </c>
      <c r="N38" s="147">
        <v>0</v>
      </c>
      <c r="O38" s="147">
        <f>ROUND(E38*N38,5)</f>
        <v>0</v>
      </c>
      <c r="P38" s="147">
        <v>1.4</v>
      </c>
      <c r="Q38" s="147">
        <f>ROUND(E38*P38,5)</f>
        <v>7.6859999999999999</v>
      </c>
      <c r="R38" s="147"/>
      <c r="S38" s="147"/>
      <c r="T38" s="148">
        <v>5.1559999999999997</v>
      </c>
      <c r="U38" s="147">
        <f>ROUND(E38*T38,2)</f>
        <v>28.31</v>
      </c>
      <c r="V38" s="139"/>
      <c r="W38" s="139"/>
      <c r="X38" s="139"/>
      <c r="Y38" s="139"/>
      <c r="Z38" s="139"/>
      <c r="AA38" s="139"/>
      <c r="AB38" s="139"/>
      <c r="AC38" s="139"/>
      <c r="AD38" s="139"/>
      <c r="AE38" s="139" t="s">
        <v>111</v>
      </c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</row>
    <row r="39" spans="1:60" outlineLevel="1" x14ac:dyDescent="0.2">
      <c r="A39" s="140"/>
      <c r="B39" s="140"/>
      <c r="C39" s="179" t="s">
        <v>153</v>
      </c>
      <c r="D39" s="149"/>
      <c r="E39" s="154">
        <v>5.49</v>
      </c>
      <c r="F39" s="157"/>
      <c r="G39" s="157"/>
      <c r="H39" s="157"/>
      <c r="I39" s="157"/>
      <c r="J39" s="157"/>
      <c r="K39" s="157"/>
      <c r="L39" s="157"/>
      <c r="M39" s="157"/>
      <c r="N39" s="147"/>
      <c r="O39" s="147"/>
      <c r="P39" s="147"/>
      <c r="Q39" s="147"/>
      <c r="R39" s="147"/>
      <c r="S39" s="147"/>
      <c r="T39" s="148"/>
      <c r="U39" s="147"/>
      <c r="V39" s="139"/>
      <c r="W39" s="139"/>
      <c r="X39" s="139"/>
      <c r="Y39" s="139"/>
      <c r="Z39" s="139"/>
      <c r="AA39" s="139"/>
      <c r="AB39" s="139"/>
      <c r="AC39" s="139"/>
      <c r="AD39" s="139"/>
      <c r="AE39" s="139" t="s">
        <v>113</v>
      </c>
      <c r="AF39" s="139">
        <v>0</v>
      </c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</row>
    <row r="40" spans="1:60" x14ac:dyDescent="0.2">
      <c r="A40" s="141" t="s">
        <v>107</v>
      </c>
      <c r="B40" s="141" t="s">
        <v>64</v>
      </c>
      <c r="C40" s="180" t="s">
        <v>65</v>
      </c>
      <c r="D40" s="150"/>
      <c r="E40" s="155"/>
      <c r="F40" s="158"/>
      <c r="G40" s="158">
        <f>SUMIF(AE41:AE46,"&lt;&gt;NOR",G41:G46)</f>
        <v>0</v>
      </c>
      <c r="H40" s="158"/>
      <c r="I40" s="158">
        <f>SUM(I41:I46)</f>
        <v>0</v>
      </c>
      <c r="J40" s="158"/>
      <c r="K40" s="158">
        <f>SUM(K41:K46)</f>
        <v>0</v>
      </c>
      <c r="L40" s="158"/>
      <c r="M40" s="158">
        <f>SUM(M41:M46)</f>
        <v>0</v>
      </c>
      <c r="N40" s="151"/>
      <c r="O40" s="151">
        <f>SUM(O41:O46)</f>
        <v>0.15562000000000001</v>
      </c>
      <c r="P40" s="151"/>
      <c r="Q40" s="151">
        <f>SUM(Q41:Q46)</f>
        <v>0.86799999999999999</v>
      </c>
      <c r="R40" s="151"/>
      <c r="S40" s="151"/>
      <c r="T40" s="152"/>
      <c r="U40" s="151">
        <f>SUM(U41:U46)</f>
        <v>127.38</v>
      </c>
      <c r="AE40" t="s">
        <v>108</v>
      </c>
    </row>
    <row r="41" spans="1:60" outlineLevel="1" x14ac:dyDescent="0.2">
      <c r="A41" s="140">
        <v>15</v>
      </c>
      <c r="B41" s="140" t="s">
        <v>154</v>
      </c>
      <c r="C41" s="178" t="s">
        <v>155</v>
      </c>
      <c r="D41" s="146" t="s">
        <v>131</v>
      </c>
      <c r="E41" s="153">
        <v>6</v>
      </c>
      <c r="F41" s="156">
        <f>H41+J41</f>
        <v>0</v>
      </c>
      <c r="G41" s="157">
        <f>ROUND(E41*F41,2)</f>
        <v>0</v>
      </c>
      <c r="H41" s="157"/>
      <c r="I41" s="157">
        <f>ROUND(E41*H41,2)</f>
        <v>0</v>
      </c>
      <c r="J41" s="157"/>
      <c r="K41" s="157">
        <f>ROUND(E41*J41,2)</f>
        <v>0</v>
      </c>
      <c r="L41" s="157">
        <v>21</v>
      </c>
      <c r="M41" s="157">
        <f>G41*(1+L41/100)</f>
        <v>0</v>
      </c>
      <c r="N41" s="147">
        <v>2.3650000000000001E-2</v>
      </c>
      <c r="O41" s="147">
        <f>ROUND(E41*N41,5)</f>
        <v>0.1419</v>
      </c>
      <c r="P41" s="147">
        <v>0</v>
      </c>
      <c r="Q41" s="147">
        <f>ROUND(E41*P41,5)</f>
        <v>0</v>
      </c>
      <c r="R41" s="147"/>
      <c r="S41" s="147"/>
      <c r="T41" s="148">
        <v>0.88695000000000002</v>
      </c>
      <c r="U41" s="147">
        <f>ROUND(E41*T41,2)</f>
        <v>5.32</v>
      </c>
      <c r="V41" s="139"/>
      <c r="W41" s="139"/>
      <c r="X41" s="139"/>
      <c r="Y41" s="139"/>
      <c r="Z41" s="139"/>
      <c r="AA41" s="139"/>
      <c r="AB41" s="139"/>
      <c r="AC41" s="139"/>
      <c r="AD41" s="139"/>
      <c r="AE41" s="139" t="s">
        <v>111</v>
      </c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</row>
    <row r="42" spans="1:60" outlineLevel="1" x14ac:dyDescent="0.2">
      <c r="A42" s="140"/>
      <c r="B42" s="140"/>
      <c r="C42" s="179" t="s">
        <v>156</v>
      </c>
      <c r="D42" s="149"/>
      <c r="E42" s="154">
        <v>6</v>
      </c>
      <c r="F42" s="157"/>
      <c r="G42" s="157"/>
      <c r="H42" s="157"/>
      <c r="I42" s="157"/>
      <c r="J42" s="157"/>
      <c r="K42" s="157"/>
      <c r="L42" s="157"/>
      <c r="M42" s="157"/>
      <c r="N42" s="147"/>
      <c r="O42" s="147"/>
      <c r="P42" s="147"/>
      <c r="Q42" s="147"/>
      <c r="R42" s="147"/>
      <c r="S42" s="147"/>
      <c r="T42" s="148"/>
      <c r="U42" s="147"/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113</v>
      </c>
      <c r="AF42" s="139">
        <v>0</v>
      </c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</row>
    <row r="43" spans="1:60" outlineLevel="1" x14ac:dyDescent="0.2">
      <c r="A43" s="140">
        <v>16</v>
      </c>
      <c r="B43" s="140" t="s">
        <v>157</v>
      </c>
      <c r="C43" s="178" t="s">
        <v>158</v>
      </c>
      <c r="D43" s="146" t="s">
        <v>119</v>
      </c>
      <c r="E43" s="153">
        <v>28</v>
      </c>
      <c r="F43" s="156">
        <f>H43+J43</f>
        <v>0</v>
      </c>
      <c r="G43" s="157">
        <f>ROUND(E43*F43,2)</f>
        <v>0</v>
      </c>
      <c r="H43" s="157"/>
      <c r="I43" s="157">
        <f>ROUND(E43*H43,2)</f>
        <v>0</v>
      </c>
      <c r="J43" s="157"/>
      <c r="K43" s="157">
        <f>ROUND(E43*J43,2)</f>
        <v>0</v>
      </c>
      <c r="L43" s="157">
        <v>21</v>
      </c>
      <c r="M43" s="157">
        <f>G43*(1+L43/100)</f>
        <v>0</v>
      </c>
      <c r="N43" s="147">
        <v>4.8999999999999998E-4</v>
      </c>
      <c r="O43" s="147">
        <f>ROUND(E43*N43,5)</f>
        <v>1.372E-2</v>
      </c>
      <c r="P43" s="147">
        <v>3.1E-2</v>
      </c>
      <c r="Q43" s="147">
        <f>ROUND(E43*P43,5)</f>
        <v>0.86799999999999999</v>
      </c>
      <c r="R43" s="147"/>
      <c r="S43" s="147"/>
      <c r="T43" s="148">
        <v>0.85833000000000004</v>
      </c>
      <c r="U43" s="147">
        <f>ROUND(E43*T43,2)</f>
        <v>24.03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 t="s">
        <v>111</v>
      </c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</row>
    <row r="44" spans="1:60" outlineLevel="1" x14ac:dyDescent="0.2">
      <c r="A44" s="140"/>
      <c r="B44" s="140"/>
      <c r="C44" s="179" t="s">
        <v>120</v>
      </c>
      <c r="D44" s="149"/>
      <c r="E44" s="154">
        <v>28</v>
      </c>
      <c r="F44" s="157"/>
      <c r="G44" s="157"/>
      <c r="H44" s="157"/>
      <c r="I44" s="157"/>
      <c r="J44" s="157"/>
      <c r="K44" s="157"/>
      <c r="L44" s="157"/>
      <c r="M44" s="157"/>
      <c r="N44" s="147"/>
      <c r="O44" s="147"/>
      <c r="P44" s="147"/>
      <c r="Q44" s="147"/>
      <c r="R44" s="147"/>
      <c r="S44" s="147"/>
      <c r="T44" s="148"/>
      <c r="U44" s="147"/>
      <c r="V44" s="139"/>
      <c r="W44" s="139"/>
      <c r="X44" s="139"/>
      <c r="Y44" s="139"/>
      <c r="Z44" s="139"/>
      <c r="AA44" s="139"/>
      <c r="AB44" s="139"/>
      <c r="AC44" s="139"/>
      <c r="AD44" s="139"/>
      <c r="AE44" s="139" t="s">
        <v>113</v>
      </c>
      <c r="AF44" s="139">
        <v>0</v>
      </c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</row>
    <row r="45" spans="1:60" ht="22.5" outlineLevel="1" x14ac:dyDescent="0.2">
      <c r="A45" s="140">
        <v>17</v>
      </c>
      <c r="B45" s="140" t="s">
        <v>159</v>
      </c>
      <c r="C45" s="178" t="s">
        <v>160</v>
      </c>
      <c r="D45" s="146" t="s">
        <v>123</v>
      </c>
      <c r="E45" s="153">
        <v>27.64547</v>
      </c>
      <c r="F45" s="156">
        <f>H45+J45</f>
        <v>0</v>
      </c>
      <c r="G45" s="157">
        <f>ROUND(E45*F45,2)</f>
        <v>0</v>
      </c>
      <c r="H45" s="157"/>
      <c r="I45" s="157">
        <f>ROUND(E45*H45,2)</f>
        <v>0</v>
      </c>
      <c r="J45" s="157"/>
      <c r="K45" s="157">
        <f>ROUND(E45*J45,2)</f>
        <v>0</v>
      </c>
      <c r="L45" s="157">
        <v>21</v>
      </c>
      <c r="M45" s="157">
        <f>G45*(1+L45/100)</f>
        <v>0</v>
      </c>
      <c r="N45" s="147">
        <v>0</v>
      </c>
      <c r="O45" s="147">
        <f>ROUND(E45*N45,5)</f>
        <v>0</v>
      </c>
      <c r="P45" s="147">
        <v>0</v>
      </c>
      <c r="Q45" s="147">
        <f>ROUND(E45*P45,5)</f>
        <v>0</v>
      </c>
      <c r="R45" s="147"/>
      <c r="S45" s="147"/>
      <c r="T45" s="148">
        <v>3.5459999999999998</v>
      </c>
      <c r="U45" s="147">
        <f>ROUND(E45*T45,2)</f>
        <v>98.03</v>
      </c>
      <c r="V45" s="139"/>
      <c r="W45" s="139"/>
      <c r="X45" s="139"/>
      <c r="Y45" s="139"/>
      <c r="Z45" s="139"/>
      <c r="AA45" s="139"/>
      <c r="AB45" s="139"/>
      <c r="AC45" s="139"/>
      <c r="AD45" s="139"/>
      <c r="AE45" s="139" t="s">
        <v>111</v>
      </c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</row>
    <row r="46" spans="1:60" ht="22.5" outlineLevel="1" x14ac:dyDescent="0.2">
      <c r="A46" s="140">
        <v>18</v>
      </c>
      <c r="B46" s="140" t="s">
        <v>161</v>
      </c>
      <c r="C46" s="178" t="s">
        <v>162</v>
      </c>
      <c r="D46" s="146" t="s">
        <v>123</v>
      </c>
      <c r="E46" s="153">
        <v>27.64547</v>
      </c>
      <c r="F46" s="156">
        <f>H46+J46</f>
        <v>0</v>
      </c>
      <c r="G46" s="157">
        <f>ROUND(E46*F46,2)</f>
        <v>0</v>
      </c>
      <c r="H46" s="157"/>
      <c r="I46" s="157">
        <f>ROUND(E46*H46,2)</f>
        <v>0</v>
      </c>
      <c r="J46" s="157"/>
      <c r="K46" s="157">
        <f>ROUND(E46*J46,2)</f>
        <v>0</v>
      </c>
      <c r="L46" s="157">
        <v>21</v>
      </c>
      <c r="M46" s="157">
        <f>G46*(1+L46/100)</f>
        <v>0</v>
      </c>
      <c r="N46" s="147">
        <v>0</v>
      </c>
      <c r="O46" s="147">
        <f>ROUND(E46*N46,5)</f>
        <v>0</v>
      </c>
      <c r="P46" s="147">
        <v>0</v>
      </c>
      <c r="Q46" s="147">
        <f>ROUND(E46*P46,5)</f>
        <v>0</v>
      </c>
      <c r="R46" s="147"/>
      <c r="S46" s="147"/>
      <c r="T46" s="148">
        <v>0</v>
      </c>
      <c r="U46" s="147">
        <f>ROUND(E46*T46,2)</f>
        <v>0</v>
      </c>
      <c r="V46" s="139"/>
      <c r="W46" s="139"/>
      <c r="X46" s="139"/>
      <c r="Y46" s="139"/>
      <c r="Z46" s="139"/>
      <c r="AA46" s="139"/>
      <c r="AB46" s="139"/>
      <c r="AC46" s="139"/>
      <c r="AD46" s="139"/>
      <c r="AE46" s="139" t="s">
        <v>124</v>
      </c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</row>
    <row r="47" spans="1:60" x14ac:dyDescent="0.2">
      <c r="A47" s="141" t="s">
        <v>107</v>
      </c>
      <c r="B47" s="141" t="s">
        <v>66</v>
      </c>
      <c r="C47" s="180" t="s">
        <v>67</v>
      </c>
      <c r="D47" s="150"/>
      <c r="E47" s="155"/>
      <c r="F47" s="158"/>
      <c r="G47" s="158">
        <f>SUMIF(AE48:AE48,"&lt;&gt;NOR",G48:G48)</f>
        <v>0</v>
      </c>
      <c r="H47" s="158"/>
      <c r="I47" s="158">
        <f>SUM(I48:I48)</f>
        <v>0</v>
      </c>
      <c r="J47" s="158"/>
      <c r="K47" s="158">
        <f>SUM(K48:K48)</f>
        <v>0</v>
      </c>
      <c r="L47" s="158"/>
      <c r="M47" s="158">
        <f>SUM(M48:M48)</f>
        <v>0</v>
      </c>
      <c r="N47" s="151"/>
      <c r="O47" s="151">
        <f>SUM(O48:O48)</f>
        <v>0</v>
      </c>
      <c r="P47" s="151"/>
      <c r="Q47" s="151">
        <f>SUM(Q48:Q48)</f>
        <v>0</v>
      </c>
      <c r="R47" s="151"/>
      <c r="S47" s="151"/>
      <c r="T47" s="152"/>
      <c r="U47" s="151">
        <f>SUM(U48:U48)</f>
        <v>6.22</v>
      </c>
      <c r="AE47" t="s">
        <v>108</v>
      </c>
    </row>
    <row r="48" spans="1:60" outlineLevel="1" x14ac:dyDescent="0.2">
      <c r="A48" s="140">
        <v>19</v>
      </c>
      <c r="B48" s="140" t="s">
        <v>163</v>
      </c>
      <c r="C48" s="178" t="s">
        <v>164</v>
      </c>
      <c r="D48" s="146" t="s">
        <v>123</v>
      </c>
      <c r="E48" s="153">
        <v>20.246009999999998</v>
      </c>
      <c r="F48" s="156">
        <f>H48+J48</f>
        <v>0</v>
      </c>
      <c r="G48" s="157">
        <f>ROUND(E48*F48,2)</f>
        <v>0</v>
      </c>
      <c r="H48" s="157"/>
      <c r="I48" s="157">
        <f>ROUND(E48*H48,2)</f>
        <v>0</v>
      </c>
      <c r="J48" s="157"/>
      <c r="K48" s="157">
        <f>ROUND(E48*J48,2)</f>
        <v>0</v>
      </c>
      <c r="L48" s="157">
        <v>21</v>
      </c>
      <c r="M48" s="157">
        <f>G48*(1+L48/100)</f>
        <v>0</v>
      </c>
      <c r="N48" s="147">
        <v>0</v>
      </c>
      <c r="O48" s="147">
        <f>ROUND(E48*N48,5)</f>
        <v>0</v>
      </c>
      <c r="P48" s="147">
        <v>0</v>
      </c>
      <c r="Q48" s="147">
        <f>ROUND(E48*P48,5)</f>
        <v>0</v>
      </c>
      <c r="R48" s="147"/>
      <c r="S48" s="147"/>
      <c r="T48" s="148">
        <v>0.307</v>
      </c>
      <c r="U48" s="147">
        <f>ROUND(E48*T48,2)</f>
        <v>6.22</v>
      </c>
      <c r="V48" s="139"/>
      <c r="W48" s="139"/>
      <c r="X48" s="139"/>
      <c r="Y48" s="139"/>
      <c r="Z48" s="139"/>
      <c r="AA48" s="139"/>
      <c r="AB48" s="139"/>
      <c r="AC48" s="139"/>
      <c r="AD48" s="139"/>
      <c r="AE48" s="139" t="s">
        <v>124</v>
      </c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</row>
    <row r="49" spans="1:60" x14ac:dyDescent="0.2">
      <c r="A49" s="141" t="s">
        <v>107</v>
      </c>
      <c r="B49" s="141" t="s">
        <v>68</v>
      </c>
      <c r="C49" s="180" t="s">
        <v>69</v>
      </c>
      <c r="D49" s="150"/>
      <c r="E49" s="155"/>
      <c r="F49" s="158"/>
      <c r="G49" s="158">
        <f>SUMIF(AE50:AE54,"&lt;&gt;NOR",G50:G54)</f>
        <v>0</v>
      </c>
      <c r="H49" s="158"/>
      <c r="I49" s="158">
        <f>SUM(I50:I54)</f>
        <v>0</v>
      </c>
      <c r="J49" s="158"/>
      <c r="K49" s="158">
        <f>SUM(K50:K54)</f>
        <v>0</v>
      </c>
      <c r="L49" s="158"/>
      <c r="M49" s="158">
        <f>SUM(M50:M54)</f>
        <v>0</v>
      </c>
      <c r="N49" s="151"/>
      <c r="O49" s="151">
        <f>SUM(O50:O54)</f>
        <v>0.61006000000000005</v>
      </c>
      <c r="P49" s="151"/>
      <c r="Q49" s="151">
        <f>SUM(Q50:Q54)</f>
        <v>4.8410000000000002E-2</v>
      </c>
      <c r="R49" s="151"/>
      <c r="S49" s="151"/>
      <c r="T49" s="152"/>
      <c r="U49" s="151">
        <f>SUM(U50:U54)</f>
        <v>14.36</v>
      </c>
      <c r="AE49" t="s">
        <v>108</v>
      </c>
    </row>
    <row r="50" spans="1:60" ht="22.5" outlineLevel="1" x14ac:dyDescent="0.2">
      <c r="A50" s="140">
        <v>20</v>
      </c>
      <c r="B50" s="140" t="s">
        <v>165</v>
      </c>
      <c r="C50" s="178" t="s">
        <v>166</v>
      </c>
      <c r="D50" s="146" t="s">
        <v>110</v>
      </c>
      <c r="E50" s="153">
        <v>17.106000000000002</v>
      </c>
      <c r="F50" s="156">
        <f>H50+J50</f>
        <v>0</v>
      </c>
      <c r="G50" s="157">
        <f>ROUND(E50*F50,2)</f>
        <v>0</v>
      </c>
      <c r="H50" s="157"/>
      <c r="I50" s="157">
        <f>ROUND(E50*H50,2)</f>
        <v>0</v>
      </c>
      <c r="J50" s="157"/>
      <c r="K50" s="157">
        <f>ROUND(E50*J50,2)</f>
        <v>0</v>
      </c>
      <c r="L50" s="157">
        <v>21</v>
      </c>
      <c r="M50" s="157">
        <f>G50*(1+L50/100)</f>
        <v>0</v>
      </c>
      <c r="N50" s="147">
        <v>0</v>
      </c>
      <c r="O50" s="147">
        <f>ROUND(E50*N50,5)</f>
        <v>0</v>
      </c>
      <c r="P50" s="147">
        <v>2.8300000000000001E-3</v>
      </c>
      <c r="Q50" s="147">
        <f>ROUND(E50*P50,5)</f>
        <v>4.8410000000000002E-2</v>
      </c>
      <c r="R50" s="147"/>
      <c r="S50" s="147"/>
      <c r="T50" s="148">
        <v>4.1000000000000002E-2</v>
      </c>
      <c r="U50" s="147">
        <f>ROUND(E50*T50,2)</f>
        <v>0.7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39" t="s">
        <v>124</v>
      </c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</row>
    <row r="51" spans="1:60" outlineLevel="1" x14ac:dyDescent="0.2">
      <c r="A51" s="140"/>
      <c r="B51" s="140"/>
      <c r="C51" s="179" t="s">
        <v>167</v>
      </c>
      <c r="D51" s="149"/>
      <c r="E51" s="154">
        <v>17.106000000000002</v>
      </c>
      <c r="F51" s="157"/>
      <c r="G51" s="157"/>
      <c r="H51" s="157"/>
      <c r="I51" s="157"/>
      <c r="J51" s="157"/>
      <c r="K51" s="157"/>
      <c r="L51" s="157"/>
      <c r="M51" s="157"/>
      <c r="N51" s="147"/>
      <c r="O51" s="147"/>
      <c r="P51" s="147"/>
      <c r="Q51" s="147"/>
      <c r="R51" s="147"/>
      <c r="S51" s="147"/>
      <c r="T51" s="148"/>
      <c r="U51" s="147"/>
      <c r="V51" s="139"/>
      <c r="W51" s="139"/>
      <c r="X51" s="139"/>
      <c r="Y51" s="139"/>
      <c r="Z51" s="139"/>
      <c r="AA51" s="139"/>
      <c r="AB51" s="139"/>
      <c r="AC51" s="139"/>
      <c r="AD51" s="139"/>
      <c r="AE51" s="139" t="s">
        <v>113</v>
      </c>
      <c r="AF51" s="139">
        <v>0</v>
      </c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</row>
    <row r="52" spans="1:60" ht="22.5" outlineLevel="1" x14ac:dyDescent="0.2">
      <c r="A52" s="140">
        <v>21</v>
      </c>
      <c r="B52" s="140" t="s">
        <v>168</v>
      </c>
      <c r="C52" s="178" t="s">
        <v>169</v>
      </c>
      <c r="D52" s="146" t="s">
        <v>110</v>
      </c>
      <c r="E52" s="153">
        <v>17.106000000000002</v>
      </c>
      <c r="F52" s="156">
        <f>H52+J52</f>
        <v>0</v>
      </c>
      <c r="G52" s="157">
        <f>ROUND(E52*F52,2)</f>
        <v>0</v>
      </c>
      <c r="H52" s="157"/>
      <c r="I52" s="157">
        <f>ROUND(E52*H52,2)</f>
        <v>0</v>
      </c>
      <c r="J52" s="157"/>
      <c r="K52" s="157">
        <f>ROUND(E52*J52,2)</f>
        <v>0</v>
      </c>
      <c r="L52" s="157">
        <v>21</v>
      </c>
      <c r="M52" s="157">
        <f>G52*(1+L52/100)</f>
        <v>0</v>
      </c>
      <c r="N52" s="147">
        <v>1.524E-2</v>
      </c>
      <c r="O52" s="147">
        <f>ROUND(E52*N52,5)</f>
        <v>0.26069999999999999</v>
      </c>
      <c r="P52" s="147">
        <v>0</v>
      </c>
      <c r="Q52" s="147">
        <f>ROUND(E52*P52,5)</f>
        <v>0</v>
      </c>
      <c r="R52" s="147"/>
      <c r="S52" s="147"/>
      <c r="T52" s="148">
        <v>0.48</v>
      </c>
      <c r="U52" s="147">
        <f>ROUND(E52*T52,2)</f>
        <v>8.2100000000000009</v>
      </c>
      <c r="V52" s="139"/>
      <c r="W52" s="139"/>
      <c r="X52" s="139"/>
      <c r="Y52" s="139"/>
      <c r="Z52" s="139"/>
      <c r="AA52" s="139"/>
      <c r="AB52" s="139"/>
      <c r="AC52" s="139"/>
      <c r="AD52" s="139"/>
      <c r="AE52" s="139" t="s">
        <v>124</v>
      </c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</row>
    <row r="53" spans="1:60" ht="22.5" outlineLevel="1" x14ac:dyDescent="0.2">
      <c r="A53" s="140">
        <v>22</v>
      </c>
      <c r="B53" s="140" t="s">
        <v>170</v>
      </c>
      <c r="C53" s="178" t="s">
        <v>171</v>
      </c>
      <c r="D53" s="146" t="s">
        <v>110</v>
      </c>
      <c r="E53" s="153">
        <v>53.5</v>
      </c>
      <c r="F53" s="156">
        <f>H53+J53</f>
        <v>0</v>
      </c>
      <c r="G53" s="157">
        <f>ROUND(E53*F53,2)</f>
        <v>0</v>
      </c>
      <c r="H53" s="157"/>
      <c r="I53" s="157">
        <f>ROUND(E53*H53,2)</f>
        <v>0</v>
      </c>
      <c r="J53" s="157"/>
      <c r="K53" s="157">
        <f>ROUND(E53*J53,2)</f>
        <v>0</v>
      </c>
      <c r="L53" s="157">
        <v>21</v>
      </c>
      <c r="M53" s="157">
        <f>G53*(1+L53/100)</f>
        <v>0</v>
      </c>
      <c r="N53" s="147">
        <v>6.5300000000000002E-3</v>
      </c>
      <c r="O53" s="147">
        <f>ROUND(E53*N53,5)</f>
        <v>0.34936</v>
      </c>
      <c r="P53" s="147">
        <v>0</v>
      </c>
      <c r="Q53" s="147">
        <f>ROUND(E53*P53,5)</f>
        <v>0</v>
      </c>
      <c r="R53" s="147"/>
      <c r="S53" s="147"/>
      <c r="T53" s="148">
        <v>0.10195</v>
      </c>
      <c r="U53" s="147">
        <f>ROUND(E53*T53,2)</f>
        <v>5.45</v>
      </c>
      <c r="V53" s="139"/>
      <c r="W53" s="139"/>
      <c r="X53" s="139"/>
      <c r="Y53" s="139"/>
      <c r="Z53" s="139"/>
      <c r="AA53" s="139"/>
      <c r="AB53" s="139"/>
      <c r="AC53" s="139"/>
      <c r="AD53" s="139"/>
      <c r="AE53" s="139" t="s">
        <v>111</v>
      </c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</row>
    <row r="54" spans="1:60" outlineLevel="1" x14ac:dyDescent="0.2">
      <c r="A54" s="140"/>
      <c r="B54" s="140"/>
      <c r="C54" s="179" t="s">
        <v>172</v>
      </c>
      <c r="D54" s="149"/>
      <c r="E54" s="154">
        <v>53.5</v>
      </c>
      <c r="F54" s="157"/>
      <c r="G54" s="157"/>
      <c r="H54" s="157"/>
      <c r="I54" s="157"/>
      <c r="J54" s="157"/>
      <c r="K54" s="157"/>
      <c r="L54" s="157"/>
      <c r="M54" s="157"/>
      <c r="N54" s="147"/>
      <c r="O54" s="147"/>
      <c r="P54" s="147"/>
      <c r="Q54" s="147"/>
      <c r="R54" s="147"/>
      <c r="S54" s="147"/>
      <c r="T54" s="148"/>
      <c r="U54" s="147"/>
      <c r="V54" s="139"/>
      <c r="W54" s="139"/>
      <c r="X54" s="139"/>
      <c r="Y54" s="139"/>
      <c r="Z54" s="139"/>
      <c r="AA54" s="139"/>
      <c r="AB54" s="139"/>
      <c r="AC54" s="139"/>
      <c r="AD54" s="139"/>
      <c r="AE54" s="139" t="s">
        <v>113</v>
      </c>
      <c r="AF54" s="139">
        <v>0</v>
      </c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</row>
    <row r="55" spans="1:60" x14ac:dyDescent="0.2">
      <c r="A55" s="141" t="s">
        <v>107</v>
      </c>
      <c r="B55" s="141" t="s">
        <v>70</v>
      </c>
      <c r="C55" s="180" t="s">
        <v>71</v>
      </c>
      <c r="D55" s="150"/>
      <c r="E55" s="155"/>
      <c r="F55" s="158"/>
      <c r="G55" s="158">
        <f>SUMIF(AE56:AE59,"&lt;&gt;NOR",G56:G59)</f>
        <v>0</v>
      </c>
      <c r="H55" s="158"/>
      <c r="I55" s="158">
        <f>SUM(I56:I59)</f>
        <v>0</v>
      </c>
      <c r="J55" s="158"/>
      <c r="K55" s="158">
        <f>SUM(K56:K59)</f>
        <v>0</v>
      </c>
      <c r="L55" s="158"/>
      <c r="M55" s="158">
        <f>SUM(M56:M59)</f>
        <v>0</v>
      </c>
      <c r="N55" s="151"/>
      <c r="O55" s="151">
        <f>SUM(O56:O59)</f>
        <v>1.74E-3</v>
      </c>
      <c r="P55" s="151"/>
      <c r="Q55" s="151">
        <f>SUM(Q56:Q59)</f>
        <v>4.1999999999999997E-3</v>
      </c>
      <c r="R55" s="151"/>
      <c r="S55" s="151"/>
      <c r="T55" s="152"/>
      <c r="U55" s="151">
        <f>SUM(U56:U59)</f>
        <v>1.19</v>
      </c>
      <c r="AE55" t="s">
        <v>108</v>
      </c>
    </row>
    <row r="56" spans="1:60" outlineLevel="1" x14ac:dyDescent="0.2">
      <c r="A56" s="140">
        <v>23</v>
      </c>
      <c r="B56" s="140" t="s">
        <v>173</v>
      </c>
      <c r="C56" s="178" t="s">
        <v>174</v>
      </c>
      <c r="D56" s="146" t="s">
        <v>131</v>
      </c>
      <c r="E56" s="153">
        <v>2</v>
      </c>
      <c r="F56" s="156">
        <f>H56+J56</f>
        <v>0</v>
      </c>
      <c r="G56" s="157">
        <f>ROUND(E56*F56,2)</f>
        <v>0</v>
      </c>
      <c r="H56" s="157"/>
      <c r="I56" s="157">
        <f>ROUND(E56*H56,2)</f>
        <v>0</v>
      </c>
      <c r="J56" s="157"/>
      <c r="K56" s="157">
        <f>ROUND(E56*J56,2)</f>
        <v>0</v>
      </c>
      <c r="L56" s="157">
        <v>21</v>
      </c>
      <c r="M56" s="157">
        <f>G56*(1+L56/100)</f>
        <v>0</v>
      </c>
      <c r="N56" s="147">
        <v>0</v>
      </c>
      <c r="O56" s="147">
        <f>ROUND(E56*N56,5)</f>
        <v>0</v>
      </c>
      <c r="P56" s="147">
        <v>2.0999999999999999E-3</v>
      </c>
      <c r="Q56" s="147">
        <f>ROUND(E56*P56,5)</f>
        <v>4.1999999999999997E-3</v>
      </c>
      <c r="R56" s="147"/>
      <c r="S56" s="147"/>
      <c r="T56" s="148">
        <v>3.1E-2</v>
      </c>
      <c r="U56" s="147">
        <f>ROUND(E56*T56,2)</f>
        <v>0.06</v>
      </c>
      <c r="V56" s="139"/>
      <c r="W56" s="139"/>
      <c r="X56" s="139"/>
      <c r="Y56" s="139"/>
      <c r="Z56" s="139"/>
      <c r="AA56" s="139"/>
      <c r="AB56" s="139"/>
      <c r="AC56" s="139"/>
      <c r="AD56" s="139"/>
      <c r="AE56" s="139" t="s">
        <v>124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</row>
    <row r="57" spans="1:60" outlineLevel="1" x14ac:dyDescent="0.2">
      <c r="A57" s="140">
        <v>24</v>
      </c>
      <c r="B57" s="140" t="s">
        <v>175</v>
      </c>
      <c r="C57" s="178" t="s">
        <v>176</v>
      </c>
      <c r="D57" s="146" t="s">
        <v>131</v>
      </c>
      <c r="E57" s="153">
        <v>2</v>
      </c>
      <c r="F57" s="156">
        <f>H57+J57</f>
        <v>0</v>
      </c>
      <c r="G57" s="157">
        <f>ROUND(E57*F57,2)</f>
        <v>0</v>
      </c>
      <c r="H57" s="157"/>
      <c r="I57" s="157">
        <f>ROUND(E57*H57,2)</f>
        <v>0</v>
      </c>
      <c r="J57" s="157"/>
      <c r="K57" s="157">
        <f>ROUND(E57*J57,2)</f>
        <v>0</v>
      </c>
      <c r="L57" s="157">
        <v>21</v>
      </c>
      <c r="M57" s="157">
        <f>G57*(1+L57/100)</f>
        <v>0</v>
      </c>
      <c r="N57" s="147">
        <v>6.2E-4</v>
      </c>
      <c r="O57" s="147">
        <f>ROUND(E57*N57,5)</f>
        <v>1.24E-3</v>
      </c>
      <c r="P57" s="147">
        <v>0</v>
      </c>
      <c r="Q57" s="147">
        <f>ROUND(E57*P57,5)</f>
        <v>0</v>
      </c>
      <c r="R57" s="147"/>
      <c r="S57" s="147"/>
      <c r="T57" s="148">
        <v>0.35899999999999999</v>
      </c>
      <c r="U57" s="147">
        <f>ROUND(E57*T57,2)</f>
        <v>0.72</v>
      </c>
      <c r="V57" s="139"/>
      <c r="W57" s="139"/>
      <c r="X57" s="139"/>
      <c r="Y57" s="139"/>
      <c r="Z57" s="139"/>
      <c r="AA57" s="139"/>
      <c r="AB57" s="139"/>
      <c r="AC57" s="139"/>
      <c r="AD57" s="139"/>
      <c r="AE57" s="139" t="s">
        <v>124</v>
      </c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</row>
    <row r="58" spans="1:60" ht="22.5" outlineLevel="1" x14ac:dyDescent="0.2">
      <c r="A58" s="140">
        <v>25</v>
      </c>
      <c r="B58" s="140" t="s">
        <v>177</v>
      </c>
      <c r="C58" s="178" t="s">
        <v>178</v>
      </c>
      <c r="D58" s="146" t="s">
        <v>119</v>
      </c>
      <c r="E58" s="153">
        <v>1</v>
      </c>
      <c r="F58" s="156">
        <f>H58+J58</f>
        <v>0</v>
      </c>
      <c r="G58" s="157">
        <f>ROUND(E58*F58,2)</f>
        <v>0</v>
      </c>
      <c r="H58" s="157"/>
      <c r="I58" s="157">
        <f>ROUND(E58*H58,2)</f>
        <v>0</v>
      </c>
      <c r="J58" s="157"/>
      <c r="K58" s="157">
        <f>ROUND(E58*J58,2)</f>
        <v>0</v>
      </c>
      <c r="L58" s="157">
        <v>21</v>
      </c>
      <c r="M58" s="157">
        <f>G58*(1+L58/100)</f>
        <v>0</v>
      </c>
      <c r="N58" s="147">
        <v>5.0000000000000001E-4</v>
      </c>
      <c r="O58" s="147">
        <f>ROUND(E58*N58,5)</f>
        <v>5.0000000000000001E-4</v>
      </c>
      <c r="P58" s="147">
        <v>0</v>
      </c>
      <c r="Q58" s="147">
        <f>ROUND(E58*P58,5)</f>
        <v>0</v>
      </c>
      <c r="R58" s="147"/>
      <c r="S58" s="147"/>
      <c r="T58" s="148">
        <v>0.17399999999999999</v>
      </c>
      <c r="U58" s="147">
        <f>ROUND(E58*T58,2)</f>
        <v>0.17</v>
      </c>
      <c r="V58" s="139"/>
      <c r="W58" s="139"/>
      <c r="X58" s="139"/>
      <c r="Y58" s="139"/>
      <c r="Z58" s="139"/>
      <c r="AA58" s="139"/>
      <c r="AB58" s="139"/>
      <c r="AC58" s="139"/>
      <c r="AD58" s="139"/>
      <c r="AE58" s="139" t="s">
        <v>124</v>
      </c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</row>
    <row r="59" spans="1:60" outlineLevel="1" x14ac:dyDescent="0.2">
      <c r="A59" s="140">
        <v>26</v>
      </c>
      <c r="B59" s="140" t="s">
        <v>179</v>
      </c>
      <c r="C59" s="178" t="s">
        <v>180</v>
      </c>
      <c r="D59" s="146" t="s">
        <v>131</v>
      </c>
      <c r="E59" s="153">
        <v>5</v>
      </c>
      <c r="F59" s="156">
        <f>H59+J59</f>
        <v>0</v>
      </c>
      <c r="G59" s="157">
        <f>ROUND(E59*F59,2)</f>
        <v>0</v>
      </c>
      <c r="H59" s="157"/>
      <c r="I59" s="157">
        <f>ROUND(E59*H59,2)</f>
        <v>0</v>
      </c>
      <c r="J59" s="157"/>
      <c r="K59" s="157">
        <f>ROUND(E59*J59,2)</f>
        <v>0</v>
      </c>
      <c r="L59" s="157">
        <v>21</v>
      </c>
      <c r="M59" s="157">
        <f>G59*(1+L59/100)</f>
        <v>0</v>
      </c>
      <c r="N59" s="147">
        <v>0</v>
      </c>
      <c r="O59" s="147">
        <f>ROUND(E59*N59,5)</f>
        <v>0</v>
      </c>
      <c r="P59" s="147">
        <v>0</v>
      </c>
      <c r="Q59" s="147">
        <f>ROUND(E59*P59,5)</f>
        <v>0</v>
      </c>
      <c r="R59" s="147"/>
      <c r="S59" s="147"/>
      <c r="T59" s="148">
        <v>4.8000000000000001E-2</v>
      </c>
      <c r="U59" s="147">
        <f>ROUND(E59*T59,2)</f>
        <v>0.24</v>
      </c>
      <c r="V59" s="139"/>
      <c r="W59" s="139"/>
      <c r="X59" s="139"/>
      <c r="Y59" s="139"/>
      <c r="Z59" s="139"/>
      <c r="AA59" s="139"/>
      <c r="AB59" s="139"/>
      <c r="AC59" s="139"/>
      <c r="AD59" s="139"/>
      <c r="AE59" s="139" t="s">
        <v>124</v>
      </c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</row>
    <row r="60" spans="1:60" x14ac:dyDescent="0.2">
      <c r="A60" s="141" t="s">
        <v>107</v>
      </c>
      <c r="B60" s="141" t="s">
        <v>72</v>
      </c>
      <c r="C60" s="180" t="s">
        <v>73</v>
      </c>
      <c r="D60" s="150"/>
      <c r="E60" s="155"/>
      <c r="F60" s="158"/>
      <c r="G60" s="158">
        <f>SUMIF(AE61:AE63,"&lt;&gt;NOR",G61:G63)</f>
        <v>0</v>
      </c>
      <c r="H60" s="158"/>
      <c r="I60" s="158">
        <f>SUM(I61:I63)</f>
        <v>0</v>
      </c>
      <c r="J60" s="158"/>
      <c r="K60" s="158">
        <f>SUM(K61:K63)</f>
        <v>0</v>
      </c>
      <c r="L60" s="158"/>
      <c r="M60" s="158">
        <f>SUM(M61:M63)</f>
        <v>0</v>
      </c>
      <c r="N60" s="151"/>
      <c r="O60" s="151">
        <f>SUM(O61:O63)</f>
        <v>8.0000000000000007E-5</v>
      </c>
      <c r="P60" s="151"/>
      <c r="Q60" s="151">
        <f>SUM(Q61:Q63)</f>
        <v>2.4930000000000001E-2</v>
      </c>
      <c r="R60" s="151"/>
      <c r="S60" s="151"/>
      <c r="T60" s="152"/>
      <c r="U60" s="151">
        <f>SUM(U61:U63)</f>
        <v>1.9</v>
      </c>
      <c r="AE60" t="s">
        <v>108</v>
      </c>
    </row>
    <row r="61" spans="1:60" ht="22.5" outlineLevel="1" x14ac:dyDescent="0.2">
      <c r="A61" s="140">
        <v>27</v>
      </c>
      <c r="B61" s="140" t="s">
        <v>181</v>
      </c>
      <c r="C61" s="178" t="s">
        <v>182</v>
      </c>
      <c r="D61" s="146" t="s">
        <v>119</v>
      </c>
      <c r="E61" s="153">
        <v>1</v>
      </c>
      <c r="F61" s="156">
        <f>H61+J61</f>
        <v>0</v>
      </c>
      <c r="G61" s="157">
        <f>ROUND(E61*F61,2)</f>
        <v>0</v>
      </c>
      <c r="H61" s="157"/>
      <c r="I61" s="157">
        <f>ROUND(E61*H61,2)</f>
        <v>0</v>
      </c>
      <c r="J61" s="157"/>
      <c r="K61" s="157">
        <f>ROUND(E61*J61,2)</f>
        <v>0</v>
      </c>
      <c r="L61" s="157">
        <v>21</v>
      </c>
      <c r="M61" s="157">
        <f>G61*(1+L61/100)</f>
        <v>0</v>
      </c>
      <c r="N61" s="147">
        <v>8.0000000000000007E-5</v>
      </c>
      <c r="O61" s="147">
        <f>ROUND(E61*N61,5)</f>
        <v>8.0000000000000007E-5</v>
      </c>
      <c r="P61" s="147">
        <v>2.4930000000000001E-2</v>
      </c>
      <c r="Q61" s="147">
        <f>ROUND(E61*P61,5)</f>
        <v>2.4930000000000001E-2</v>
      </c>
      <c r="R61" s="147"/>
      <c r="S61" s="147"/>
      <c r="T61" s="148">
        <v>0.26800000000000002</v>
      </c>
      <c r="U61" s="147">
        <f>ROUND(E61*T61,2)</f>
        <v>0.27</v>
      </c>
      <c r="V61" s="139"/>
      <c r="W61" s="139"/>
      <c r="X61" s="139"/>
      <c r="Y61" s="139"/>
      <c r="Z61" s="139"/>
      <c r="AA61" s="139"/>
      <c r="AB61" s="139"/>
      <c r="AC61" s="139"/>
      <c r="AD61" s="139"/>
      <c r="AE61" s="139" t="s">
        <v>124</v>
      </c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</row>
    <row r="62" spans="1:60" ht="22.5" outlineLevel="1" x14ac:dyDescent="0.2">
      <c r="A62" s="140">
        <v>28</v>
      </c>
      <c r="B62" s="140" t="s">
        <v>183</v>
      </c>
      <c r="C62" s="178" t="s">
        <v>184</v>
      </c>
      <c r="D62" s="146" t="s">
        <v>119</v>
      </c>
      <c r="E62" s="153">
        <v>1</v>
      </c>
      <c r="F62" s="156">
        <f>H62+J62</f>
        <v>0</v>
      </c>
      <c r="G62" s="157">
        <f>ROUND(E62*F62,2)</f>
        <v>0</v>
      </c>
      <c r="H62" s="157"/>
      <c r="I62" s="157">
        <f>ROUND(E62*H62,2)</f>
        <v>0</v>
      </c>
      <c r="J62" s="157"/>
      <c r="K62" s="157">
        <f>ROUND(E62*J62,2)</f>
        <v>0</v>
      </c>
      <c r="L62" s="157">
        <v>21</v>
      </c>
      <c r="M62" s="157">
        <f>G62*(1+L62/100)</f>
        <v>0</v>
      </c>
      <c r="N62" s="147">
        <v>0</v>
      </c>
      <c r="O62" s="147">
        <f>ROUND(E62*N62,5)</f>
        <v>0</v>
      </c>
      <c r="P62" s="147">
        <v>0</v>
      </c>
      <c r="Q62" s="147">
        <f>ROUND(E62*P62,5)</f>
        <v>0</v>
      </c>
      <c r="R62" s="147"/>
      <c r="S62" s="147"/>
      <c r="T62" s="148">
        <v>1.008</v>
      </c>
      <c r="U62" s="147">
        <f>ROUND(E62*T62,2)</f>
        <v>1.01</v>
      </c>
      <c r="V62" s="139"/>
      <c r="W62" s="139"/>
      <c r="X62" s="139"/>
      <c r="Y62" s="139"/>
      <c r="Z62" s="139"/>
      <c r="AA62" s="139"/>
      <c r="AB62" s="139"/>
      <c r="AC62" s="139"/>
      <c r="AD62" s="139"/>
      <c r="AE62" s="139" t="s">
        <v>124</v>
      </c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</row>
    <row r="63" spans="1:60" outlineLevel="1" x14ac:dyDescent="0.2">
      <c r="A63" s="140">
        <v>29</v>
      </c>
      <c r="B63" s="140" t="s">
        <v>185</v>
      </c>
      <c r="C63" s="178" t="s">
        <v>186</v>
      </c>
      <c r="D63" s="146" t="s">
        <v>119</v>
      </c>
      <c r="E63" s="153">
        <v>1</v>
      </c>
      <c r="F63" s="156">
        <f>H63+J63</f>
        <v>0</v>
      </c>
      <c r="G63" s="157">
        <f>ROUND(E63*F63,2)</f>
        <v>0</v>
      </c>
      <c r="H63" s="157"/>
      <c r="I63" s="157">
        <f>ROUND(E63*H63,2)</f>
        <v>0</v>
      </c>
      <c r="J63" s="157"/>
      <c r="K63" s="157">
        <f>ROUND(E63*J63,2)</f>
        <v>0</v>
      </c>
      <c r="L63" s="157">
        <v>21</v>
      </c>
      <c r="M63" s="157">
        <f>G63*(1+L63/100)</f>
        <v>0</v>
      </c>
      <c r="N63" s="147">
        <v>0</v>
      </c>
      <c r="O63" s="147">
        <f>ROUND(E63*N63,5)</f>
        <v>0</v>
      </c>
      <c r="P63" s="147">
        <v>0</v>
      </c>
      <c r="Q63" s="147">
        <f>ROUND(E63*P63,5)</f>
        <v>0</v>
      </c>
      <c r="R63" s="147"/>
      <c r="S63" s="147"/>
      <c r="T63" s="148">
        <v>0.61699999999999999</v>
      </c>
      <c r="U63" s="147">
        <f>ROUND(E63*T63,2)</f>
        <v>0.62</v>
      </c>
      <c r="V63" s="139"/>
      <c r="W63" s="139"/>
      <c r="X63" s="139"/>
      <c r="Y63" s="139"/>
      <c r="Z63" s="139"/>
      <c r="AA63" s="139"/>
      <c r="AB63" s="139"/>
      <c r="AC63" s="139"/>
      <c r="AD63" s="139"/>
      <c r="AE63" s="139" t="s">
        <v>124</v>
      </c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</row>
    <row r="64" spans="1:60" x14ac:dyDescent="0.2">
      <c r="A64" s="141" t="s">
        <v>107</v>
      </c>
      <c r="B64" s="141" t="s">
        <v>74</v>
      </c>
      <c r="C64" s="180" t="s">
        <v>75</v>
      </c>
      <c r="D64" s="150"/>
      <c r="E64" s="155"/>
      <c r="F64" s="158"/>
      <c r="G64" s="158">
        <f>SUMIF(AE65:AE78,"&lt;&gt;NOR",G65:G78)</f>
        <v>0</v>
      </c>
      <c r="H64" s="158"/>
      <c r="I64" s="158">
        <f>SUM(I65:I78)</f>
        <v>0</v>
      </c>
      <c r="J64" s="158"/>
      <c r="K64" s="158">
        <f>SUM(K65:K78)</f>
        <v>0</v>
      </c>
      <c r="L64" s="158"/>
      <c r="M64" s="158">
        <f>SUM(M65:M78)</f>
        <v>0</v>
      </c>
      <c r="N64" s="151"/>
      <c r="O64" s="151">
        <f>SUM(O65:O78)</f>
        <v>1.78867</v>
      </c>
      <c r="P64" s="151"/>
      <c r="Q64" s="151">
        <f>SUM(Q65:Q78)</f>
        <v>7.4999199999999995</v>
      </c>
      <c r="R64" s="151"/>
      <c r="S64" s="151"/>
      <c r="T64" s="152"/>
      <c r="U64" s="151">
        <f>SUM(U65:U78)</f>
        <v>84.56</v>
      </c>
      <c r="AE64" t="s">
        <v>108</v>
      </c>
    </row>
    <row r="65" spans="1:60" outlineLevel="1" x14ac:dyDescent="0.2">
      <c r="A65" s="140">
        <v>30</v>
      </c>
      <c r="B65" s="140" t="s">
        <v>187</v>
      </c>
      <c r="C65" s="178" t="s">
        <v>188</v>
      </c>
      <c r="D65" s="146" t="s">
        <v>110</v>
      </c>
      <c r="E65" s="153">
        <v>35</v>
      </c>
      <c r="F65" s="156">
        <f>H65+J65</f>
        <v>0</v>
      </c>
      <c r="G65" s="157">
        <f>ROUND(E65*F65,2)</f>
        <v>0</v>
      </c>
      <c r="H65" s="157"/>
      <c r="I65" s="157">
        <f>ROUND(E65*H65,2)</f>
        <v>0</v>
      </c>
      <c r="J65" s="157"/>
      <c r="K65" s="157">
        <f>ROUND(E65*J65,2)</f>
        <v>0</v>
      </c>
      <c r="L65" s="157">
        <v>21</v>
      </c>
      <c r="M65" s="157">
        <f>G65*(1+L65/100)</f>
        <v>0</v>
      </c>
      <c r="N65" s="147">
        <v>0</v>
      </c>
      <c r="O65" s="147">
        <f>ROUND(E65*N65,5)</f>
        <v>0</v>
      </c>
      <c r="P65" s="147">
        <v>2.0400000000000001E-2</v>
      </c>
      <c r="Q65" s="147">
        <f>ROUND(E65*P65,5)</f>
        <v>0.71399999999999997</v>
      </c>
      <c r="R65" s="147"/>
      <c r="S65" s="147"/>
      <c r="T65" s="148">
        <v>0.25982</v>
      </c>
      <c r="U65" s="147">
        <f>ROUND(E65*T65,2)</f>
        <v>9.09</v>
      </c>
      <c r="V65" s="139"/>
      <c r="W65" s="139"/>
      <c r="X65" s="139"/>
      <c r="Y65" s="139"/>
      <c r="Z65" s="139"/>
      <c r="AA65" s="139"/>
      <c r="AB65" s="139"/>
      <c r="AC65" s="139"/>
      <c r="AD65" s="139"/>
      <c r="AE65" s="139" t="s">
        <v>111</v>
      </c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</row>
    <row r="66" spans="1:60" outlineLevel="1" x14ac:dyDescent="0.2">
      <c r="A66" s="140"/>
      <c r="B66" s="140"/>
      <c r="C66" s="179" t="s">
        <v>189</v>
      </c>
      <c r="D66" s="149"/>
      <c r="E66" s="154">
        <v>35</v>
      </c>
      <c r="F66" s="157"/>
      <c r="G66" s="157"/>
      <c r="H66" s="157"/>
      <c r="I66" s="157"/>
      <c r="J66" s="157"/>
      <c r="K66" s="157"/>
      <c r="L66" s="157"/>
      <c r="M66" s="157"/>
      <c r="N66" s="147"/>
      <c r="O66" s="147"/>
      <c r="P66" s="147"/>
      <c r="Q66" s="147"/>
      <c r="R66" s="147"/>
      <c r="S66" s="147"/>
      <c r="T66" s="148"/>
      <c r="U66" s="147"/>
      <c r="V66" s="139"/>
      <c r="W66" s="139"/>
      <c r="X66" s="139"/>
      <c r="Y66" s="139"/>
      <c r="Z66" s="139"/>
      <c r="AA66" s="139"/>
      <c r="AB66" s="139"/>
      <c r="AC66" s="139"/>
      <c r="AD66" s="139"/>
      <c r="AE66" s="139" t="s">
        <v>113</v>
      </c>
      <c r="AF66" s="139">
        <v>0</v>
      </c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</row>
    <row r="67" spans="1:60" outlineLevel="1" x14ac:dyDescent="0.2">
      <c r="A67" s="140">
        <v>31</v>
      </c>
      <c r="B67" s="140" t="s">
        <v>190</v>
      </c>
      <c r="C67" s="178" t="s">
        <v>191</v>
      </c>
      <c r="D67" s="146" t="s">
        <v>110</v>
      </c>
      <c r="E67" s="153">
        <v>53.5</v>
      </c>
      <c r="F67" s="156">
        <f>H67+J67</f>
        <v>0</v>
      </c>
      <c r="G67" s="157">
        <f>ROUND(E67*F67,2)</f>
        <v>0</v>
      </c>
      <c r="H67" s="157"/>
      <c r="I67" s="157">
        <f>ROUND(E67*H67,2)</f>
        <v>0</v>
      </c>
      <c r="J67" s="157"/>
      <c r="K67" s="157">
        <f>ROUND(E67*J67,2)</f>
        <v>0</v>
      </c>
      <c r="L67" s="157">
        <v>21</v>
      </c>
      <c r="M67" s="157">
        <f>G67*(1+L67/100)</f>
        <v>0</v>
      </c>
      <c r="N67" s="147">
        <v>0</v>
      </c>
      <c r="O67" s="147">
        <f>ROUND(E67*N67,5)</f>
        <v>0</v>
      </c>
      <c r="P67" s="147">
        <v>1.4E-2</v>
      </c>
      <c r="Q67" s="147">
        <f>ROUND(E67*P67,5)</f>
        <v>0.749</v>
      </c>
      <c r="R67" s="147"/>
      <c r="S67" s="147"/>
      <c r="T67" s="148">
        <v>0.11311</v>
      </c>
      <c r="U67" s="147">
        <f>ROUND(E67*T67,2)</f>
        <v>6.05</v>
      </c>
      <c r="V67" s="139"/>
      <c r="W67" s="139"/>
      <c r="X67" s="139"/>
      <c r="Y67" s="139"/>
      <c r="Z67" s="139"/>
      <c r="AA67" s="139"/>
      <c r="AB67" s="139"/>
      <c r="AC67" s="139"/>
      <c r="AD67" s="139"/>
      <c r="AE67" s="139" t="s">
        <v>111</v>
      </c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</row>
    <row r="68" spans="1:60" outlineLevel="1" x14ac:dyDescent="0.2">
      <c r="A68" s="140"/>
      <c r="B68" s="140"/>
      <c r="C68" s="179" t="s">
        <v>112</v>
      </c>
      <c r="D68" s="149"/>
      <c r="E68" s="154">
        <v>53.5</v>
      </c>
      <c r="F68" s="157"/>
      <c r="G68" s="157"/>
      <c r="H68" s="157"/>
      <c r="I68" s="157"/>
      <c r="J68" s="157"/>
      <c r="K68" s="157"/>
      <c r="L68" s="157"/>
      <c r="M68" s="157"/>
      <c r="N68" s="147"/>
      <c r="O68" s="147"/>
      <c r="P68" s="147"/>
      <c r="Q68" s="147"/>
      <c r="R68" s="147"/>
      <c r="S68" s="147"/>
      <c r="T68" s="148"/>
      <c r="U68" s="147"/>
      <c r="V68" s="139"/>
      <c r="W68" s="139"/>
      <c r="X68" s="139"/>
      <c r="Y68" s="139"/>
      <c r="Z68" s="139"/>
      <c r="AA68" s="139"/>
      <c r="AB68" s="139"/>
      <c r="AC68" s="139"/>
      <c r="AD68" s="139"/>
      <c r="AE68" s="139" t="s">
        <v>113</v>
      </c>
      <c r="AF68" s="139">
        <v>0</v>
      </c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</row>
    <row r="69" spans="1:60" outlineLevel="1" x14ac:dyDescent="0.2">
      <c r="A69" s="140">
        <v>32</v>
      </c>
      <c r="B69" s="140" t="s">
        <v>192</v>
      </c>
      <c r="C69" s="178" t="s">
        <v>193</v>
      </c>
      <c r="D69" s="146" t="s">
        <v>131</v>
      </c>
      <c r="E69" s="153">
        <v>104.51666666666701</v>
      </c>
      <c r="F69" s="156">
        <f>H69+J69</f>
        <v>0</v>
      </c>
      <c r="G69" s="157">
        <f>ROUND(E69*F69,2)</f>
        <v>0</v>
      </c>
      <c r="H69" s="157"/>
      <c r="I69" s="157">
        <f>ROUND(E69*H69,2)</f>
        <v>0</v>
      </c>
      <c r="J69" s="157"/>
      <c r="K69" s="157">
        <f>ROUND(E69*J69,2)</f>
        <v>0</v>
      </c>
      <c r="L69" s="157">
        <v>21</v>
      </c>
      <c r="M69" s="157">
        <f>G69*(1+L69/100)</f>
        <v>0</v>
      </c>
      <c r="N69" s="147">
        <v>1.6000000000000001E-4</v>
      </c>
      <c r="O69" s="147">
        <f>ROUND(E69*N69,5)</f>
        <v>1.6719999999999999E-2</v>
      </c>
      <c r="P69" s="147">
        <v>2.5000000000000001E-2</v>
      </c>
      <c r="Q69" s="147">
        <f>ROUND(E69*P69,5)</f>
        <v>2.6129199999999999</v>
      </c>
      <c r="R69" s="147"/>
      <c r="S69" s="147"/>
      <c r="T69" s="148">
        <v>0.156</v>
      </c>
      <c r="U69" s="147">
        <f>ROUND(E69*T69,2)</f>
        <v>16.3</v>
      </c>
      <c r="V69" s="139"/>
      <c r="W69" s="139"/>
      <c r="X69" s="139"/>
      <c r="Y69" s="139"/>
      <c r="Z69" s="139"/>
      <c r="AA69" s="139"/>
      <c r="AB69" s="139"/>
      <c r="AC69" s="139"/>
      <c r="AD69" s="139"/>
      <c r="AE69" s="139" t="s">
        <v>124</v>
      </c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</row>
    <row r="70" spans="1:60" outlineLevel="1" x14ac:dyDescent="0.2">
      <c r="A70" s="140"/>
      <c r="B70" s="140"/>
      <c r="C70" s="179" t="s">
        <v>194</v>
      </c>
      <c r="D70" s="149"/>
      <c r="E70" s="154">
        <v>26.7</v>
      </c>
      <c r="F70" s="157"/>
      <c r="G70" s="157"/>
      <c r="H70" s="157"/>
      <c r="I70" s="157"/>
      <c r="J70" s="157"/>
      <c r="K70" s="157"/>
      <c r="L70" s="157"/>
      <c r="M70" s="157"/>
      <c r="N70" s="147"/>
      <c r="O70" s="147"/>
      <c r="P70" s="147"/>
      <c r="Q70" s="147"/>
      <c r="R70" s="147"/>
      <c r="S70" s="147"/>
      <c r="T70" s="148"/>
      <c r="U70" s="147"/>
      <c r="V70" s="139"/>
      <c r="W70" s="139"/>
      <c r="X70" s="139"/>
      <c r="Y70" s="139"/>
      <c r="Z70" s="139"/>
      <c r="AA70" s="139"/>
      <c r="AB70" s="139"/>
      <c r="AC70" s="139"/>
      <c r="AD70" s="139"/>
      <c r="AE70" s="139" t="s">
        <v>113</v>
      </c>
      <c r="AF70" s="139">
        <v>0</v>
      </c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</row>
    <row r="71" spans="1:60" outlineLevel="1" x14ac:dyDescent="0.2">
      <c r="A71" s="140"/>
      <c r="B71" s="140"/>
      <c r="C71" s="179" t="s">
        <v>195</v>
      </c>
      <c r="D71" s="149"/>
      <c r="E71" s="154">
        <v>77.816666666666706</v>
      </c>
      <c r="F71" s="157"/>
      <c r="G71" s="157"/>
      <c r="H71" s="157"/>
      <c r="I71" s="157"/>
      <c r="J71" s="157"/>
      <c r="K71" s="157"/>
      <c r="L71" s="157"/>
      <c r="M71" s="157"/>
      <c r="N71" s="147"/>
      <c r="O71" s="147"/>
      <c r="P71" s="147"/>
      <c r="Q71" s="147"/>
      <c r="R71" s="147"/>
      <c r="S71" s="147"/>
      <c r="T71" s="148"/>
      <c r="U71" s="147"/>
      <c r="V71" s="139"/>
      <c r="W71" s="139"/>
      <c r="X71" s="139"/>
      <c r="Y71" s="139"/>
      <c r="Z71" s="139"/>
      <c r="AA71" s="139"/>
      <c r="AB71" s="139"/>
      <c r="AC71" s="139"/>
      <c r="AD71" s="139"/>
      <c r="AE71" s="139" t="s">
        <v>113</v>
      </c>
      <c r="AF71" s="139">
        <v>0</v>
      </c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</row>
    <row r="72" spans="1:60" outlineLevel="1" x14ac:dyDescent="0.2">
      <c r="A72" s="140">
        <v>33</v>
      </c>
      <c r="B72" s="140" t="s">
        <v>196</v>
      </c>
      <c r="C72" s="178" t="s">
        <v>197</v>
      </c>
      <c r="D72" s="146" t="s">
        <v>110</v>
      </c>
      <c r="E72" s="153">
        <v>53.5</v>
      </c>
      <c r="F72" s="156">
        <f>H72+J72</f>
        <v>0</v>
      </c>
      <c r="G72" s="157">
        <f>ROUND(E72*F72,2)</f>
        <v>0</v>
      </c>
      <c r="H72" s="157"/>
      <c r="I72" s="157">
        <f>ROUND(E72*H72,2)</f>
        <v>0</v>
      </c>
      <c r="J72" s="157"/>
      <c r="K72" s="157">
        <f>ROUND(E72*J72,2)</f>
        <v>0</v>
      </c>
      <c r="L72" s="157">
        <v>21</v>
      </c>
      <c r="M72" s="157">
        <f>G72*(1+L72/100)</f>
        <v>0</v>
      </c>
      <c r="N72" s="147">
        <v>1.6000000000000001E-4</v>
      </c>
      <c r="O72" s="147">
        <f>ROUND(E72*N72,5)</f>
        <v>8.5599999999999999E-3</v>
      </c>
      <c r="P72" s="147">
        <v>6.4000000000000001E-2</v>
      </c>
      <c r="Q72" s="147">
        <f>ROUND(E72*P72,5)</f>
        <v>3.4239999999999999</v>
      </c>
      <c r="R72" s="147"/>
      <c r="S72" s="147"/>
      <c r="T72" s="148">
        <v>0.26600000000000001</v>
      </c>
      <c r="U72" s="147">
        <f>ROUND(E72*T72,2)</f>
        <v>14.23</v>
      </c>
      <c r="V72" s="139"/>
      <c r="W72" s="139"/>
      <c r="X72" s="139"/>
      <c r="Y72" s="139"/>
      <c r="Z72" s="139"/>
      <c r="AA72" s="139"/>
      <c r="AB72" s="139"/>
      <c r="AC72" s="139"/>
      <c r="AD72" s="139"/>
      <c r="AE72" s="139" t="s">
        <v>124</v>
      </c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</row>
    <row r="73" spans="1:60" outlineLevel="1" x14ac:dyDescent="0.2">
      <c r="A73" s="140"/>
      <c r="B73" s="140"/>
      <c r="C73" s="179" t="s">
        <v>112</v>
      </c>
      <c r="D73" s="149"/>
      <c r="E73" s="154">
        <v>53.5</v>
      </c>
      <c r="F73" s="157"/>
      <c r="G73" s="157"/>
      <c r="H73" s="157"/>
      <c r="I73" s="157"/>
      <c r="J73" s="157"/>
      <c r="K73" s="157"/>
      <c r="L73" s="157"/>
      <c r="M73" s="157"/>
      <c r="N73" s="147"/>
      <c r="O73" s="147"/>
      <c r="P73" s="147"/>
      <c r="Q73" s="147"/>
      <c r="R73" s="147"/>
      <c r="S73" s="147"/>
      <c r="T73" s="148"/>
      <c r="U73" s="147"/>
      <c r="V73" s="139"/>
      <c r="W73" s="139"/>
      <c r="X73" s="139"/>
      <c r="Y73" s="139"/>
      <c r="Z73" s="139"/>
      <c r="AA73" s="139"/>
      <c r="AB73" s="139"/>
      <c r="AC73" s="139"/>
      <c r="AD73" s="139"/>
      <c r="AE73" s="139" t="s">
        <v>113</v>
      </c>
      <c r="AF73" s="139">
        <v>0</v>
      </c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</row>
    <row r="74" spans="1:60" ht="22.5" outlineLevel="1" x14ac:dyDescent="0.2">
      <c r="A74" s="140">
        <v>34</v>
      </c>
      <c r="B74" s="140" t="s">
        <v>198</v>
      </c>
      <c r="C74" s="178" t="s">
        <v>199</v>
      </c>
      <c r="D74" s="146" t="s">
        <v>110</v>
      </c>
      <c r="E74" s="153">
        <v>54.9</v>
      </c>
      <c r="F74" s="156">
        <f>H74+J74</f>
        <v>0</v>
      </c>
      <c r="G74" s="157">
        <f>ROUND(E74*F74,2)</f>
        <v>0</v>
      </c>
      <c r="H74" s="157"/>
      <c r="I74" s="157">
        <f>ROUND(E74*H74,2)</f>
        <v>0</v>
      </c>
      <c r="J74" s="157"/>
      <c r="K74" s="157">
        <f>ROUND(E74*J74,2)</f>
        <v>0</v>
      </c>
      <c r="L74" s="157">
        <v>21</v>
      </c>
      <c r="M74" s="157">
        <f>G74*(1+L74/100)</f>
        <v>0</v>
      </c>
      <c r="N74" s="147">
        <v>3.2120000000000003E-2</v>
      </c>
      <c r="O74" s="147">
        <f>ROUND(E74*N74,5)</f>
        <v>1.76339</v>
      </c>
      <c r="P74" s="147">
        <v>0</v>
      </c>
      <c r="Q74" s="147">
        <f>ROUND(E74*P74,5)</f>
        <v>0</v>
      </c>
      <c r="R74" s="147"/>
      <c r="S74" s="147"/>
      <c r="T74" s="148">
        <v>0.42899999999999999</v>
      </c>
      <c r="U74" s="147">
        <f>ROUND(E74*T74,2)</f>
        <v>23.55</v>
      </c>
      <c r="V74" s="139"/>
      <c r="W74" s="139"/>
      <c r="X74" s="139"/>
      <c r="Y74" s="139"/>
      <c r="Z74" s="139"/>
      <c r="AA74" s="139"/>
      <c r="AB74" s="139"/>
      <c r="AC74" s="139"/>
      <c r="AD74" s="139"/>
      <c r="AE74" s="139" t="s">
        <v>124</v>
      </c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</row>
    <row r="75" spans="1:60" outlineLevel="1" x14ac:dyDescent="0.2">
      <c r="A75" s="140"/>
      <c r="B75" s="140"/>
      <c r="C75" s="179" t="s">
        <v>200</v>
      </c>
      <c r="D75" s="149"/>
      <c r="E75" s="154">
        <v>54.9</v>
      </c>
      <c r="F75" s="157"/>
      <c r="G75" s="157"/>
      <c r="H75" s="157"/>
      <c r="I75" s="157"/>
      <c r="J75" s="157"/>
      <c r="K75" s="157"/>
      <c r="L75" s="157"/>
      <c r="M75" s="157"/>
      <c r="N75" s="147"/>
      <c r="O75" s="147"/>
      <c r="P75" s="147"/>
      <c r="Q75" s="147"/>
      <c r="R75" s="147"/>
      <c r="S75" s="147"/>
      <c r="T75" s="148"/>
      <c r="U75" s="147"/>
      <c r="V75" s="139"/>
      <c r="W75" s="139"/>
      <c r="X75" s="139"/>
      <c r="Y75" s="139"/>
      <c r="Z75" s="139"/>
      <c r="AA75" s="139"/>
      <c r="AB75" s="139"/>
      <c r="AC75" s="139"/>
      <c r="AD75" s="139"/>
      <c r="AE75" s="139" t="s">
        <v>113</v>
      </c>
      <c r="AF75" s="139">
        <v>0</v>
      </c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</row>
    <row r="76" spans="1:60" outlineLevel="1" x14ac:dyDescent="0.2">
      <c r="A76" s="140">
        <v>35</v>
      </c>
      <c r="B76" s="140" t="s">
        <v>201</v>
      </c>
      <c r="C76" s="178" t="s">
        <v>202</v>
      </c>
      <c r="D76" s="146" t="s">
        <v>131</v>
      </c>
      <c r="E76" s="153">
        <v>139.49589371980699</v>
      </c>
      <c r="F76" s="156">
        <f>H76+J76</f>
        <v>0</v>
      </c>
      <c r="G76" s="157">
        <f>ROUND(E76*F76,2)</f>
        <v>0</v>
      </c>
      <c r="H76" s="157"/>
      <c r="I76" s="157">
        <f>ROUND(E76*H76,2)</f>
        <v>0</v>
      </c>
      <c r="J76" s="157"/>
      <c r="K76" s="157">
        <f>ROUND(E76*J76,2)</f>
        <v>0</v>
      </c>
      <c r="L76" s="157">
        <v>21</v>
      </c>
      <c r="M76" s="157">
        <f>G76*(1+L76/100)</f>
        <v>0</v>
      </c>
      <c r="N76" s="147">
        <v>0</v>
      </c>
      <c r="O76" s="147">
        <f>ROUND(E76*N76,5)</f>
        <v>0</v>
      </c>
      <c r="P76" s="147">
        <v>0</v>
      </c>
      <c r="Q76" s="147">
        <f>ROUND(E76*P76,5)</f>
        <v>0</v>
      </c>
      <c r="R76" s="147"/>
      <c r="S76" s="147"/>
      <c r="T76" s="148">
        <v>0.11</v>
      </c>
      <c r="U76" s="147">
        <f>ROUND(E76*T76,2)</f>
        <v>15.34</v>
      </c>
      <c r="V76" s="139"/>
      <c r="W76" s="139"/>
      <c r="X76" s="139"/>
      <c r="Y76" s="139"/>
      <c r="Z76" s="139"/>
      <c r="AA76" s="139"/>
      <c r="AB76" s="139"/>
      <c r="AC76" s="139"/>
      <c r="AD76" s="139"/>
      <c r="AE76" s="139" t="s">
        <v>124</v>
      </c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</row>
    <row r="77" spans="1:60" outlineLevel="1" x14ac:dyDescent="0.2">
      <c r="A77" s="140"/>
      <c r="B77" s="140"/>
      <c r="C77" s="179" t="s">
        <v>203</v>
      </c>
      <c r="D77" s="149"/>
      <c r="E77" s="154">
        <v>33.072463768115902</v>
      </c>
      <c r="F77" s="157"/>
      <c r="G77" s="157"/>
      <c r="H77" s="157"/>
      <c r="I77" s="157"/>
      <c r="J77" s="157"/>
      <c r="K77" s="157"/>
      <c r="L77" s="157"/>
      <c r="M77" s="157"/>
      <c r="N77" s="147"/>
      <c r="O77" s="147"/>
      <c r="P77" s="147"/>
      <c r="Q77" s="147"/>
      <c r="R77" s="147"/>
      <c r="S77" s="147"/>
      <c r="T77" s="148"/>
      <c r="U77" s="147"/>
      <c r="V77" s="139"/>
      <c r="W77" s="139"/>
      <c r="X77" s="139"/>
      <c r="Y77" s="139"/>
      <c r="Z77" s="139"/>
      <c r="AA77" s="139"/>
      <c r="AB77" s="139"/>
      <c r="AC77" s="139"/>
      <c r="AD77" s="139"/>
      <c r="AE77" s="139" t="s">
        <v>113</v>
      </c>
      <c r="AF77" s="139">
        <v>0</v>
      </c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</row>
    <row r="78" spans="1:60" outlineLevel="1" x14ac:dyDescent="0.2">
      <c r="A78" s="140"/>
      <c r="B78" s="140"/>
      <c r="C78" s="179" t="s">
        <v>204</v>
      </c>
      <c r="D78" s="149"/>
      <c r="E78" s="154">
        <v>106.42342995169101</v>
      </c>
      <c r="F78" s="157"/>
      <c r="G78" s="157"/>
      <c r="H78" s="157"/>
      <c r="I78" s="157"/>
      <c r="J78" s="157"/>
      <c r="K78" s="157"/>
      <c r="L78" s="157"/>
      <c r="M78" s="157"/>
      <c r="N78" s="147"/>
      <c r="O78" s="147"/>
      <c r="P78" s="147"/>
      <c r="Q78" s="147"/>
      <c r="R78" s="147"/>
      <c r="S78" s="147"/>
      <c r="T78" s="148"/>
      <c r="U78" s="147"/>
      <c r="V78" s="139"/>
      <c r="W78" s="139"/>
      <c r="X78" s="139"/>
      <c r="Y78" s="139"/>
      <c r="Z78" s="139"/>
      <c r="AA78" s="139"/>
      <c r="AB78" s="139"/>
      <c r="AC78" s="139"/>
      <c r="AD78" s="139"/>
      <c r="AE78" s="139" t="s">
        <v>113</v>
      </c>
      <c r="AF78" s="139">
        <v>0</v>
      </c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</row>
    <row r="79" spans="1:60" x14ac:dyDescent="0.2">
      <c r="A79" s="141" t="s">
        <v>107</v>
      </c>
      <c r="B79" s="141" t="s">
        <v>76</v>
      </c>
      <c r="C79" s="180" t="s">
        <v>77</v>
      </c>
      <c r="D79" s="150"/>
      <c r="E79" s="155"/>
      <c r="F79" s="158"/>
      <c r="G79" s="158">
        <f>SUMIF(AE80:AE83,"&lt;&gt;NOR",G80:G83)</f>
        <v>0</v>
      </c>
      <c r="H79" s="158"/>
      <c r="I79" s="158">
        <f>SUM(I80:I83)</f>
        <v>0</v>
      </c>
      <c r="J79" s="158"/>
      <c r="K79" s="158">
        <f>SUM(K80:K83)</f>
        <v>0</v>
      </c>
      <c r="L79" s="158"/>
      <c r="M79" s="158">
        <f>SUM(M80:M83)</f>
        <v>0</v>
      </c>
      <c r="N79" s="151"/>
      <c r="O79" s="151">
        <f>SUM(O80:O83)</f>
        <v>0.4919</v>
      </c>
      <c r="P79" s="151"/>
      <c r="Q79" s="151">
        <f>SUM(Q80:Q83)</f>
        <v>3.78E-2</v>
      </c>
      <c r="R79" s="151"/>
      <c r="S79" s="151"/>
      <c r="T79" s="152"/>
      <c r="U79" s="151">
        <f>SUM(U80:U83)</f>
        <v>65.55</v>
      </c>
      <c r="AE79" t="s">
        <v>108</v>
      </c>
    </row>
    <row r="80" spans="1:60" outlineLevel="1" x14ac:dyDescent="0.2">
      <c r="A80" s="140">
        <v>36</v>
      </c>
      <c r="B80" s="140" t="s">
        <v>205</v>
      </c>
      <c r="C80" s="178" t="s">
        <v>206</v>
      </c>
      <c r="D80" s="146" t="s">
        <v>110</v>
      </c>
      <c r="E80" s="153">
        <v>35</v>
      </c>
      <c r="F80" s="156">
        <f>H80+J80</f>
        <v>0</v>
      </c>
      <c r="G80" s="157">
        <f>ROUND(E80*F80,2)</f>
        <v>0</v>
      </c>
      <c r="H80" s="157"/>
      <c r="I80" s="157">
        <f>ROUND(E80*H80,2)</f>
        <v>0</v>
      </c>
      <c r="J80" s="157"/>
      <c r="K80" s="157">
        <f>ROUND(E80*J80,2)</f>
        <v>0</v>
      </c>
      <c r="L80" s="157">
        <v>21</v>
      </c>
      <c r="M80" s="157">
        <f>G80*(1+L80/100)</f>
        <v>0</v>
      </c>
      <c r="N80" s="147">
        <v>0</v>
      </c>
      <c r="O80" s="147">
        <f>ROUND(E80*N80,5)</f>
        <v>0</v>
      </c>
      <c r="P80" s="147">
        <v>1.08E-3</v>
      </c>
      <c r="Q80" s="147">
        <f>ROUND(E80*P80,5)</f>
        <v>3.78E-2</v>
      </c>
      <c r="R80" s="147"/>
      <c r="S80" s="147"/>
      <c r="T80" s="148">
        <v>0.29154999999999998</v>
      </c>
      <c r="U80" s="147">
        <f>ROUND(E80*T80,2)</f>
        <v>10.199999999999999</v>
      </c>
      <c r="V80" s="139"/>
      <c r="W80" s="139"/>
      <c r="X80" s="139"/>
      <c r="Y80" s="139"/>
      <c r="Z80" s="139"/>
      <c r="AA80" s="139"/>
      <c r="AB80" s="139"/>
      <c r="AC80" s="139"/>
      <c r="AD80" s="139"/>
      <c r="AE80" s="139" t="s">
        <v>111</v>
      </c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</row>
    <row r="81" spans="1:60" outlineLevel="1" x14ac:dyDescent="0.2">
      <c r="A81" s="140"/>
      <c r="B81" s="140"/>
      <c r="C81" s="179" t="s">
        <v>207</v>
      </c>
      <c r="D81" s="149"/>
      <c r="E81" s="154">
        <v>35</v>
      </c>
      <c r="F81" s="157"/>
      <c r="G81" s="157"/>
      <c r="H81" s="157"/>
      <c r="I81" s="157"/>
      <c r="J81" s="157"/>
      <c r="K81" s="157"/>
      <c r="L81" s="157"/>
      <c r="M81" s="157"/>
      <c r="N81" s="147"/>
      <c r="O81" s="147"/>
      <c r="P81" s="147"/>
      <c r="Q81" s="147"/>
      <c r="R81" s="147"/>
      <c r="S81" s="147"/>
      <c r="T81" s="148"/>
      <c r="U81" s="147"/>
      <c r="V81" s="139"/>
      <c r="W81" s="139"/>
      <c r="X81" s="139"/>
      <c r="Y81" s="139"/>
      <c r="Z81" s="139"/>
      <c r="AA81" s="139"/>
      <c r="AB81" s="139"/>
      <c r="AC81" s="139"/>
      <c r="AD81" s="139"/>
      <c r="AE81" s="139" t="s">
        <v>113</v>
      </c>
      <c r="AF81" s="139">
        <v>0</v>
      </c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</row>
    <row r="82" spans="1:60" ht="22.5" outlineLevel="1" x14ac:dyDescent="0.2">
      <c r="A82" s="140">
        <v>37</v>
      </c>
      <c r="B82" s="140" t="s">
        <v>208</v>
      </c>
      <c r="C82" s="178" t="s">
        <v>209</v>
      </c>
      <c r="D82" s="146" t="s">
        <v>110</v>
      </c>
      <c r="E82" s="153">
        <v>54.9</v>
      </c>
      <c r="F82" s="156">
        <f>H82+J82</f>
        <v>0</v>
      </c>
      <c r="G82" s="157">
        <f>ROUND(E82*F82,2)</f>
        <v>0</v>
      </c>
      <c r="H82" s="157"/>
      <c r="I82" s="157">
        <f>ROUND(E82*H82,2)</f>
        <v>0</v>
      </c>
      <c r="J82" s="157"/>
      <c r="K82" s="157">
        <f>ROUND(E82*J82,2)</f>
        <v>0</v>
      </c>
      <c r="L82" s="157">
        <v>21</v>
      </c>
      <c r="M82" s="157">
        <f>G82*(1+L82/100)</f>
        <v>0</v>
      </c>
      <c r="N82" s="147">
        <v>8.9599999999999992E-3</v>
      </c>
      <c r="O82" s="147">
        <f>ROUND(E82*N82,5)</f>
        <v>0.4919</v>
      </c>
      <c r="P82" s="147">
        <v>0</v>
      </c>
      <c r="Q82" s="147">
        <f>ROUND(E82*P82,5)</f>
        <v>0</v>
      </c>
      <c r="R82" s="147"/>
      <c r="S82" s="147"/>
      <c r="T82" s="148">
        <v>1.0082800000000001</v>
      </c>
      <c r="U82" s="147">
        <f>ROUND(E82*T82,2)</f>
        <v>55.35</v>
      </c>
      <c r="V82" s="139"/>
      <c r="W82" s="139"/>
      <c r="X82" s="139"/>
      <c r="Y82" s="139"/>
      <c r="Z82" s="139"/>
      <c r="AA82" s="139"/>
      <c r="AB82" s="139"/>
      <c r="AC82" s="139"/>
      <c r="AD82" s="139"/>
      <c r="AE82" s="139" t="s">
        <v>111</v>
      </c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</row>
    <row r="83" spans="1:60" outlineLevel="1" x14ac:dyDescent="0.2">
      <c r="A83" s="140"/>
      <c r="B83" s="140"/>
      <c r="C83" s="179" t="s">
        <v>200</v>
      </c>
      <c r="D83" s="149"/>
      <c r="E83" s="154">
        <v>54.9</v>
      </c>
      <c r="F83" s="157"/>
      <c r="G83" s="157"/>
      <c r="H83" s="157"/>
      <c r="I83" s="157"/>
      <c r="J83" s="157"/>
      <c r="K83" s="157"/>
      <c r="L83" s="157"/>
      <c r="M83" s="157"/>
      <c r="N83" s="147"/>
      <c r="O83" s="147"/>
      <c r="P83" s="147"/>
      <c r="Q83" s="147"/>
      <c r="R83" s="147"/>
      <c r="S83" s="147"/>
      <c r="T83" s="148"/>
      <c r="U83" s="147"/>
      <c r="V83" s="139"/>
      <c r="W83" s="139"/>
      <c r="X83" s="139"/>
      <c r="Y83" s="139"/>
      <c r="Z83" s="139"/>
      <c r="AA83" s="139"/>
      <c r="AB83" s="139"/>
      <c r="AC83" s="139"/>
      <c r="AD83" s="139"/>
      <c r="AE83" s="139" t="s">
        <v>113</v>
      </c>
      <c r="AF83" s="139">
        <v>0</v>
      </c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</row>
    <row r="84" spans="1:60" x14ac:dyDescent="0.2">
      <c r="A84" s="141" t="s">
        <v>107</v>
      </c>
      <c r="B84" s="141" t="s">
        <v>78</v>
      </c>
      <c r="C84" s="180" t="s">
        <v>79</v>
      </c>
      <c r="D84" s="150"/>
      <c r="E84" s="155"/>
      <c r="F84" s="158"/>
      <c r="G84" s="158">
        <f>SUMIF(AE85:AE100,"&lt;&gt;NOR",G85:G100)</f>
        <v>0</v>
      </c>
      <c r="H84" s="158"/>
      <c r="I84" s="158">
        <f>SUM(I85:I100)</f>
        <v>0</v>
      </c>
      <c r="J84" s="158"/>
      <c r="K84" s="158">
        <f>SUM(K85:K100)</f>
        <v>0</v>
      </c>
      <c r="L84" s="158"/>
      <c r="M84" s="158">
        <f>SUM(M85:M100)</f>
        <v>0</v>
      </c>
      <c r="N84" s="151"/>
      <c r="O84" s="151">
        <f>SUM(O85:O100)</f>
        <v>3.1579999999999997E-2</v>
      </c>
      <c r="P84" s="151"/>
      <c r="Q84" s="151">
        <f>SUM(Q85:Q100)</f>
        <v>0</v>
      </c>
      <c r="R84" s="151"/>
      <c r="S84" s="151"/>
      <c r="T84" s="152"/>
      <c r="U84" s="151">
        <f>SUM(U85:U100)</f>
        <v>23.79</v>
      </c>
      <c r="AE84" t="s">
        <v>108</v>
      </c>
    </row>
    <row r="85" spans="1:60" outlineLevel="1" x14ac:dyDescent="0.2">
      <c r="A85" s="140">
        <v>38</v>
      </c>
      <c r="B85" s="140" t="s">
        <v>210</v>
      </c>
      <c r="C85" s="178" t="s">
        <v>211</v>
      </c>
      <c r="D85" s="146" t="s">
        <v>119</v>
      </c>
      <c r="E85" s="153">
        <v>10</v>
      </c>
      <c r="F85" s="156">
        <f>H85+J85</f>
        <v>0</v>
      </c>
      <c r="G85" s="157">
        <f>ROUND(E85*F85,2)</f>
        <v>0</v>
      </c>
      <c r="H85" s="157"/>
      <c r="I85" s="157">
        <f>ROUND(E85*H85,2)</f>
        <v>0</v>
      </c>
      <c r="J85" s="157"/>
      <c r="K85" s="157">
        <f>ROUND(E85*J85,2)</f>
        <v>0</v>
      </c>
      <c r="L85" s="157">
        <v>21</v>
      </c>
      <c r="M85" s="157">
        <f>G85*(1+L85/100)</f>
        <v>0</v>
      </c>
      <c r="N85" s="147">
        <v>0</v>
      </c>
      <c r="O85" s="147">
        <f>ROUND(E85*N85,5)</f>
        <v>0</v>
      </c>
      <c r="P85" s="147">
        <v>0</v>
      </c>
      <c r="Q85" s="147">
        <f>ROUND(E85*P85,5)</f>
        <v>0</v>
      </c>
      <c r="R85" s="147"/>
      <c r="S85" s="147"/>
      <c r="T85" s="148">
        <v>0.17499999999999999</v>
      </c>
      <c r="U85" s="147">
        <f>ROUND(E85*T85,2)</f>
        <v>1.75</v>
      </c>
      <c r="V85" s="139"/>
      <c r="W85" s="139"/>
      <c r="X85" s="139"/>
      <c r="Y85" s="139"/>
      <c r="Z85" s="139"/>
      <c r="AA85" s="139"/>
      <c r="AB85" s="139"/>
      <c r="AC85" s="139"/>
      <c r="AD85" s="139"/>
      <c r="AE85" s="139" t="s">
        <v>124</v>
      </c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</row>
    <row r="86" spans="1:60" outlineLevel="1" x14ac:dyDescent="0.2">
      <c r="A86" s="140">
        <v>39</v>
      </c>
      <c r="B86" s="140" t="s">
        <v>212</v>
      </c>
      <c r="C86" s="178" t="s">
        <v>213</v>
      </c>
      <c r="D86" s="146" t="s">
        <v>131</v>
      </c>
      <c r="E86" s="153">
        <v>100</v>
      </c>
      <c r="F86" s="156">
        <f>H86+J86</f>
        <v>0</v>
      </c>
      <c r="G86" s="157">
        <f>ROUND(E86*F86,2)</f>
        <v>0</v>
      </c>
      <c r="H86" s="157"/>
      <c r="I86" s="157">
        <f>ROUND(E86*H86,2)</f>
        <v>0</v>
      </c>
      <c r="J86" s="157"/>
      <c r="K86" s="157">
        <f>ROUND(E86*J86,2)</f>
        <v>0</v>
      </c>
      <c r="L86" s="157">
        <v>21</v>
      </c>
      <c r="M86" s="157">
        <f>G86*(1+L86/100)</f>
        <v>0</v>
      </c>
      <c r="N86" s="147">
        <v>0</v>
      </c>
      <c r="O86" s="147">
        <f>ROUND(E86*N86,5)</f>
        <v>0</v>
      </c>
      <c r="P86" s="147">
        <v>0</v>
      </c>
      <c r="Q86" s="147">
        <f>ROUND(E86*P86,5)</f>
        <v>0</v>
      </c>
      <c r="R86" s="147"/>
      <c r="S86" s="147"/>
      <c r="T86" s="148">
        <v>4.9500000000000002E-2</v>
      </c>
      <c r="U86" s="147">
        <f>ROUND(E86*T86,2)</f>
        <v>4.95</v>
      </c>
      <c r="V86" s="139"/>
      <c r="W86" s="139"/>
      <c r="X86" s="139"/>
      <c r="Y86" s="139"/>
      <c r="Z86" s="139"/>
      <c r="AA86" s="139"/>
      <c r="AB86" s="139"/>
      <c r="AC86" s="139"/>
      <c r="AD86" s="139"/>
      <c r="AE86" s="139" t="s">
        <v>124</v>
      </c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</row>
    <row r="87" spans="1:60" outlineLevel="1" x14ac:dyDescent="0.2">
      <c r="A87" s="140">
        <v>40</v>
      </c>
      <c r="B87" s="140" t="s">
        <v>214</v>
      </c>
      <c r="C87" s="178" t="s">
        <v>215</v>
      </c>
      <c r="D87" s="146" t="s">
        <v>119</v>
      </c>
      <c r="E87" s="153">
        <v>5</v>
      </c>
      <c r="F87" s="156">
        <f>H87+J87</f>
        <v>0</v>
      </c>
      <c r="G87" s="157">
        <f>ROUND(E87*F87,2)</f>
        <v>0</v>
      </c>
      <c r="H87" s="157"/>
      <c r="I87" s="157">
        <f>ROUND(E87*H87,2)</f>
        <v>0</v>
      </c>
      <c r="J87" s="157"/>
      <c r="K87" s="157">
        <f>ROUND(E87*J87,2)</f>
        <v>0</v>
      </c>
      <c r="L87" s="157">
        <v>21</v>
      </c>
      <c r="M87" s="157">
        <f>G87*(1+L87/100)</f>
        <v>0</v>
      </c>
      <c r="N87" s="147">
        <v>0</v>
      </c>
      <c r="O87" s="147">
        <f>ROUND(E87*N87,5)</f>
        <v>0</v>
      </c>
      <c r="P87" s="147">
        <v>0</v>
      </c>
      <c r="Q87" s="147">
        <f>ROUND(E87*P87,5)</f>
        <v>0</v>
      </c>
      <c r="R87" s="147"/>
      <c r="S87" s="147"/>
      <c r="T87" s="148">
        <v>0.27</v>
      </c>
      <c r="U87" s="147">
        <f>ROUND(E87*T87,2)</f>
        <v>1.35</v>
      </c>
      <c r="V87" s="139"/>
      <c r="W87" s="139"/>
      <c r="X87" s="139"/>
      <c r="Y87" s="139"/>
      <c r="Z87" s="139"/>
      <c r="AA87" s="139"/>
      <c r="AB87" s="139"/>
      <c r="AC87" s="139"/>
      <c r="AD87" s="139"/>
      <c r="AE87" s="139" t="s">
        <v>124</v>
      </c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</row>
    <row r="88" spans="1:60" outlineLevel="1" x14ac:dyDescent="0.2">
      <c r="A88" s="140"/>
      <c r="B88" s="140"/>
      <c r="C88" s="179" t="s">
        <v>216</v>
      </c>
      <c r="D88" s="149"/>
      <c r="E88" s="154">
        <v>4</v>
      </c>
      <c r="F88" s="157"/>
      <c r="G88" s="157"/>
      <c r="H88" s="157"/>
      <c r="I88" s="157"/>
      <c r="J88" s="157"/>
      <c r="K88" s="157"/>
      <c r="L88" s="157"/>
      <c r="M88" s="157"/>
      <c r="N88" s="147"/>
      <c r="O88" s="147"/>
      <c r="P88" s="147"/>
      <c r="Q88" s="147"/>
      <c r="R88" s="147"/>
      <c r="S88" s="147"/>
      <c r="T88" s="148"/>
      <c r="U88" s="147"/>
      <c r="V88" s="139"/>
      <c r="W88" s="139"/>
      <c r="X88" s="139"/>
      <c r="Y88" s="139"/>
      <c r="Z88" s="139"/>
      <c r="AA88" s="139"/>
      <c r="AB88" s="139"/>
      <c r="AC88" s="139"/>
      <c r="AD88" s="139"/>
      <c r="AE88" s="139" t="s">
        <v>113</v>
      </c>
      <c r="AF88" s="139">
        <v>0</v>
      </c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</row>
    <row r="89" spans="1:60" outlineLevel="1" x14ac:dyDescent="0.2">
      <c r="A89" s="140"/>
      <c r="B89" s="140"/>
      <c r="C89" s="179" t="s">
        <v>217</v>
      </c>
      <c r="D89" s="149"/>
      <c r="E89" s="154">
        <v>1</v>
      </c>
      <c r="F89" s="157"/>
      <c r="G89" s="157"/>
      <c r="H89" s="157"/>
      <c r="I89" s="157"/>
      <c r="J89" s="157"/>
      <c r="K89" s="157"/>
      <c r="L89" s="157"/>
      <c r="M89" s="157"/>
      <c r="N89" s="147"/>
      <c r="O89" s="147"/>
      <c r="P89" s="147"/>
      <c r="Q89" s="147"/>
      <c r="R89" s="147"/>
      <c r="S89" s="147"/>
      <c r="T89" s="148"/>
      <c r="U89" s="147"/>
      <c r="V89" s="139"/>
      <c r="W89" s="139"/>
      <c r="X89" s="139"/>
      <c r="Y89" s="139"/>
      <c r="Z89" s="139"/>
      <c r="AA89" s="139"/>
      <c r="AB89" s="139"/>
      <c r="AC89" s="139"/>
      <c r="AD89" s="139"/>
      <c r="AE89" s="139" t="s">
        <v>113</v>
      </c>
      <c r="AF89" s="139">
        <v>0</v>
      </c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</row>
    <row r="90" spans="1:60" ht="22.5" outlineLevel="1" x14ac:dyDescent="0.2">
      <c r="A90" s="140">
        <v>41</v>
      </c>
      <c r="B90" s="140" t="s">
        <v>218</v>
      </c>
      <c r="C90" s="178" t="s">
        <v>219</v>
      </c>
      <c r="D90" s="146" t="s">
        <v>119</v>
      </c>
      <c r="E90" s="153">
        <v>15</v>
      </c>
      <c r="F90" s="156">
        <f>H90+J90</f>
        <v>0</v>
      </c>
      <c r="G90" s="157">
        <f>ROUND(E90*F90,2)</f>
        <v>0</v>
      </c>
      <c r="H90" s="157"/>
      <c r="I90" s="157">
        <f>ROUND(E90*H90,2)</f>
        <v>0</v>
      </c>
      <c r="J90" s="157"/>
      <c r="K90" s="157">
        <f>ROUND(E90*J90,2)</f>
        <v>0</v>
      </c>
      <c r="L90" s="157">
        <v>21</v>
      </c>
      <c r="M90" s="157">
        <f>G90*(1+L90/100)</f>
        <v>0</v>
      </c>
      <c r="N90" s="147">
        <v>2.0000000000000002E-5</v>
      </c>
      <c r="O90" s="147">
        <f>ROUND(E90*N90,5)</f>
        <v>2.9999999999999997E-4</v>
      </c>
      <c r="P90" s="147">
        <v>0</v>
      </c>
      <c r="Q90" s="147">
        <f>ROUND(E90*P90,5)</f>
        <v>0</v>
      </c>
      <c r="R90" s="147"/>
      <c r="S90" s="147"/>
      <c r="T90" s="148">
        <v>0.15</v>
      </c>
      <c r="U90" s="147">
        <f>ROUND(E90*T90,2)</f>
        <v>2.25</v>
      </c>
      <c r="V90" s="139"/>
      <c r="W90" s="139"/>
      <c r="X90" s="139"/>
      <c r="Y90" s="139"/>
      <c r="Z90" s="139"/>
      <c r="AA90" s="139"/>
      <c r="AB90" s="139"/>
      <c r="AC90" s="139"/>
      <c r="AD90" s="139"/>
      <c r="AE90" s="139" t="s">
        <v>124</v>
      </c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</row>
    <row r="91" spans="1:60" ht="22.5" outlineLevel="1" x14ac:dyDescent="0.2">
      <c r="A91" s="140">
        <v>42</v>
      </c>
      <c r="B91" s="140" t="s">
        <v>220</v>
      </c>
      <c r="C91" s="178" t="s">
        <v>221</v>
      </c>
      <c r="D91" s="146" t="s">
        <v>119</v>
      </c>
      <c r="E91" s="153">
        <v>2</v>
      </c>
      <c r="F91" s="156">
        <f>H91+J91</f>
        <v>0</v>
      </c>
      <c r="G91" s="157">
        <f>ROUND(E91*F91,2)</f>
        <v>0</v>
      </c>
      <c r="H91" s="157"/>
      <c r="I91" s="157">
        <f>ROUND(E91*H91,2)</f>
        <v>0</v>
      </c>
      <c r="J91" s="157"/>
      <c r="K91" s="157">
        <f>ROUND(E91*J91,2)</f>
        <v>0</v>
      </c>
      <c r="L91" s="157">
        <v>21</v>
      </c>
      <c r="M91" s="157">
        <f>G91*(1+L91/100)</f>
        <v>0</v>
      </c>
      <c r="N91" s="147">
        <v>0</v>
      </c>
      <c r="O91" s="147">
        <f>ROUND(E91*N91,5)</f>
        <v>0</v>
      </c>
      <c r="P91" s="147">
        <v>0</v>
      </c>
      <c r="Q91" s="147">
        <f>ROUND(E91*P91,5)</f>
        <v>0</v>
      </c>
      <c r="R91" s="147"/>
      <c r="S91" s="147"/>
      <c r="T91" s="148">
        <v>0.12</v>
      </c>
      <c r="U91" s="147">
        <f>ROUND(E91*T91,2)</f>
        <v>0.24</v>
      </c>
      <c r="V91" s="139"/>
      <c r="W91" s="139"/>
      <c r="X91" s="139"/>
      <c r="Y91" s="139"/>
      <c r="Z91" s="139"/>
      <c r="AA91" s="139"/>
      <c r="AB91" s="139"/>
      <c r="AC91" s="139"/>
      <c r="AD91" s="139"/>
      <c r="AE91" s="139" t="s">
        <v>124</v>
      </c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</row>
    <row r="92" spans="1:60" ht="22.5" outlineLevel="1" x14ac:dyDescent="0.2">
      <c r="A92" s="140">
        <v>43</v>
      </c>
      <c r="B92" s="140" t="s">
        <v>222</v>
      </c>
      <c r="C92" s="178" t="s">
        <v>223</v>
      </c>
      <c r="D92" s="146" t="s">
        <v>131</v>
      </c>
      <c r="E92" s="153">
        <v>50</v>
      </c>
      <c r="F92" s="156">
        <f>H92+J92</f>
        <v>0</v>
      </c>
      <c r="G92" s="157">
        <f>ROUND(E92*F92,2)</f>
        <v>0</v>
      </c>
      <c r="H92" s="157"/>
      <c r="I92" s="157">
        <f>ROUND(E92*H92,2)</f>
        <v>0</v>
      </c>
      <c r="J92" s="157"/>
      <c r="K92" s="157">
        <f>ROUND(E92*J92,2)</f>
        <v>0</v>
      </c>
      <c r="L92" s="157">
        <v>21</v>
      </c>
      <c r="M92" s="157">
        <f>G92*(1+L92/100)</f>
        <v>0</v>
      </c>
      <c r="N92" s="147">
        <v>1.9000000000000001E-4</v>
      </c>
      <c r="O92" s="147">
        <f>ROUND(E92*N92,5)</f>
        <v>9.4999999999999998E-3</v>
      </c>
      <c r="P92" s="147">
        <v>0</v>
      </c>
      <c r="Q92" s="147">
        <f>ROUND(E92*P92,5)</f>
        <v>0</v>
      </c>
      <c r="R92" s="147"/>
      <c r="S92" s="147"/>
      <c r="T92" s="148">
        <v>7.0000000000000007E-2</v>
      </c>
      <c r="U92" s="147">
        <f>ROUND(E92*T92,2)</f>
        <v>3.5</v>
      </c>
      <c r="V92" s="139"/>
      <c r="W92" s="139"/>
      <c r="X92" s="139"/>
      <c r="Y92" s="139"/>
      <c r="Z92" s="139"/>
      <c r="AA92" s="139"/>
      <c r="AB92" s="139"/>
      <c r="AC92" s="139"/>
      <c r="AD92" s="139"/>
      <c r="AE92" s="139" t="s">
        <v>124</v>
      </c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</row>
    <row r="93" spans="1:60" ht="22.5" outlineLevel="1" x14ac:dyDescent="0.2">
      <c r="A93" s="140">
        <v>44</v>
      </c>
      <c r="B93" s="140" t="s">
        <v>224</v>
      </c>
      <c r="C93" s="178" t="s">
        <v>225</v>
      </c>
      <c r="D93" s="146" t="s">
        <v>131</v>
      </c>
      <c r="E93" s="153">
        <v>50</v>
      </c>
      <c r="F93" s="156">
        <f>H93+J93</f>
        <v>0</v>
      </c>
      <c r="G93" s="157">
        <f>ROUND(E93*F93,2)</f>
        <v>0</v>
      </c>
      <c r="H93" s="157"/>
      <c r="I93" s="157">
        <f>ROUND(E93*H93,2)</f>
        <v>0</v>
      </c>
      <c r="J93" s="157"/>
      <c r="K93" s="157">
        <f>ROUND(E93*J93,2)</f>
        <v>0</v>
      </c>
      <c r="L93" s="157">
        <v>21</v>
      </c>
      <c r="M93" s="157">
        <f>G93*(1+L93/100)</f>
        <v>0</v>
      </c>
      <c r="N93" s="147">
        <v>2.5000000000000001E-4</v>
      </c>
      <c r="O93" s="147">
        <f>ROUND(E93*N93,5)</f>
        <v>1.2500000000000001E-2</v>
      </c>
      <c r="P93" s="147">
        <v>0</v>
      </c>
      <c r="Q93" s="147">
        <f>ROUND(E93*P93,5)</f>
        <v>0</v>
      </c>
      <c r="R93" s="147"/>
      <c r="S93" s="147"/>
      <c r="T93" s="148">
        <v>7.2459999999999997E-2</v>
      </c>
      <c r="U93" s="147">
        <f>ROUND(E93*T93,2)</f>
        <v>3.62</v>
      </c>
      <c r="V93" s="139"/>
      <c r="W93" s="139"/>
      <c r="X93" s="139"/>
      <c r="Y93" s="139"/>
      <c r="Z93" s="139"/>
      <c r="AA93" s="139"/>
      <c r="AB93" s="139"/>
      <c r="AC93" s="139"/>
      <c r="AD93" s="139"/>
      <c r="AE93" s="139" t="s">
        <v>124</v>
      </c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</row>
    <row r="94" spans="1:60" outlineLevel="1" x14ac:dyDescent="0.2">
      <c r="A94" s="140">
        <v>45</v>
      </c>
      <c r="B94" s="140" t="s">
        <v>226</v>
      </c>
      <c r="C94" s="178" t="s">
        <v>227</v>
      </c>
      <c r="D94" s="146" t="s">
        <v>119</v>
      </c>
      <c r="E94" s="153">
        <v>5</v>
      </c>
      <c r="F94" s="156">
        <f>H94+J94</f>
        <v>0</v>
      </c>
      <c r="G94" s="157">
        <f>ROUND(E94*F94,2)</f>
        <v>0</v>
      </c>
      <c r="H94" s="157"/>
      <c r="I94" s="157">
        <f>ROUND(E94*H94,2)</f>
        <v>0</v>
      </c>
      <c r="J94" s="157"/>
      <c r="K94" s="157">
        <f>ROUND(E94*J94,2)</f>
        <v>0</v>
      </c>
      <c r="L94" s="157">
        <v>21</v>
      </c>
      <c r="M94" s="157">
        <f>G94*(1+L94/100)</f>
        <v>0</v>
      </c>
      <c r="N94" s="147">
        <v>0</v>
      </c>
      <c r="O94" s="147">
        <f>ROUND(E94*N94,5)</f>
        <v>0</v>
      </c>
      <c r="P94" s="147">
        <v>0</v>
      </c>
      <c r="Q94" s="147">
        <f>ROUND(E94*P94,5)</f>
        <v>0</v>
      </c>
      <c r="R94" s="147"/>
      <c r="S94" s="147"/>
      <c r="T94" s="148">
        <v>0.22500000000000001</v>
      </c>
      <c r="U94" s="147">
        <f>ROUND(E94*T94,2)</f>
        <v>1.1299999999999999</v>
      </c>
      <c r="V94" s="139"/>
      <c r="W94" s="139"/>
      <c r="X94" s="139"/>
      <c r="Y94" s="139"/>
      <c r="Z94" s="139"/>
      <c r="AA94" s="139"/>
      <c r="AB94" s="139"/>
      <c r="AC94" s="139"/>
      <c r="AD94" s="139"/>
      <c r="AE94" s="139" t="s">
        <v>124</v>
      </c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</row>
    <row r="95" spans="1:60" outlineLevel="1" x14ac:dyDescent="0.2">
      <c r="A95" s="140"/>
      <c r="B95" s="140"/>
      <c r="C95" s="179" t="s">
        <v>228</v>
      </c>
      <c r="D95" s="149"/>
      <c r="E95" s="154">
        <v>5</v>
      </c>
      <c r="F95" s="157"/>
      <c r="G95" s="157"/>
      <c r="H95" s="157"/>
      <c r="I95" s="157"/>
      <c r="J95" s="157"/>
      <c r="K95" s="157"/>
      <c r="L95" s="157"/>
      <c r="M95" s="157"/>
      <c r="N95" s="147"/>
      <c r="O95" s="147"/>
      <c r="P95" s="147"/>
      <c r="Q95" s="147"/>
      <c r="R95" s="147"/>
      <c r="S95" s="147"/>
      <c r="T95" s="148"/>
      <c r="U95" s="147"/>
      <c r="V95" s="139"/>
      <c r="W95" s="139"/>
      <c r="X95" s="139"/>
      <c r="Y95" s="139"/>
      <c r="Z95" s="139"/>
      <c r="AA95" s="139"/>
      <c r="AB95" s="139"/>
      <c r="AC95" s="139"/>
      <c r="AD95" s="139"/>
      <c r="AE95" s="139" t="s">
        <v>113</v>
      </c>
      <c r="AF95" s="139">
        <v>0</v>
      </c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</row>
    <row r="96" spans="1:60" outlineLevel="1" x14ac:dyDescent="0.2">
      <c r="A96" s="140">
        <v>46</v>
      </c>
      <c r="B96" s="140" t="s">
        <v>229</v>
      </c>
      <c r="C96" s="178" t="s">
        <v>230</v>
      </c>
      <c r="D96" s="146" t="s">
        <v>119</v>
      </c>
      <c r="E96" s="153">
        <v>7</v>
      </c>
      <c r="F96" s="156">
        <f>H96+J96</f>
        <v>0</v>
      </c>
      <c r="G96" s="157">
        <f>ROUND(E96*F96,2)</f>
        <v>0</v>
      </c>
      <c r="H96" s="157"/>
      <c r="I96" s="157">
        <f>ROUND(E96*H96,2)</f>
        <v>0</v>
      </c>
      <c r="J96" s="157"/>
      <c r="K96" s="157">
        <f>ROUND(E96*J96,2)</f>
        <v>0</v>
      </c>
      <c r="L96" s="157">
        <v>21</v>
      </c>
      <c r="M96" s="157">
        <f>G96*(1+L96/100)</f>
        <v>0</v>
      </c>
      <c r="N96" s="147">
        <v>4.0000000000000003E-5</v>
      </c>
      <c r="O96" s="147">
        <f>ROUND(E96*N96,5)</f>
        <v>2.7999999999999998E-4</v>
      </c>
      <c r="P96" s="147">
        <v>0</v>
      </c>
      <c r="Q96" s="147">
        <f>ROUND(E96*P96,5)</f>
        <v>0</v>
      </c>
      <c r="R96" s="147"/>
      <c r="S96" s="147"/>
      <c r="T96" s="148">
        <v>0</v>
      </c>
      <c r="U96" s="147">
        <f>ROUND(E96*T96,2)</f>
        <v>0</v>
      </c>
      <c r="V96" s="139"/>
      <c r="W96" s="139"/>
      <c r="X96" s="139"/>
      <c r="Y96" s="139"/>
      <c r="Z96" s="139"/>
      <c r="AA96" s="139"/>
      <c r="AB96" s="139"/>
      <c r="AC96" s="139"/>
      <c r="AD96" s="139"/>
      <c r="AE96" s="139" t="s">
        <v>231</v>
      </c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</row>
    <row r="97" spans="1:60" outlineLevel="1" x14ac:dyDescent="0.2">
      <c r="A97" s="140"/>
      <c r="B97" s="140"/>
      <c r="C97" s="179" t="s">
        <v>232</v>
      </c>
      <c r="D97" s="149"/>
      <c r="E97" s="154">
        <v>2</v>
      </c>
      <c r="F97" s="157"/>
      <c r="G97" s="157"/>
      <c r="H97" s="157"/>
      <c r="I97" s="157"/>
      <c r="J97" s="157"/>
      <c r="K97" s="157"/>
      <c r="L97" s="157"/>
      <c r="M97" s="157"/>
      <c r="N97" s="147"/>
      <c r="O97" s="147"/>
      <c r="P97" s="147"/>
      <c r="Q97" s="147"/>
      <c r="R97" s="147"/>
      <c r="S97" s="147"/>
      <c r="T97" s="148"/>
      <c r="U97" s="147"/>
      <c r="V97" s="139"/>
      <c r="W97" s="139"/>
      <c r="X97" s="139"/>
      <c r="Y97" s="139"/>
      <c r="Z97" s="139"/>
      <c r="AA97" s="139"/>
      <c r="AB97" s="139"/>
      <c r="AC97" s="139"/>
      <c r="AD97" s="139"/>
      <c r="AE97" s="139" t="s">
        <v>113</v>
      </c>
      <c r="AF97" s="139">
        <v>0</v>
      </c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</row>
    <row r="98" spans="1:60" outlineLevel="1" x14ac:dyDescent="0.2">
      <c r="A98" s="140"/>
      <c r="B98" s="140"/>
      <c r="C98" s="179" t="s">
        <v>228</v>
      </c>
      <c r="D98" s="149"/>
      <c r="E98" s="154">
        <v>5</v>
      </c>
      <c r="F98" s="157"/>
      <c r="G98" s="157"/>
      <c r="H98" s="157"/>
      <c r="I98" s="157"/>
      <c r="J98" s="157"/>
      <c r="K98" s="157"/>
      <c r="L98" s="157"/>
      <c r="M98" s="157"/>
      <c r="N98" s="147"/>
      <c r="O98" s="147"/>
      <c r="P98" s="147"/>
      <c r="Q98" s="147"/>
      <c r="R98" s="147"/>
      <c r="S98" s="147"/>
      <c r="T98" s="148"/>
      <c r="U98" s="147"/>
      <c r="V98" s="139"/>
      <c r="W98" s="139"/>
      <c r="X98" s="139"/>
      <c r="Y98" s="139"/>
      <c r="Z98" s="139"/>
      <c r="AA98" s="139"/>
      <c r="AB98" s="139"/>
      <c r="AC98" s="139"/>
      <c r="AD98" s="139"/>
      <c r="AE98" s="139" t="s">
        <v>113</v>
      </c>
      <c r="AF98" s="139">
        <v>0</v>
      </c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</row>
    <row r="99" spans="1:60" outlineLevel="1" x14ac:dyDescent="0.2">
      <c r="A99" s="140">
        <v>47</v>
      </c>
      <c r="B99" s="140" t="s">
        <v>233</v>
      </c>
      <c r="C99" s="178" t="s">
        <v>246</v>
      </c>
      <c r="D99" s="146" t="s">
        <v>119</v>
      </c>
      <c r="E99" s="153">
        <v>5</v>
      </c>
      <c r="F99" s="156">
        <f>H99+J99</f>
        <v>0</v>
      </c>
      <c r="G99" s="157">
        <f>ROUND(E99*F99,2)</f>
        <v>0</v>
      </c>
      <c r="H99" s="157"/>
      <c r="I99" s="157">
        <f>ROUND(E99*H99,2)</f>
        <v>0</v>
      </c>
      <c r="J99" s="157"/>
      <c r="K99" s="157">
        <f>ROUND(E99*J99,2)</f>
        <v>0</v>
      </c>
      <c r="L99" s="157">
        <v>21</v>
      </c>
      <c r="M99" s="157">
        <f>G99*(1+L99/100)</f>
        <v>0</v>
      </c>
      <c r="N99" s="147">
        <v>1.8E-3</v>
      </c>
      <c r="O99" s="147">
        <f>ROUND(E99*N99,5)</f>
        <v>8.9999999999999993E-3</v>
      </c>
      <c r="P99" s="147">
        <v>0</v>
      </c>
      <c r="Q99" s="147">
        <f>ROUND(E99*P99,5)</f>
        <v>0</v>
      </c>
      <c r="R99" s="147"/>
      <c r="S99" s="147"/>
      <c r="T99" s="148">
        <v>0</v>
      </c>
      <c r="U99" s="147">
        <f>ROUND(E99*T99,2)</f>
        <v>0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 t="s">
        <v>231</v>
      </c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</row>
    <row r="100" spans="1:60" outlineLevel="1" x14ac:dyDescent="0.2">
      <c r="A100" s="140">
        <v>48</v>
      </c>
      <c r="B100" s="140" t="s">
        <v>234</v>
      </c>
      <c r="C100" s="178" t="s">
        <v>235</v>
      </c>
      <c r="D100" s="146" t="s">
        <v>119</v>
      </c>
      <c r="E100" s="153">
        <v>5</v>
      </c>
      <c r="F100" s="156">
        <f>H100+J100</f>
        <v>0</v>
      </c>
      <c r="G100" s="157">
        <f>ROUND(E100*F100,2)</f>
        <v>0</v>
      </c>
      <c r="H100" s="157"/>
      <c r="I100" s="157">
        <f>ROUND(E100*H100,2)</f>
        <v>0</v>
      </c>
      <c r="J100" s="157"/>
      <c r="K100" s="157">
        <f>ROUND(E100*J100,2)</f>
        <v>0</v>
      </c>
      <c r="L100" s="157">
        <v>21</v>
      </c>
      <c r="M100" s="157">
        <f>G100*(1+L100/100)</f>
        <v>0</v>
      </c>
      <c r="N100" s="147">
        <v>0</v>
      </c>
      <c r="O100" s="147">
        <f>ROUND(E100*N100,5)</f>
        <v>0</v>
      </c>
      <c r="P100" s="147">
        <v>0</v>
      </c>
      <c r="Q100" s="147">
        <f>ROUND(E100*P100,5)</f>
        <v>0</v>
      </c>
      <c r="R100" s="147"/>
      <c r="S100" s="147"/>
      <c r="T100" s="148">
        <v>1</v>
      </c>
      <c r="U100" s="147">
        <f>ROUND(E100*T100,2)</f>
        <v>5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 t="s">
        <v>124</v>
      </c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</row>
    <row r="101" spans="1:60" x14ac:dyDescent="0.2">
      <c r="A101" s="141" t="s">
        <v>107</v>
      </c>
      <c r="B101" s="141" t="s">
        <v>80</v>
      </c>
      <c r="C101" s="180" t="s">
        <v>26</v>
      </c>
      <c r="D101" s="150"/>
      <c r="E101" s="155"/>
      <c r="F101" s="158"/>
      <c r="G101" s="158">
        <f>SUMIF(AE102:AE102,"&lt;&gt;NOR",G102:G102)</f>
        <v>0</v>
      </c>
      <c r="H101" s="158"/>
      <c r="I101" s="158">
        <f>SUM(I102:I102)</f>
        <v>0</v>
      </c>
      <c r="J101" s="158"/>
      <c r="K101" s="158">
        <f>SUM(K102:K102)</f>
        <v>0</v>
      </c>
      <c r="L101" s="158"/>
      <c r="M101" s="158">
        <f>SUM(M102:M102)</f>
        <v>0</v>
      </c>
      <c r="N101" s="151"/>
      <c r="O101" s="151">
        <f>SUM(O102:O102)</f>
        <v>0</v>
      </c>
      <c r="P101" s="151"/>
      <c r="Q101" s="151">
        <f>SUM(Q102:Q102)</f>
        <v>0</v>
      </c>
      <c r="R101" s="151"/>
      <c r="S101" s="151"/>
      <c r="T101" s="152"/>
      <c r="U101" s="151">
        <f>SUM(U102:U102)</f>
        <v>0</v>
      </c>
      <c r="AE101" t="s">
        <v>108</v>
      </c>
    </row>
    <row r="102" spans="1:60" outlineLevel="1" x14ac:dyDescent="0.2">
      <c r="A102" s="167">
        <v>49</v>
      </c>
      <c r="B102" s="167" t="s">
        <v>236</v>
      </c>
      <c r="C102" s="181" t="s">
        <v>237</v>
      </c>
      <c r="D102" s="168" t="s">
        <v>238</v>
      </c>
      <c r="E102" s="169">
        <v>1</v>
      </c>
      <c r="F102" s="170">
        <f>H102+J102</f>
        <v>0</v>
      </c>
      <c r="G102" s="171">
        <f>ROUND(E102*F102,2)</f>
        <v>0</v>
      </c>
      <c r="H102" s="171"/>
      <c r="I102" s="171">
        <f>ROUND(E102*H102,2)</f>
        <v>0</v>
      </c>
      <c r="J102" s="171"/>
      <c r="K102" s="171">
        <f>ROUND(E102*J102,2)</f>
        <v>0</v>
      </c>
      <c r="L102" s="171">
        <v>21</v>
      </c>
      <c r="M102" s="171">
        <f>G102*(1+L102/100)</f>
        <v>0</v>
      </c>
      <c r="N102" s="172">
        <v>0</v>
      </c>
      <c r="O102" s="172">
        <f>ROUND(E102*N102,5)</f>
        <v>0</v>
      </c>
      <c r="P102" s="172">
        <v>0</v>
      </c>
      <c r="Q102" s="172">
        <f>ROUND(E102*P102,5)</f>
        <v>0</v>
      </c>
      <c r="R102" s="172"/>
      <c r="S102" s="172"/>
      <c r="T102" s="173">
        <v>0</v>
      </c>
      <c r="U102" s="172">
        <f>ROUND(E102*T102,2)</f>
        <v>0</v>
      </c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 t="s">
        <v>239</v>
      </c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</row>
    <row r="103" spans="1:60" x14ac:dyDescent="0.2">
      <c r="A103" s="4"/>
      <c r="B103" s="5" t="s">
        <v>240</v>
      </c>
      <c r="C103" s="182" t="s">
        <v>240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AC103">
        <v>15</v>
      </c>
      <c r="AD103">
        <v>21</v>
      </c>
    </row>
    <row r="104" spans="1:60" x14ac:dyDescent="0.2">
      <c r="A104" s="174"/>
      <c r="B104" s="175" t="s">
        <v>28</v>
      </c>
      <c r="C104" s="183" t="s">
        <v>240</v>
      </c>
      <c r="D104" s="176"/>
      <c r="E104" s="176"/>
      <c r="F104" s="176"/>
      <c r="G104" s="177">
        <f>G8+G13+G22+G25+G28+G31+G40+G47+G49+G55+G60+G64+G79+G84+G101</f>
        <v>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AC104">
        <f>SUMIF(L7:L102,AC103,G7:G102)</f>
        <v>0</v>
      </c>
      <c r="AD104">
        <f>SUMIF(L7:L102,AD103,G7:G102)</f>
        <v>0</v>
      </c>
      <c r="AE104" t="s">
        <v>241</v>
      </c>
    </row>
    <row r="105" spans="1:60" x14ac:dyDescent="0.2">
      <c r="A105" s="4"/>
      <c r="B105" s="5" t="s">
        <v>240</v>
      </c>
      <c r="C105" s="182" t="s">
        <v>240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60" x14ac:dyDescent="0.2">
      <c r="A106" s="4"/>
      <c r="B106" s="5" t="s">
        <v>240</v>
      </c>
      <c r="C106" s="182" t="s">
        <v>240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60" x14ac:dyDescent="0.2">
      <c r="A107" s="245" t="s">
        <v>242</v>
      </c>
      <c r="B107" s="245"/>
      <c r="C107" s="2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60" x14ac:dyDescent="0.2">
      <c r="A108" s="247"/>
      <c r="B108" s="248"/>
      <c r="C108" s="249"/>
      <c r="D108" s="248"/>
      <c r="E108" s="248"/>
      <c r="F108" s="248"/>
      <c r="G108" s="25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AE108" t="s">
        <v>243</v>
      </c>
    </row>
    <row r="109" spans="1:60" x14ac:dyDescent="0.2">
      <c r="A109" s="251"/>
      <c r="B109" s="252"/>
      <c r="C109" s="253"/>
      <c r="D109" s="252"/>
      <c r="E109" s="252"/>
      <c r="F109" s="252"/>
      <c r="G109" s="25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60" x14ac:dyDescent="0.2">
      <c r="A110" s="251"/>
      <c r="B110" s="252"/>
      <c r="C110" s="253"/>
      <c r="D110" s="252"/>
      <c r="E110" s="252"/>
      <c r="F110" s="252"/>
      <c r="G110" s="25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60" x14ac:dyDescent="0.2">
      <c r="A111" s="251"/>
      <c r="B111" s="252"/>
      <c r="C111" s="253"/>
      <c r="D111" s="252"/>
      <c r="E111" s="252"/>
      <c r="F111" s="252"/>
      <c r="G111" s="25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60" x14ac:dyDescent="0.2">
      <c r="A112" s="255"/>
      <c r="B112" s="256"/>
      <c r="C112" s="257"/>
      <c r="D112" s="256"/>
      <c r="E112" s="256"/>
      <c r="F112" s="256"/>
      <c r="G112" s="25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31" x14ac:dyDescent="0.2">
      <c r="A113" s="4"/>
      <c r="B113" s="5" t="s">
        <v>240</v>
      </c>
      <c r="C113" s="182" t="s">
        <v>240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31" x14ac:dyDescent="0.2">
      <c r="C114" s="184"/>
      <c r="AE114" t="s">
        <v>244</v>
      </c>
    </row>
  </sheetData>
  <mergeCells count="6">
    <mergeCell ref="A108:G112"/>
    <mergeCell ref="A1:G1"/>
    <mergeCell ref="C2:G2"/>
    <mergeCell ref="C3:G3"/>
    <mergeCell ref="C4:G4"/>
    <mergeCell ref="A107:C107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Vit</cp:lastModifiedBy>
  <cp:lastPrinted>2014-02-28T09:52:57Z</cp:lastPrinted>
  <dcterms:created xsi:type="dcterms:W3CDTF">2009-04-08T07:15:50Z</dcterms:created>
  <dcterms:modified xsi:type="dcterms:W3CDTF">2024-04-29T08:34:51Z</dcterms:modified>
</cp:coreProperties>
</file>