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MŠ Pražská a odl.p. Jánského\2024 Oprava plotu I. etapa\Oplocení MŠ Pražská-ROZPOČET\"/>
    </mc:Choice>
  </mc:AlternateContent>
  <xr:revisionPtr revIDLastSave="0" documentId="13_ncr:1_{CB7E75CB-3CFB-4623-9C99-1BF51904BC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avba" sheetId="1" r:id="rId1"/>
    <sheet name="VzorPolozky" sheetId="10" state="hidden" r:id="rId2"/>
    <sheet name="01 2405_0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2405_01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2405_01 Pol'!$A$1:$G$218</definedName>
    <definedName name="_xlnm.Print_Area" localSheetId="0">Stavba!$A$1:$J$65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G12" i="12"/>
  <c r="G14" i="12"/>
  <c r="G19" i="12"/>
  <c r="G22" i="12"/>
  <c r="G24" i="12"/>
  <c r="G29" i="12"/>
  <c r="G31" i="12"/>
  <c r="G33" i="12"/>
  <c r="G36" i="12"/>
  <c r="G38" i="12"/>
  <c r="G40" i="12"/>
  <c r="G42" i="12"/>
  <c r="G44" i="12"/>
  <c r="G46" i="12"/>
  <c r="G48" i="12"/>
  <c r="G50" i="12"/>
  <c r="G55" i="12"/>
  <c r="G59" i="12"/>
  <c r="G61" i="12"/>
  <c r="G64" i="12"/>
  <c r="G66" i="12"/>
  <c r="G71" i="12"/>
  <c r="G73" i="12"/>
  <c r="G76" i="12"/>
  <c r="G81" i="12"/>
  <c r="G84" i="12"/>
  <c r="G87" i="12"/>
  <c r="G90" i="12"/>
  <c r="G92" i="12"/>
  <c r="G96" i="12"/>
  <c r="G97" i="12"/>
  <c r="G99" i="12"/>
  <c r="G101" i="12"/>
  <c r="G103" i="12"/>
  <c r="G105" i="12"/>
  <c r="G109" i="12"/>
  <c r="G114" i="12"/>
  <c r="I55" i="1" s="1"/>
  <c r="G116" i="12"/>
  <c r="G119" i="12"/>
  <c r="G121" i="12"/>
  <c r="G123" i="12"/>
  <c r="G125" i="12"/>
  <c r="G127" i="12"/>
  <c r="G129" i="12"/>
  <c r="G131" i="12"/>
  <c r="G133" i="12"/>
  <c r="G135" i="12"/>
  <c r="G137" i="12"/>
  <c r="G141" i="12"/>
  <c r="G143" i="12"/>
  <c r="G145" i="12"/>
  <c r="G147" i="12"/>
  <c r="G150" i="12"/>
  <c r="G156" i="12"/>
  <c r="G158" i="12"/>
  <c r="G160" i="12"/>
  <c r="G162" i="12"/>
  <c r="G164" i="12"/>
  <c r="G167" i="12"/>
  <c r="G171" i="12"/>
  <c r="G173" i="12"/>
  <c r="G175" i="12"/>
  <c r="G176" i="12"/>
  <c r="G179" i="12"/>
  <c r="G181" i="12"/>
  <c r="G183" i="12"/>
  <c r="G185" i="12"/>
  <c r="G189" i="12"/>
  <c r="G191" i="12"/>
  <c r="G194" i="12"/>
  <c r="G195" i="12"/>
  <c r="G196" i="12"/>
  <c r="G197" i="12"/>
  <c r="G198" i="12"/>
  <c r="G200" i="12"/>
  <c r="I63" i="1" s="1"/>
  <c r="I19" i="1" s="1"/>
  <c r="G202" i="12"/>
  <c r="G203" i="12"/>
  <c r="G204" i="12"/>
  <c r="G206" i="12"/>
  <c r="F41" i="1"/>
  <c r="J28" i="1"/>
  <c r="J26" i="1"/>
  <c r="G38" i="1"/>
  <c r="F38" i="1"/>
  <c r="J23" i="1"/>
  <c r="J24" i="1"/>
  <c r="J25" i="1"/>
  <c r="J27" i="1"/>
  <c r="E24" i="1"/>
  <c r="E26" i="1"/>
  <c r="I57" i="1" l="1"/>
  <c r="I62" i="1"/>
  <c r="I61" i="1"/>
  <c r="I60" i="1"/>
  <c r="I58" i="1"/>
  <c r="I52" i="1"/>
  <c r="I51" i="1"/>
  <c r="F39" i="1"/>
  <c r="F40" i="1"/>
  <c r="I64" i="1"/>
  <c r="I20" i="1" s="1"/>
  <c r="I56" i="1"/>
  <c r="I50" i="1"/>
  <c r="I59" i="1"/>
  <c r="I54" i="1"/>
  <c r="I53" i="1"/>
  <c r="I18" i="1" l="1"/>
  <c r="I17" i="1"/>
  <c r="F42" i="1"/>
  <c r="G41" i="1"/>
  <c r="H41" i="1" s="1"/>
  <c r="I41" i="1" s="1"/>
  <c r="G40" i="1"/>
  <c r="G39" i="1"/>
  <c r="G42" i="1" s="1"/>
  <c r="A25" i="1" s="1"/>
  <c r="H40" i="1"/>
  <c r="I40" i="1" s="1"/>
  <c r="G208" i="12"/>
  <c r="I49" i="1"/>
  <c r="A23" i="1" l="1"/>
  <c r="G28" i="1"/>
  <c r="G26" i="1"/>
  <c r="A26" i="1"/>
  <c r="I16" i="1"/>
  <c r="I21" i="1" s="1"/>
  <c r="I65" i="1"/>
  <c r="H39" i="1"/>
  <c r="A27" i="1"/>
  <c r="A29" i="1" s="1"/>
  <c r="G29" i="1" s="1"/>
  <c r="G27" i="1" s="1"/>
  <c r="A24" i="1"/>
  <c r="J62" i="1" l="1"/>
  <c r="J59" i="1"/>
  <c r="J49" i="1"/>
  <c r="J52" i="1"/>
  <c r="J63" i="1"/>
  <c r="J60" i="1"/>
  <c r="J57" i="1"/>
  <c r="J54" i="1"/>
  <c r="J58" i="1"/>
  <c r="J53" i="1"/>
  <c r="J56" i="1"/>
  <c r="J50" i="1"/>
  <c r="J64" i="1"/>
  <c r="J61" i="1"/>
  <c r="J55" i="1"/>
  <c r="J51" i="1"/>
  <c r="I39" i="1"/>
  <c r="I42" i="1" s="1"/>
  <c r="H42" i="1"/>
  <c r="J40" i="1" l="1"/>
  <c r="J39" i="1"/>
  <c r="J42" i="1" s="1"/>
  <c r="J41" i="1"/>
  <c r="J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<sst xmlns="http://schemas.openxmlformats.org/spreadsheetml/2006/main" count="534" uniqueCount="346">
  <si>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</si>
  <si>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</si>
  <si>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</si>
  <si>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</si>
  <si>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</si>
  <si>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</si>
  <si>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</si>
  <si>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</si>
  <si>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</si>
  <si>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</si>
  <si>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</si>
  <si>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</si>
  <si>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</si>
  <si>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</si>
  <si>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</si>
  <si>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</si>
  <si>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</si>
  <si>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</si>
  <si>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</si>
  <si>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</si>
  <si>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</si>
  <si>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</si>
  <si>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</si>
  <si>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</si>
  <si>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</si>
  <si>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</si>
  <si>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</si>
  <si>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</si>
  <si>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</si>
  <si>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</si>
  <si>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</si>
  <si>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</si>
  <si>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</si>
  <si>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</si>
  <si>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</si>
  <si>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</si>
  <si>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</si>
  <si>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</si>
  <si>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</si>
  <si>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2405_01</t>
  </si>
  <si>
    <t>Úsek č.1 (2024)</t>
  </si>
  <si>
    <t>01</t>
  </si>
  <si>
    <t>Úsek č.1</t>
  </si>
  <si>
    <t>Objekt:</t>
  </si>
  <si>
    <t>Rozpočet:</t>
  </si>
  <si>
    <t>2024/05</t>
  </si>
  <si>
    <t>MŠ Pražská, rekonstrukce oplocení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</si>
  <si>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</si>
  <si>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</si>
  <si>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</si>
  <si>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</si>
  <si>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</si>
  <si>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</si>
  <si>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</si>
  <si>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</si>
  <si>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</si>
  <si>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</si>
  <si>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</si>
  <si>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</si>
  <si>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</si>
  <si>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</si>
  <si>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</si>
  <si>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</si>
  <si>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</si>
  <si>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</si>
  <si>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</si>
  <si>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</si>
  <si>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</si>
  <si>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764</t>
  </si>
  <si>
    <t>Konstrukce klempířské</t>
  </si>
  <si>
    <t>767</t>
  </si>
  <si>
    <t>Konstrukce zámečnické</t>
  </si>
  <si>
    <t>M23</t>
  </si>
  <si>
    <t>Montáže potrubí</t>
  </si>
  <si>
    <t>M46</t>
  </si>
  <si>
    <t>Zemní práce při montážích</t>
  </si>
  <si>
    <t>M65</t>
  </si>
  <si>
    <t>Elektroinstalace a veřejné osvětlení</t>
  </si>
  <si>
    <t>D96</t>
  </si>
  <si>
    <t>Přesuny suti a vybouraných hmot</t>
  </si>
  <si>
    <t>PSU</t>
  </si>
  <si>
    <t>VN</t>
  </si>
  <si>
    <t>ON</t>
  </si>
  <si>
    <t>P.č.</t>
  </si>
  <si>
    <t>Číslo položky</t>
  </si>
  <si>
    <t>Název položky</t>
  </si>
  <si>
    <t>MJ</t>
  </si>
  <si>
    <t>Množství</t>
  </si>
  <si>
    <t>Cena / MJ</t>
  </si>
  <si>
    <t>Díl:</t>
  </si>
  <si>
    <t>113106111R00</t>
  </si>
  <si>
    <t>Rozebrání dlažeb z mozaiky</t>
  </si>
  <si>
    <t>m2</t>
  </si>
  <si>
    <t>chodník podél oplocení : 0,5*10,2</t>
  </si>
  <si>
    <t>u brány : 0,7*(3,6+1,74)</t>
  </si>
  <si>
    <t>113106121R00</t>
  </si>
  <si>
    <t>Rozebrání dlažeb z betonových dlaždic na sucho</t>
  </si>
  <si>
    <t>chodník podél oplocení : 0,5*(14+1,5+2+1+9)</t>
  </si>
  <si>
    <t>139601103R00</t>
  </si>
  <si>
    <t>Ruční výkop jam, rýh a šachet v hornině tř. 4</t>
  </si>
  <si>
    <t>m3</t>
  </si>
  <si>
    <t>základ : 0,7*(29,2+11,96)</t>
  </si>
  <si>
    <t>odkop z vnější strany- pro izolaci : 0,4*0,45*(10,2+14+1,5+2+1+9)</t>
  </si>
  <si>
    <t>odpočet bouraného základu : -10,88</t>
  </si>
  <si>
    <t>patka sloupku otevírání brány : 0,4*0,4*0,6</t>
  </si>
  <si>
    <t>162701105R00</t>
  </si>
  <si>
    <t>Vodorovné přemístění výkopku z hor.1-4 do 10000 m</t>
  </si>
  <si>
    <t>Odkaz na mn. položky pořadí 3 : 24,81400</t>
  </si>
  <si>
    <t>Odkaz na mn. položky pořadí 5 : 9,93600*-1</t>
  </si>
  <si>
    <t>175101201R00</t>
  </si>
  <si>
    <t>Obsyp objektu bez prohození sypaniny</t>
  </si>
  <si>
    <t>svislá : 0,4*(3,73+4,32+4,19*2+5,3+3,11)</t>
  </si>
  <si>
    <t>181101111R00</t>
  </si>
  <si>
    <t>Úprava pláně v zářezech se zhutněním - ručně</t>
  </si>
  <si>
    <t>přívod NN pro bránu : 0,5*15</t>
  </si>
  <si>
    <t>chodník podél oplocení : 0,5*(14+1,5+2+1)</t>
  </si>
  <si>
    <t>182001111R00</t>
  </si>
  <si>
    <t>Plošná úprava terénu, nerovnosti do 10 cm v rovině</t>
  </si>
  <si>
    <t>ZELENÉ PLOCHY : 2*(6,6+6,6+9+9)</t>
  </si>
  <si>
    <t>199000002R00</t>
  </si>
  <si>
    <t>Poplatek za skládku horniny 1- 4, č. dle katal. odpadů 17 05 04</t>
  </si>
  <si>
    <t>Odkaz na mn. položky pořadí 4 : 14,87800</t>
  </si>
  <si>
    <t>180400020RA0</t>
  </si>
  <si>
    <t>Založení trávníku parkového, rovina, dodání osiva</t>
  </si>
  <si>
    <t>Odkaz na mn. položky pořadí 7 : 62,40000</t>
  </si>
  <si>
    <t>274272140RT4</t>
  </si>
  <si>
    <t>Zdivo základové z bednicích tvárnic, tl. 300 mm výplň tvárnic betonem C 20/25</t>
  </si>
  <si>
    <t>2,16+2,13+1,12+0,3+0,25*2+1,34</t>
  </si>
  <si>
    <t>274313621R00</t>
  </si>
  <si>
    <t xml:space="preserve">Beton základových pasů prostý C 20/25 </t>
  </si>
  <si>
    <t>0,7*(17,17+5,04)</t>
  </si>
  <si>
    <t>274351215R00</t>
  </si>
  <si>
    <t>Bednění stěn základových pasů - zřízení</t>
  </si>
  <si>
    <t>17,17+5</t>
  </si>
  <si>
    <t>274351216R00</t>
  </si>
  <si>
    <t>Bednění stěn základových pasů - odstranění</t>
  </si>
  <si>
    <t>Odkaz na mn. položky pořadí 12 : 22,17000</t>
  </si>
  <si>
    <t>274361921RT9</t>
  </si>
  <si>
    <t>Výztuž základových pasů ze svařovaných sítí KY 80, drát d 8,0 mm, oko 150 x 150 mm</t>
  </si>
  <si>
    <t>t</t>
  </si>
  <si>
    <t>5,27*0,7*(6,6+5,1+3+2,1+1,74+5+2,75+1,75+9)/1000*1,2</t>
  </si>
  <si>
    <t>274361032R00</t>
  </si>
  <si>
    <t>Výztuž zdiva z tvárnic ztraceného bednění 16 prutů/m2, průměr 12 mm (např. zdiva suterénu)</t>
  </si>
  <si>
    <t>275313611R00</t>
  </si>
  <si>
    <t>Beton základových patek prostý C 16/20</t>
  </si>
  <si>
    <t>95-105</t>
  </si>
  <si>
    <t>Úpravy stávajícího oplocení v místě napojení na nový plot</t>
  </si>
  <si>
    <t>kpl</t>
  </si>
  <si>
    <t>úprava stávajícího oplocení v místa napojení na nový plot : 1</t>
  </si>
  <si>
    <t xml:space="preserve">- zkrácení plotového dílce, případně posunutí stáv. sloupku : </t>
  </si>
  <si>
    <t xml:space="preserve">- zarovnání styčné stáry apod. : </t>
  </si>
  <si>
    <t>311361821R00</t>
  </si>
  <si>
    <t>Výztuž nadzákladových zdí z betonářské oceli B500B (10 505)</t>
  </si>
  <si>
    <t xml:space="preserve">výztuž zdiva plotu, R-12 : </t>
  </si>
  <si>
    <t>pole : 4,6*(2,4*0,84*2+2,4*0,72*2+1,8*0,6+2,4*1,2+1,56*2,4+1,68*2,4+1,2*2,4*2)/1000*1,2</t>
  </si>
  <si>
    <t>pilířky : 7,1*(0,6*2,16*2+0,6*2,04+0,6*1,8*2+0,6*2,16+1,2*1,68+0,6*2,28+0,6*2,64+0,6*2,76*2+0,6*2,28)/1000*1,2</t>
  </si>
  <si>
    <t>348929111R00</t>
  </si>
  <si>
    <t>Příplatek na řezání 1ks betonové tvarovky KB Blok</t>
  </si>
  <si>
    <t>kus</t>
  </si>
  <si>
    <t>(3+3+1+1,25)*2</t>
  </si>
  <si>
    <t>596921191R00</t>
  </si>
  <si>
    <t>Příplatek za výplň otvorů vegetačních tvárnic betonových, bez dodávky výplňového materiálu</t>
  </si>
  <si>
    <t xml:space="preserve">vybetonování dutin plotového zdiva, (0,148 m3/1m3 zdiva) : </t>
  </si>
  <si>
    <t>Odkaz na mn. položky pořadí 23 : 12,57000*0,148</t>
  </si>
  <si>
    <t>318261323R</t>
  </si>
  <si>
    <t>Stříška plotu z desek, šířky 600x300x105mm (typ. vzor Lineblock)</t>
  </si>
  <si>
    <t>m</t>
  </si>
  <si>
    <t>0,6*8+1,2+2,4*6+1,8+2,4*3+0,6*3</t>
  </si>
  <si>
    <t>3489-100</t>
  </si>
  <si>
    <t>Tvárnice plotová 600x300x120mm (typ.vzor. Line block), vč. doplňkových tvárnic,3  barevné varianty</t>
  </si>
  <si>
    <t xml:space="preserve">hlavní objem vyzděn z tvárnic odstínu - BÍLÁ : </t>
  </si>
  <si>
    <t xml:space="preserve">doplněno odstínem - PŘÍRODNÍ - 33ks/10m2, CORTEN (15ks/10m2) : </t>
  </si>
  <si>
    <t xml:space="preserve">spotřeba 13,89 ks/m2 : </t>
  </si>
  <si>
    <t>(7,85+6,91+12,67+14,47)*13,89*1,05</t>
  </si>
  <si>
    <t>348921121R0V</t>
  </si>
  <si>
    <t xml:space="preserve">Zdění plotových zídek z betonových tvárnic,1. vrstva založená na maltu,ostatní celoplošně na lepidl </t>
  </si>
  <si>
    <t>0,3*(7,85+6,91+12,67+14,47)</t>
  </si>
  <si>
    <t>58922160R</t>
  </si>
  <si>
    <t>Beton C 20/25 - X0 - Dmax 22 mm - S1 - struskoportlandský CEM II</t>
  </si>
  <si>
    <t>Odkaz na mn. položky pořadí 20 : 1,86036*1,1</t>
  </si>
  <si>
    <t>566901111R00</t>
  </si>
  <si>
    <t>Vyspravení podkladu po překopech štěrkopískem</t>
  </si>
  <si>
    <t>přívod NN pro bránu : 0,5*0,2*15</t>
  </si>
  <si>
    <t>chodník podél oplocení : 0,5*0,2*(14+1,5+2+1+9)</t>
  </si>
  <si>
    <t>0,5*0,2*10,2</t>
  </si>
  <si>
    <t>u brány : 0,7*0,2*(3,6+1,74)</t>
  </si>
  <si>
    <t>596215021R00</t>
  </si>
  <si>
    <t>Kladení zámkové dlažby tl. 6 cm do drtě tl. 4 cm</t>
  </si>
  <si>
    <t>596811111R00</t>
  </si>
  <si>
    <t>Kladení dlaždic kom.pro pěší, lože z kameniva těž.</t>
  </si>
  <si>
    <t>591100020RAA</t>
  </si>
  <si>
    <t>Chodník z dlažby zámkové, podklad štěrkodrť dlažba přírodní tloušťka 6 cm</t>
  </si>
  <si>
    <t>ROZŠÍŘENÍ PLOCHY PRO POPELNICE, AGREGOVANÁ POLOŽKA, ZAHRNUJE VEŠKERÉ PRÁCE I ZEMNÍ A OBRUBY : 2</t>
  </si>
  <si>
    <t>953943123R00</t>
  </si>
  <si>
    <t>Osazení kovových předmětů do betonu, 15 kg / kus</t>
  </si>
  <si>
    <t>dvířka HUP : 1</t>
  </si>
  <si>
    <t>953981204R00</t>
  </si>
  <si>
    <t>Chemické kotvy, beton, hl.125 mm, M16, malta 2slož</t>
  </si>
  <si>
    <t xml:space="preserve">prokotvení zdiva plotu se základem : </t>
  </si>
  <si>
    <t>pilířky : 4*13</t>
  </si>
  <si>
    <t>průběžné : 8*11+6</t>
  </si>
  <si>
    <t>95-102</t>
  </si>
  <si>
    <t>Ocelový překlad v pilíř. HUP vč. rámu pro dvířka, dod.+mont., specifikace viz PD</t>
  </si>
  <si>
    <t>900      RT3</t>
  </si>
  <si>
    <t>HZS Práce v tarifní třídě 6 (např. tesař)</t>
  </si>
  <si>
    <t>h</t>
  </si>
  <si>
    <t>jinde nespecifikované práce : 30</t>
  </si>
  <si>
    <t>95-100</t>
  </si>
  <si>
    <t>Dvířka ocelová HUP lakovaná, uzamykatelná, 800x900mm</t>
  </si>
  <si>
    <t>961044111R00</t>
  </si>
  <si>
    <t>Bourání základů z betonu prostého</t>
  </si>
  <si>
    <t>0,5*0,7*(6,4+6,2+9,5+9)</t>
  </si>
  <si>
    <t>962052211R00</t>
  </si>
  <si>
    <t>Bourání zdiva železobetonového nadzákladového</t>
  </si>
  <si>
    <t>stáv. plot : 0,3*(2,81+2,02+7,21)</t>
  </si>
  <si>
    <t>970051018R00</t>
  </si>
  <si>
    <t>Vrtání jádrové do ŽB d 14-18 mm</t>
  </si>
  <si>
    <t xml:space="preserve">prokotvení zdiva plotu se základem, prohloubení vrtu o 175mm, vrt do hloubky 125mm je součástí položky chem. kotev : </t>
  </si>
  <si>
    <t>pilířky : 0,175*4*13</t>
  </si>
  <si>
    <t>průběžné : 0,175*(8*11+6)</t>
  </si>
  <si>
    <t>979054441R00</t>
  </si>
  <si>
    <t>Očištění vybour. dlaždic s výplní kamen. těženým</t>
  </si>
  <si>
    <t>Odkaz na mn. položky pořadí 1 : 8,83800</t>
  </si>
  <si>
    <t>Odkaz na mn. položky pořadí 2 : 13,75000</t>
  </si>
  <si>
    <t>998152121R00</t>
  </si>
  <si>
    <t>Přesun hmot, oplocení, zvláštní obj. monol. do 3 m</t>
  </si>
  <si>
    <t>711212005R00</t>
  </si>
  <si>
    <t>Hydroizolační povlak - stěrka včetně penetrace</t>
  </si>
  <si>
    <t>vodorovná plocha : 0,3*(0,6+3+3+3+3,6+6+3+9)</t>
  </si>
  <si>
    <t>svislá : 3,73+4,32+4,19*2+5,3+3,11+1,62+5,15</t>
  </si>
  <si>
    <t>711823121RT3</t>
  </si>
  <si>
    <t>Montáž nopové fólie svisle včetně dodávky fólie DELTA MS</t>
  </si>
  <si>
    <t>svislá : (3,73+4,32+4,19*2+5,3+3,11+1,62+5,15)*1,2</t>
  </si>
  <si>
    <t>998711201R00</t>
  </si>
  <si>
    <t>Přesun hmot pro izolace proti vodě, výšky do 6 m</t>
  </si>
  <si>
    <t>764813120R00</t>
  </si>
  <si>
    <t>Lemování zdí z lakovaného Pz plechu, rš 200 mm</t>
  </si>
  <si>
    <t>stáv HUP : 0,8+1,4*2</t>
  </si>
  <si>
    <t>998764201R00</t>
  </si>
  <si>
    <t>Přesun hmot pro klempířské konstr., výšky do 6 m</t>
  </si>
  <si>
    <t>767914110R00</t>
  </si>
  <si>
    <t>Montáž oplocení rámového H do 1,0 m cena zahrnuje i potřebný montážní materiál (příchytky apod.)</t>
  </si>
  <si>
    <t>oplocení : 2,4*9+1,8</t>
  </si>
  <si>
    <t>767914810R00</t>
  </si>
  <si>
    <t>Demontáž oplocení rámového H do 1 m</t>
  </si>
  <si>
    <t>27,5+9</t>
  </si>
  <si>
    <t>767920230R00</t>
  </si>
  <si>
    <t>Montáž vrat na ocelové sloupky, plochy do 6 m2</t>
  </si>
  <si>
    <t>Z01 : 1</t>
  </si>
  <si>
    <t>767920810R00</t>
  </si>
  <si>
    <t>Demontáž vrat k oplocení plochy do 2 m2</t>
  </si>
  <si>
    <t>úsek 1 : 1</t>
  </si>
  <si>
    <t>767920820R00</t>
  </si>
  <si>
    <t>Demontáž vrat k oplocení plochy do 6 m2</t>
  </si>
  <si>
    <t>767995103R00</t>
  </si>
  <si>
    <t>Výroba a montáž kov. atypických konstr. do 20 kg</t>
  </si>
  <si>
    <t>kg</t>
  </si>
  <si>
    <t xml:space="preserve">cena zahrnuje výrobu sloupků potřebné délky, uzavření horní strany sloupku krytkou apod. : </t>
  </si>
  <si>
    <t xml:space="preserve">osazení sloupků + přikotvení ke zdivu vč. dodávky šroubů : </t>
  </si>
  <si>
    <t>2,974*(1,2*4+1,2*4+1,2*6+1,2*6)</t>
  </si>
  <si>
    <t>767-1001</t>
  </si>
  <si>
    <t>Příplatek za zakrácení plotového dílce z 3D drátěných panelů</t>
  </si>
  <si>
    <t>10</t>
  </si>
  <si>
    <t>767-103</t>
  </si>
  <si>
    <t>Branka oplocení 158x169cm ocelová,vč.sloupků 80x80x4, povrchové úpravy a štíku, zámku, vložky apod. specifikace viz PD</t>
  </si>
  <si>
    <t>Z02 : 1</t>
  </si>
  <si>
    <t>767-104</t>
  </si>
  <si>
    <t>Brána oplocení 2kř.,340x180cm ocelová, vč. sloupků 100x100x4, povrchové úpravy a štíku, zámku, apod. specifikace viz PD</t>
  </si>
  <si>
    <t>767-105</t>
  </si>
  <si>
    <t>Elektrický pohon dvoukřídlé brány</t>
  </si>
  <si>
    <t xml:space="preserve">součástí dodávky je: : </t>
  </si>
  <si>
    <t>- pákové pohony s integrovanou řídící jednotkou,fotočlánky v průjezdu, výstražné světlo : 1</t>
  </si>
  <si>
    <t>767-106</t>
  </si>
  <si>
    <t>Kódovací systém pro otevírání brány, dod. + mont.</t>
  </si>
  <si>
    <t>dodávka zahrnuje: : 1</t>
  </si>
  <si>
    <t xml:space="preserve">- drátová vnější kódová klávesnice s vyhodnocovací jednotkou, paměť na 10kódů, podsvícená : </t>
  </si>
  <si>
    <t xml:space="preserve">- hliníkový pilířek pro osazení čtečky karet : </t>
  </si>
  <si>
    <t xml:space="preserve">- čtečka karet čipových karet pro otevírání bran : </t>
  </si>
  <si>
    <t xml:space="preserve">cena zahrnuje dodávku a montáž včetně veškerého potřebného materiálu vč. kabeláže, zaškolení obsluhy : </t>
  </si>
  <si>
    <t>767-107</t>
  </si>
  <si>
    <t>Příplatek za povrchovou úpravou ocelových sloupků - žárové zinkování</t>
  </si>
  <si>
    <t>sloupky : 2,974*(1,2*4+1,2*4+1,2*6+1,2*6)</t>
  </si>
  <si>
    <t>14587755R</t>
  </si>
  <si>
    <t>Profil dutý obdélníkový svařovaný S235JRH 60 x 40 x 2,0 mm</t>
  </si>
  <si>
    <t>sloupky : 2,974*(1,2*4+1,2*4+1,2*6*2)/1000*1,1</t>
  </si>
  <si>
    <t>553424520Rv</t>
  </si>
  <si>
    <t>Panel 3 D STANDARD h=1030 mm, l=2500 mm, OKA 50x200mm, DRÁT 5mm žárový antracit</t>
  </si>
  <si>
    <t>998767201R00</t>
  </si>
  <si>
    <t>Přesun hmot pro zámečnické konstr., výšky do 6 m</t>
  </si>
  <si>
    <t>230191018R00</t>
  </si>
  <si>
    <t>Uložení chráničky ve výkopu PE 110x10,0 mm</t>
  </si>
  <si>
    <t>vodovod : 3,5+1</t>
  </si>
  <si>
    <t>plyn : 1,5</t>
  </si>
  <si>
    <t>28614060R</t>
  </si>
  <si>
    <t>Chránička HDPE 160, dělená</t>
  </si>
  <si>
    <t>vodovod : 4,5*1,2</t>
  </si>
  <si>
    <t>plyn : 1,5*1,2</t>
  </si>
  <si>
    <t>460030036RT1</t>
  </si>
  <si>
    <t>Vytrhání beton. dlaždic, lože písek, zalité spáry z plochy do 5 m2</t>
  </si>
  <si>
    <t>460200134R00</t>
  </si>
  <si>
    <t>Výkop kabelové rýhy 35/50 cm  hor.4</t>
  </si>
  <si>
    <t>přívod NN pro bránu : 15</t>
  </si>
  <si>
    <t>460420018RT1</t>
  </si>
  <si>
    <t>Zřízení kabelového lože v rýze š.do 35 cm z písku tloušťka vrstvy 15 cm</t>
  </si>
  <si>
    <t>460570134R00</t>
  </si>
  <si>
    <t>Zához rýhy 35/50 cm, hornina třídy 4, se zhutněním</t>
  </si>
  <si>
    <t>650010111R00</t>
  </si>
  <si>
    <t>Montáž elektroinstalační lišty šířky do 40 mm</t>
  </si>
  <si>
    <t>vedení uvnitř objektu : 10</t>
  </si>
  <si>
    <t>650125141RT6</t>
  </si>
  <si>
    <t>Uložení kabelu Cu 3 x 1,5 mm2 do trubky včetně dodávky kabelu 1-CXKH-R 3 x 1,5 mm2</t>
  </si>
  <si>
    <t>650125643RT6</t>
  </si>
  <si>
    <t>Uložení kabelu Cu 3 x 2,5 mm2 volně včetně dodávky kabelu 1-CXKH-R 3 x 2,5 mm2</t>
  </si>
  <si>
    <t>napojení brány : 15</t>
  </si>
  <si>
    <t>65-100</t>
  </si>
  <si>
    <t xml:space="preserve">Úprava stáv. rozvaděče </t>
  </si>
  <si>
    <t>cena zahrnuje dodávku + montáž: : 1</t>
  </si>
  <si>
    <t xml:space="preserve">- napojení pohonu brány do stáv. rozvaděče : </t>
  </si>
  <si>
    <t xml:space="preserve">- úprava rozvaděče, doplnění jištění : </t>
  </si>
  <si>
    <t>elektroinstalační práce jinde nespecifikované : 8</t>
  </si>
  <si>
    <t>345709990007R</t>
  </si>
  <si>
    <t>Lišta vkládací LV 40 x 40 mm bílá, dl. 2 m</t>
  </si>
  <si>
    <t>979094211R00</t>
  </si>
  <si>
    <t>Nakládání nebo překládání vybourané suti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</si>
  <si>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</si>
  <si>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</si>
  <si>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</si>
  <si>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</si>
  <si>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</si>
  <si>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</si>
  <si>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979990107R00</t>
  </si>
  <si>
    <t>Poplatek za uložení suti - směs betonu, cihel, dřeva, skupina odpadu 170904</t>
  </si>
  <si>
    <t>005111021R</t>
  </si>
  <si>
    <t>Vytyčení inženýrských sítí</t>
  </si>
  <si>
    <t>Soubor</t>
  </si>
  <si>
    <t>005121 R</t>
  </si>
  <si>
    <t>Zařízení staveniště</t>
  </si>
  <si>
    <t>005211020R</t>
  </si>
  <si>
    <t>Ochrana stávaj. inženýrských sítí na staveništi</t>
  </si>
  <si>
    <t>005211030R</t>
  </si>
  <si>
    <t xml:space="preserve">Dočasná dopravní opatření </t>
  </si>
  <si>
    <t>zajištění výkopů podél chodníků-zábrany apod. : 1</t>
  </si>
  <si>
    <t>005231010R</t>
  </si>
  <si>
    <t>Revize</t>
  </si>
  <si>
    <t>Poznámky uchazeče k zadání</t>
  </si>
  <si>
    <t>Zadavatel upozorňuje zájemce o veřejnou zakázku, že popis stavebních prací, dodávek nebo služeb, které jsou předmětem veřejné zakázky, popisem PŘEDPOKLÁDANÝM a zadavatel nezaručuje jeho úplnost, a proto je zájemce povinen vzít v úvahu všechny související podklady a informace a předvídat případné překážky a vyzvat zadavatele k doplnění případně chybějících položek potřebných pro celé, úplné a funkční dílo, které mají být zahrnuty v ceně.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</si>
</sst>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3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3" borderId="0" xfId="0" applyNumberFormat="1" applyFont="1" applyFill="1" applyAlignment="1" applyProtection="1">
      <alignment vertical="top" shrinkToFit="1"/>
      <protection locked="0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M24" sqref="M24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5">
      <c r="A2" s="2"/>
      <c r="B2" s="78" t="s">
        <v>24</v>
      </c>
      <c r="C2" s="79"/>
      <c r="D2" s="80" t="s">
        <v>45</v>
      </c>
      <c r="E2" s="231" t="s">
        <v>46</v>
      </c>
      <c r="F2" s="232"/>
      <c r="G2" s="232"/>
      <c r="H2" s="232"/>
      <c r="I2" s="232"/>
      <c r="J2" s="233"/>
      <c r="O2" s="1"/>
    </row>
    <row r="3" spans="1:15" ht="27" customHeight="1" x14ac:dyDescent="0.25">
      <c r="A3" s="2"/>
      <c r="B3" s="81" t="s">
        <v>43</v>
      </c>
      <c r="C3" s="79"/>
      <c r="D3" s="82" t="s">
        <v>41</v>
      </c>
      <c r="E3" s="234" t="s">
        <v>42</v>
      </c>
      <c r="F3" s="235"/>
      <c r="G3" s="235"/>
      <c r="H3" s="235"/>
      <c r="I3" s="235"/>
      <c r="J3" s="236"/>
    </row>
    <row r="4" spans="1:15" ht="23.25" customHeight="1" x14ac:dyDescent="0.25">
      <c r="A4" s="76">
        <v>2154</v>
      </c>
      <c r="B4" s="83" t="s">
        <v>44</v>
      </c>
      <c r="C4" s="84"/>
      <c r="D4" s="85" t="s">
        <v>39</v>
      </c>
      <c r="E4" s="214" t="s">
        <v>40</v>
      </c>
      <c r="F4" s="215"/>
      <c r="G4" s="215"/>
      <c r="H4" s="215"/>
      <c r="I4" s="215"/>
      <c r="J4" s="216"/>
    </row>
    <row r="5" spans="1:15" ht="24" customHeight="1" x14ac:dyDescent="0.25">
      <c r="A5" s="2"/>
      <c r="B5" s="31" t="s">
        <v>23</v>
      </c>
      <c r="D5" s="219"/>
      <c r="E5" s="220"/>
      <c r="F5" s="220"/>
      <c r="G5" s="220"/>
      <c r="H5" s="18" t="s">
        <v>38</v>
      </c>
      <c r="I5" s="86"/>
      <c r="J5" s="8"/>
    </row>
    <row r="6" spans="1:15" ht="15.75" customHeight="1" x14ac:dyDescent="0.25">
      <c r="A6" s="2"/>
      <c r="B6" s="28"/>
      <c r="C6" s="55"/>
      <c r="D6" s="221"/>
      <c r="E6" s="222"/>
      <c r="F6" s="222"/>
      <c r="G6" s="222"/>
      <c r="H6" s="18" t="s">
        <v>34</v>
      </c>
      <c r="I6" s="86"/>
      <c r="J6" s="8"/>
    </row>
    <row r="7" spans="1:15" ht="15.75" customHeight="1" x14ac:dyDescent="0.25">
      <c r="A7" s="2"/>
      <c r="B7" s="29"/>
      <c r="C7" s="56"/>
      <c r="D7" s="77"/>
      <c r="E7" s="223"/>
      <c r="F7" s="224"/>
      <c r="G7" s="224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38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38"/>
      <c r="E11" s="238"/>
      <c r="F11" s="238"/>
      <c r="G11" s="238"/>
      <c r="H11" s="18" t="s">
        <v>38</v>
      </c>
      <c r="I11" s="87"/>
      <c r="J11" s="8"/>
    </row>
    <row r="12" spans="1:15" ht="15.75" customHeight="1" x14ac:dyDescent="0.25">
      <c r="A12" s="2"/>
      <c r="B12" s="28"/>
      <c r="C12" s="55"/>
      <c r="D12" s="213"/>
      <c r="E12" s="213"/>
      <c r="F12" s="213"/>
      <c r="G12" s="213"/>
      <c r="H12" s="18" t="s">
        <v>34</v>
      </c>
      <c r="I12" s="87"/>
      <c r="J12" s="8"/>
    </row>
    <row r="13" spans="1:15" ht="15.75" customHeight="1" x14ac:dyDescent="0.25">
      <c r="A13" s="2"/>
      <c r="B13" s="29"/>
      <c r="C13" s="56"/>
      <c r="D13" s="88"/>
      <c r="E13" s="217"/>
      <c r="F13" s="218"/>
      <c r="G13" s="218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37"/>
      <c r="F15" s="237"/>
      <c r="G15" s="239"/>
      <c r="H15" s="239"/>
      <c r="I15" s="239" t="s">
        <v>31</v>
      </c>
      <c r="J15" s="240"/>
    </row>
    <row r="16" spans="1:15" ht="23.25" customHeight="1" x14ac:dyDescent="0.25">
      <c r="A16" s="141" t="s">
        <v>26</v>
      </c>
      <c r="B16" s="38" t="s">
        <v>26</v>
      </c>
      <c r="C16" s="62"/>
      <c r="D16" s="63"/>
      <c r="E16" s="202"/>
      <c r="F16" s="203"/>
      <c r="G16" s="202"/>
      <c r="H16" s="203"/>
      <c r="I16" s="202">
        <f>SUMIF(F49:F64,A16,I49:I64)+SUMIF(F49:F64,"PSU",I49:I64)</f>
        <v>0</v>
      </c>
      <c r="J16" s="204"/>
    </row>
    <row r="17" spans="1:10" ht="23.25" customHeight="1" x14ac:dyDescent="0.25">
      <c r="A17" s="141" t="s">
        <v>27</v>
      </c>
      <c r="B17" s="38" t="s">
        <v>27</v>
      </c>
      <c r="C17" s="62"/>
      <c r="D17" s="63"/>
      <c r="E17" s="202"/>
      <c r="F17" s="203"/>
      <c r="G17" s="202"/>
      <c r="H17" s="203"/>
      <c r="I17" s="202">
        <f>SUMIF(F49:F64,A17,I49:I64)</f>
        <v>0</v>
      </c>
      <c r="J17" s="204"/>
    </row>
    <row r="18" spans="1:10" ht="23.25" customHeight="1" x14ac:dyDescent="0.25">
      <c r="A18" s="141" t="s">
        <v>28</v>
      </c>
      <c r="B18" s="38" t="s">
        <v>28</v>
      </c>
      <c r="C18" s="62"/>
      <c r="D18" s="63"/>
      <c r="E18" s="202"/>
      <c r="F18" s="203"/>
      <c r="G18" s="202"/>
      <c r="H18" s="203"/>
      <c r="I18" s="202">
        <f>SUMIF(F49:F64,A18,I49:I64)</f>
        <v>0</v>
      </c>
      <c r="J18" s="204"/>
    </row>
    <row r="19" spans="1:10" ht="23.25" customHeight="1" x14ac:dyDescent="0.25">
      <c r="A19" s="141" t="s">
        <v>81</v>
      </c>
      <c r="B19" s="38" t="s">
        <v>29</v>
      </c>
      <c r="C19" s="62"/>
      <c r="D19" s="63"/>
      <c r="E19" s="202"/>
      <c r="F19" s="203"/>
      <c r="G19" s="202"/>
      <c r="H19" s="203"/>
      <c r="I19" s="202">
        <f>SUMIF(F49:F64,A19,I49:I64)</f>
        <v>0</v>
      </c>
      <c r="J19" s="204"/>
    </row>
    <row r="20" spans="1:10" ht="23.25" customHeight="1" x14ac:dyDescent="0.25">
      <c r="A20" s="141" t="s">
        <v>82</v>
      </c>
      <c r="B20" s="38" t="s">
        <v>30</v>
      </c>
      <c r="C20" s="62"/>
      <c r="D20" s="63"/>
      <c r="E20" s="202"/>
      <c r="F20" s="203"/>
      <c r="G20" s="202"/>
      <c r="H20" s="203"/>
      <c r="I20" s="202">
        <f>SUMIF(F49:F64,A20,I49:I64)</f>
        <v>0</v>
      </c>
      <c r="J20" s="204"/>
    </row>
    <row r="21" spans="1:10" ht="23.25" customHeight="1" x14ac:dyDescent="0.25">
      <c r="A21" s="2"/>
      <c r="B21" s="48" t="s">
        <v>31</v>
      </c>
      <c r="C21" s="64"/>
      <c r="D21" s="65"/>
      <c r="E21" s="205"/>
      <c r="F21" s="241"/>
      <c r="G21" s="205"/>
      <c r="H21" s="241"/>
      <c r="I21" s="205">
        <f>SUM(I16:J20)</f>
        <v>0</v>
      </c>
      <c r="J21" s="206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0"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98">
        <v>0</v>
      </c>
      <c r="H24" s="199"/>
      <c r="I24" s="1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0">
        <v>0</v>
      </c>
      <c r="H25" s="201"/>
      <c r="I25" s="2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8">
        <f>A25</f>
        <v>0</v>
      </c>
      <c r="H26" s="229"/>
      <c r="I26" s="229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0">
        <f>CenaCelkem-(ZakladDPHSni+DPHSni+ZakladDPHZakl+DPHZakl)</f>
        <v>0</v>
      </c>
      <c r="H27" s="230"/>
      <c r="I27" s="230"/>
      <c r="J27" s="41" t="str">
        <f t="shared" si="0"/>
        <v>CZK</v>
      </c>
    </row>
    <row r="28" spans="1:10" ht="27.75" hidden="1" customHeight="1" thickBot="1" x14ac:dyDescent="0.3">
      <c r="A28" s="2"/>
      <c r="B28" s="114" t="s">
        <v>25</v>
      </c>
      <c r="C28" s="115"/>
      <c r="D28" s="115"/>
      <c r="E28" s="116"/>
      <c r="F28" s="117"/>
      <c r="G28" s="208" t="e">
        <f>ZakladDPHSniVypocet+ZakladDPHZaklVypocet</f>
        <v>#REF!</v>
      </c>
      <c r="H28" s="208"/>
      <c r="I28" s="208"/>
      <c r="J28" s="11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4" t="s">
        <v>35</v>
      </c>
      <c r="C29" s="119"/>
      <c r="D29" s="119"/>
      <c r="E29" s="119"/>
      <c r="F29" s="120"/>
      <c r="G29" s="207">
        <f>IF(A29&gt;50, ROUNDUP(A27, 0), ROUNDDOWN(A27, 0))</f>
        <v>0</v>
      </c>
      <c r="H29" s="207"/>
      <c r="I29" s="207"/>
      <c r="J29" s="121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5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5">
      <c r="A38" s="90" t="s">
        <v>37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5">
      <c r="A39" s="90">
        <v>1</v>
      </c>
      <c r="B39" s="100" t="s">
        <v>47</v>
      </c>
      <c r="C39" s="192"/>
      <c r="D39" s="192"/>
      <c r="E39" s="192"/>
      <c r="F39" s="101" t="e">
        <f>'01 2405_01 Pol'!#REF!</f>
        <v>#REF!</v>
      </c>
      <c r="G39" s="102" t="e">
        <f>'01 2405_01 Pol'!#REF!</f>
        <v>#REF!</v>
      </c>
      <c r="H39" s="103" t="e">
        <f>(F39*SazbaDPH1/100)+(G39*SazbaDPH2/100)</f>
        <v>#REF!</v>
      </c>
      <c r="I39" s="103" t="e">
        <f>F39+G39+H39</f>
        <v>#REF!</v>
      </c>
      <c r="J39" s="104" t="e">
        <f>IF(CenaCelkemVypocet=0,"",I39/CenaCelkemVypocet*100)</f>
        <v>#REF!</v>
      </c>
    </row>
    <row r="40" spans="1:10" ht="25.5" hidden="1" customHeight="1" x14ac:dyDescent="0.25">
      <c r="A40" s="90">
        <v>2</v>
      </c>
      <c r="B40" s="105" t="s">
        <v>41</v>
      </c>
      <c r="C40" s="193" t="s">
        <v>42</v>
      </c>
      <c r="D40" s="193"/>
      <c r="E40" s="193"/>
      <c r="F40" s="106" t="e">
        <f>'01 2405_01 Pol'!#REF!</f>
        <v>#REF!</v>
      </c>
      <c r="G40" s="107" t="e">
        <f>'01 2405_01 Pol'!#REF!</f>
        <v>#REF!</v>
      </c>
      <c r="H40" s="107" t="e">
        <f>(F40*SazbaDPH1/100)+(G40*SazbaDPH2/100)</f>
        <v>#REF!</v>
      </c>
      <c r="I40" s="107" t="e">
        <f>F40+G40+H40</f>
        <v>#REF!</v>
      </c>
      <c r="J40" s="108" t="e">
        <f>IF(CenaCelkemVypocet=0,"",I40/CenaCelkemVypocet*100)</f>
        <v>#REF!</v>
      </c>
    </row>
    <row r="41" spans="1:10" ht="25.5" hidden="1" customHeight="1" x14ac:dyDescent="0.25">
      <c r="A41" s="90">
        <v>3</v>
      </c>
      <c r="B41" s="109" t="s">
        <v>39</v>
      </c>
      <c r="C41" s="192" t="s">
        <v>40</v>
      </c>
      <c r="D41" s="192"/>
      <c r="E41" s="192"/>
      <c r="F41" s="110" t="e">
        <f>'01 2405_01 Pol'!#REF!</f>
        <v>#REF!</v>
      </c>
      <c r="G41" s="103" t="e">
        <f>'01 2405_01 Pol'!#REF!</f>
        <v>#REF!</v>
      </c>
      <c r="H41" s="103" t="e">
        <f>(F41*SazbaDPH1/100)+(G41*SazbaDPH2/100)</f>
        <v>#REF!</v>
      </c>
      <c r="I41" s="103" t="e">
        <f>F41+G41+H41</f>
        <v>#REF!</v>
      </c>
      <c r="J41" s="104" t="e">
        <f>IF(CenaCelkemVypocet=0,"",I41/CenaCelkemVypocet*100)</f>
        <v>#REF!</v>
      </c>
    </row>
    <row r="42" spans="1:10" ht="25.5" hidden="1" customHeight="1" x14ac:dyDescent="0.25">
      <c r="A42" s="90"/>
      <c r="B42" s="194" t="s">
        <v>48</v>
      </c>
      <c r="C42" s="195"/>
      <c r="D42" s="195"/>
      <c r="E42" s="196"/>
      <c r="F42" s="111" t="e">
        <f>SUMIF(A39:A41,"=1",F39:F41)</f>
        <v>#REF!</v>
      </c>
      <c r="G42" s="112" t="e">
        <f>SUMIF(A39:A41,"=1",G39:G41)</f>
        <v>#REF!</v>
      </c>
      <c r="H42" s="112" t="e">
        <f>SUMIF(A39:A41,"=1",H39:H41)</f>
        <v>#REF!</v>
      </c>
      <c r="I42" s="112" t="e">
        <f>SUMIF(A39:A41,"=1",I39:I41)</f>
        <v>#REF!</v>
      </c>
      <c r="J42" s="113" t="e">
        <f>SUMIF(A39:A41,"=1",J39:J41)</f>
        <v>#REF!</v>
      </c>
    </row>
    <row r="44" spans="1:10" ht="55.8" customHeight="1" x14ac:dyDescent="0.25">
      <c r="B44" s="267" t="s">
        <v>345</v>
      </c>
      <c r="C44" s="267"/>
      <c r="D44" s="267"/>
      <c r="E44" s="267"/>
      <c r="F44" s="267"/>
      <c r="G44" s="267"/>
      <c r="H44" s="267"/>
      <c r="I44" s="267"/>
      <c r="J44" s="267"/>
    </row>
    <row r="46" spans="1:10" ht="15.6" x14ac:dyDescent="0.3">
      <c r="B46" s="122" t="s">
        <v>50</v>
      </c>
    </row>
    <row r="48" spans="1:10" ht="25.5" customHeight="1" x14ac:dyDescent="0.25">
      <c r="A48" s="124"/>
      <c r="B48" s="127" t="s">
        <v>18</v>
      </c>
      <c r="C48" s="127" t="s">
        <v>6</v>
      </c>
      <c r="D48" s="128"/>
      <c r="E48" s="128"/>
      <c r="F48" s="129" t="s">
        <v>51</v>
      </c>
      <c r="G48" s="129"/>
      <c r="H48" s="129"/>
      <c r="I48" s="129" t="s">
        <v>31</v>
      </c>
      <c r="J48" s="129" t="s">
        <v>0</v>
      </c>
    </row>
    <row r="49" spans="1:10" ht="36.75" customHeight="1" x14ac:dyDescent="0.25">
      <c r="A49" s="125"/>
      <c r="B49" s="130" t="s">
        <v>52</v>
      </c>
      <c r="C49" s="190" t="s">
        <v>53</v>
      </c>
      <c r="D49" s="191"/>
      <c r="E49" s="191"/>
      <c r="F49" s="137" t="s">
        <v>26</v>
      </c>
      <c r="G49" s="138"/>
      <c r="H49" s="138"/>
      <c r="I49" s="138">
        <f>'01 2405_01 Pol'!G8</f>
        <v>0</v>
      </c>
      <c r="J49" s="134" t="str">
        <f>IF(I65=0,"",I49/I65*100)</f>
        <v/>
      </c>
    </row>
    <row r="50" spans="1:10" ht="36.75" customHeight="1" x14ac:dyDescent="0.25">
      <c r="A50" s="125"/>
      <c r="B50" s="130" t="s">
        <v>54</v>
      </c>
      <c r="C50" s="190" t="s">
        <v>55</v>
      </c>
      <c r="D50" s="191"/>
      <c r="E50" s="191"/>
      <c r="F50" s="137" t="s">
        <v>26</v>
      </c>
      <c r="G50" s="138"/>
      <c r="H50" s="138"/>
      <c r="I50" s="138">
        <f>'01 2405_01 Pol'!G35</f>
        <v>0</v>
      </c>
      <c r="J50" s="134" t="str">
        <f>IF(I65=0,"",I50/I65*100)</f>
        <v/>
      </c>
    </row>
    <row r="51" spans="1:10" ht="36.75" customHeight="1" x14ac:dyDescent="0.25">
      <c r="A51" s="125"/>
      <c r="B51" s="130" t="s">
        <v>56</v>
      </c>
      <c r="C51" s="190" t="s">
        <v>57</v>
      </c>
      <c r="D51" s="191"/>
      <c r="E51" s="191"/>
      <c r="F51" s="137" t="s">
        <v>26</v>
      </c>
      <c r="G51" s="138"/>
      <c r="H51" s="138"/>
      <c r="I51" s="138">
        <f>'01 2405_01 Pol'!G54</f>
        <v>0</v>
      </c>
      <c r="J51" s="134" t="str">
        <f>IF(I65=0,"",I51/I65*100)</f>
        <v/>
      </c>
    </row>
    <row r="52" spans="1:10" ht="36.75" customHeight="1" x14ac:dyDescent="0.25">
      <c r="A52" s="125"/>
      <c r="B52" s="130" t="s">
        <v>58</v>
      </c>
      <c r="C52" s="190" t="s">
        <v>59</v>
      </c>
      <c r="D52" s="191"/>
      <c r="E52" s="191"/>
      <c r="F52" s="137" t="s">
        <v>26</v>
      </c>
      <c r="G52" s="138"/>
      <c r="H52" s="138"/>
      <c r="I52" s="138">
        <f>'01 2405_01 Pol'!G75</f>
        <v>0</v>
      </c>
      <c r="J52" s="134" t="str">
        <f>IF(I65=0,"",I52/I65*100)</f>
        <v/>
      </c>
    </row>
    <row r="53" spans="1:10" ht="36.75" customHeight="1" x14ac:dyDescent="0.25">
      <c r="A53" s="125"/>
      <c r="B53" s="130" t="s">
        <v>60</v>
      </c>
      <c r="C53" s="190" t="s">
        <v>61</v>
      </c>
      <c r="D53" s="191"/>
      <c r="E53" s="191"/>
      <c r="F53" s="137" t="s">
        <v>26</v>
      </c>
      <c r="G53" s="138"/>
      <c r="H53" s="138"/>
      <c r="I53" s="138">
        <f>'01 2405_01 Pol'!G89</f>
        <v>0</v>
      </c>
      <c r="J53" s="134" t="str">
        <f>IF(I65=0,"",I53/I65*100)</f>
        <v/>
      </c>
    </row>
    <row r="54" spans="1:10" ht="36.75" customHeight="1" x14ac:dyDescent="0.25">
      <c r="A54" s="125"/>
      <c r="B54" s="130" t="s">
        <v>62</v>
      </c>
      <c r="C54" s="190" t="s">
        <v>63</v>
      </c>
      <c r="D54" s="191"/>
      <c r="E54" s="191"/>
      <c r="F54" s="137" t="s">
        <v>26</v>
      </c>
      <c r="G54" s="138"/>
      <c r="H54" s="138"/>
      <c r="I54" s="138">
        <f>'01 2405_01 Pol'!G100</f>
        <v>0</v>
      </c>
      <c r="J54" s="134" t="str">
        <f>IF(I65=0,"",I54/I65*100)</f>
        <v/>
      </c>
    </row>
    <row r="55" spans="1:10" ht="36.75" customHeight="1" x14ac:dyDescent="0.25">
      <c r="A55" s="125"/>
      <c r="B55" s="130" t="s">
        <v>64</v>
      </c>
      <c r="C55" s="190" t="s">
        <v>65</v>
      </c>
      <c r="D55" s="191"/>
      <c r="E55" s="191"/>
      <c r="F55" s="137" t="s">
        <v>26</v>
      </c>
      <c r="G55" s="138"/>
      <c r="H55" s="138"/>
      <c r="I55" s="138">
        <f>'01 2405_01 Pol'!G113</f>
        <v>0</v>
      </c>
      <c r="J55" s="134" t="str">
        <f>IF(I65=0,"",I55/I65*100)</f>
        <v/>
      </c>
    </row>
    <row r="56" spans="1:10" ht="36.75" customHeight="1" x14ac:dyDescent="0.25">
      <c r="A56" s="125"/>
      <c r="B56" s="130" t="s">
        <v>66</v>
      </c>
      <c r="C56" s="190" t="s">
        <v>67</v>
      </c>
      <c r="D56" s="191"/>
      <c r="E56" s="191"/>
      <c r="F56" s="137" t="s">
        <v>27</v>
      </c>
      <c r="G56" s="138"/>
      <c r="H56" s="138"/>
      <c r="I56" s="138">
        <f>'01 2405_01 Pol'!G115</f>
        <v>0</v>
      </c>
      <c r="J56" s="134" t="str">
        <f>IF(I65=0,"",I56/I65*100)</f>
        <v/>
      </c>
    </row>
    <row r="57" spans="1:10" ht="36.75" customHeight="1" x14ac:dyDescent="0.25">
      <c r="A57" s="125"/>
      <c r="B57" s="130" t="s">
        <v>68</v>
      </c>
      <c r="C57" s="190" t="s">
        <v>69</v>
      </c>
      <c r="D57" s="191"/>
      <c r="E57" s="191"/>
      <c r="F57" s="137" t="s">
        <v>27</v>
      </c>
      <c r="G57" s="138"/>
      <c r="H57" s="138"/>
      <c r="I57" s="138">
        <f>'01 2405_01 Pol'!G122</f>
        <v>0</v>
      </c>
      <c r="J57" s="134" t="str">
        <f>IF(I65=0,"",I57/I65*100)</f>
        <v/>
      </c>
    </row>
    <row r="58" spans="1:10" ht="36.75" customHeight="1" x14ac:dyDescent="0.25">
      <c r="A58" s="125"/>
      <c r="B58" s="130" t="s">
        <v>70</v>
      </c>
      <c r="C58" s="190" t="s">
        <v>71</v>
      </c>
      <c r="D58" s="191"/>
      <c r="E58" s="191"/>
      <c r="F58" s="137" t="s">
        <v>27</v>
      </c>
      <c r="G58" s="138"/>
      <c r="H58" s="138"/>
      <c r="I58" s="138">
        <f>'01 2405_01 Pol'!G126</f>
        <v>0</v>
      </c>
      <c r="J58" s="134" t="str">
        <f>IF(I65=0,"",I58/I65*100)</f>
        <v/>
      </c>
    </row>
    <row r="59" spans="1:10" ht="36.75" customHeight="1" x14ac:dyDescent="0.25">
      <c r="A59" s="125"/>
      <c r="B59" s="130" t="s">
        <v>72</v>
      </c>
      <c r="C59" s="190" t="s">
        <v>73</v>
      </c>
      <c r="D59" s="191"/>
      <c r="E59" s="191"/>
      <c r="F59" s="137" t="s">
        <v>28</v>
      </c>
      <c r="G59" s="138"/>
      <c r="H59" s="138"/>
      <c r="I59" s="138">
        <f>'01 2405_01 Pol'!G163</f>
        <v>0</v>
      </c>
      <c r="J59" s="134" t="str">
        <f>IF(I65=0,"",I59/I65*100)</f>
        <v/>
      </c>
    </row>
    <row r="60" spans="1:10" ht="36.75" customHeight="1" x14ac:dyDescent="0.25">
      <c r="A60" s="125"/>
      <c r="B60" s="130" t="s">
        <v>74</v>
      </c>
      <c r="C60" s="190" t="s">
        <v>75</v>
      </c>
      <c r="D60" s="191"/>
      <c r="E60" s="191"/>
      <c r="F60" s="137" t="s">
        <v>28</v>
      </c>
      <c r="G60" s="138"/>
      <c r="H60" s="138"/>
      <c r="I60" s="138">
        <f>'01 2405_01 Pol'!G170</f>
        <v>0</v>
      </c>
      <c r="J60" s="134" t="str">
        <f>IF(I65=0,"",I60/I65*100)</f>
        <v/>
      </c>
    </row>
    <row r="61" spans="1:10" ht="36.75" customHeight="1" x14ac:dyDescent="0.25">
      <c r="A61" s="125"/>
      <c r="B61" s="130" t="s">
        <v>76</v>
      </c>
      <c r="C61" s="190" t="s">
        <v>77</v>
      </c>
      <c r="D61" s="191"/>
      <c r="E61" s="191"/>
      <c r="F61" s="137" t="s">
        <v>28</v>
      </c>
      <c r="G61" s="138"/>
      <c r="H61" s="138"/>
      <c r="I61" s="138">
        <f>'01 2405_01 Pol'!G178</f>
        <v>0</v>
      </c>
      <c r="J61" s="134" t="str">
        <f>IF(I65=0,"",I61/I65*100)</f>
        <v/>
      </c>
    </row>
    <row r="62" spans="1:10" ht="36.75" customHeight="1" x14ac:dyDescent="0.25">
      <c r="A62" s="125"/>
      <c r="B62" s="130" t="s">
        <v>78</v>
      </c>
      <c r="C62" s="190" t="s">
        <v>79</v>
      </c>
      <c r="D62" s="191"/>
      <c r="E62" s="191"/>
      <c r="F62" s="137" t="s">
        <v>80</v>
      </c>
      <c r="G62" s="138"/>
      <c r="H62" s="138"/>
      <c r="I62" s="138">
        <f>'01 2405_01 Pol'!G193</f>
        <v>0</v>
      </c>
      <c r="J62" s="134" t="str">
        <f>IF(I65=0,"",I62/I65*100)</f>
        <v/>
      </c>
    </row>
    <row r="63" spans="1:10" ht="36.75" customHeight="1" x14ac:dyDescent="0.25">
      <c r="A63" s="125"/>
      <c r="B63" s="130" t="s">
        <v>81</v>
      </c>
      <c r="C63" s="190" t="s">
        <v>29</v>
      </c>
      <c r="D63" s="191"/>
      <c r="E63" s="191"/>
      <c r="F63" s="137" t="s">
        <v>81</v>
      </c>
      <c r="G63" s="138"/>
      <c r="H63" s="138"/>
      <c r="I63" s="138">
        <f>'01 2405_01 Pol'!G199</f>
        <v>0</v>
      </c>
      <c r="J63" s="134" t="str">
        <f>IF(I65=0,"",I63/I65*100)</f>
        <v/>
      </c>
    </row>
    <row r="64" spans="1:10" ht="36.75" customHeight="1" x14ac:dyDescent="0.25">
      <c r="A64" s="125"/>
      <c r="B64" s="130" t="s">
        <v>82</v>
      </c>
      <c r="C64" s="190" t="s">
        <v>30</v>
      </c>
      <c r="D64" s="191"/>
      <c r="E64" s="191"/>
      <c r="F64" s="137" t="s">
        <v>82</v>
      </c>
      <c r="G64" s="138"/>
      <c r="H64" s="138"/>
      <c r="I64" s="138">
        <f>'01 2405_01 Pol'!G201</f>
        <v>0</v>
      </c>
      <c r="J64" s="134" t="str">
        <f>IF(I65=0,"",I64/I65*100)</f>
        <v/>
      </c>
    </row>
    <row r="65" spans="1:10" ht="25.5" customHeight="1" x14ac:dyDescent="0.25">
      <c r="A65" s="126"/>
      <c r="B65" s="131" t="s">
        <v>1</v>
      </c>
      <c r="C65" s="132"/>
      <c r="D65" s="133"/>
      <c r="E65" s="133"/>
      <c r="F65" s="139"/>
      <c r="G65" s="140"/>
      <c r="H65" s="140"/>
      <c r="I65" s="140">
        <f>SUM(I49:I64)</f>
        <v>0</v>
      </c>
      <c r="J65" s="135">
        <f>SUM(J49:J64)</f>
        <v>0</v>
      </c>
    </row>
    <row r="66" spans="1:10" x14ac:dyDescent="0.25">
      <c r="F66" s="89"/>
      <c r="G66" s="89"/>
      <c r="H66" s="89"/>
      <c r="I66" s="89"/>
      <c r="J66" s="136"/>
    </row>
    <row r="67" spans="1:10" x14ac:dyDescent="0.25">
      <c r="F67" s="89"/>
      <c r="G67" s="89"/>
      <c r="H67" s="89"/>
      <c r="I67" s="89"/>
      <c r="J67" s="136"/>
    </row>
    <row r="68" spans="1:10" x14ac:dyDescent="0.25">
      <c r="F68" s="89"/>
      <c r="G68" s="89"/>
      <c r="H68" s="89"/>
      <c r="I68" s="89"/>
      <c r="J68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B44:J44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3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2" t="s">
        <v>7</v>
      </c>
      <c r="B1" s="242"/>
      <c r="C1" s="243"/>
      <c r="D1" s="242"/>
      <c r="E1" s="242"/>
      <c r="F1" s="242"/>
      <c r="G1" s="242"/>
    </row>
    <row r="2" spans="1:7" ht="24.9" customHeight="1" x14ac:dyDescent="0.25">
      <c r="A2" s="50" t="s">
        <v>8</v>
      </c>
      <c r="B2" s="49"/>
      <c r="C2" s="244"/>
      <c r="D2" s="244"/>
      <c r="E2" s="244"/>
      <c r="F2" s="244"/>
      <c r="G2" s="245"/>
    </row>
    <row r="3" spans="1:7" ht="24.9" customHeight="1" x14ac:dyDescent="0.25">
      <c r="A3" s="50" t="s">
        <v>9</v>
      </c>
      <c r="B3" s="49"/>
      <c r="C3" s="244"/>
      <c r="D3" s="244"/>
      <c r="E3" s="244"/>
      <c r="F3" s="244"/>
      <c r="G3" s="245"/>
    </row>
    <row r="4" spans="1:7" ht="24.9" customHeight="1" x14ac:dyDescent="0.25">
      <c r="A4" s="50" t="s">
        <v>10</v>
      </c>
      <c r="B4" s="49"/>
      <c r="C4" s="244"/>
      <c r="D4" s="244"/>
      <c r="E4" s="244"/>
      <c r="F4" s="244"/>
      <c r="G4" s="245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BDF1-9E13-44E9-B69F-1A6A2EC28DB2}">
  <sheetPr>
    <outlinePr summaryBelow="0"/>
  </sheetPr>
  <dimension ref="A1:J5000"/>
  <sheetViews>
    <sheetView workbookViewId="0">
      <pane ySplit="7" topLeftCell="A8" activePane="bottomLeft" state="frozen"/>
      <selection pane="bottomLeft" activeCell="G202" sqref="G202"/>
    </sheetView>
  </sheetViews>
  <sheetFormatPr defaultRowHeight="13.2" outlineLevelRow="3" x14ac:dyDescent="0.25"/>
  <cols>
    <col min="1" max="1" width="3.44140625" customWidth="1"/>
    <col min="2" max="2" width="12.5546875" style="123" customWidth="1"/>
    <col min="3" max="3" width="38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</cols>
  <sheetData>
    <row r="1" spans="1:10" ht="15.75" customHeight="1" x14ac:dyDescent="0.3">
      <c r="A1" s="246" t="s">
        <v>7</v>
      </c>
      <c r="B1" s="246"/>
      <c r="C1" s="246"/>
      <c r="D1" s="246"/>
      <c r="E1" s="246"/>
      <c r="F1" s="246"/>
      <c r="G1" s="246"/>
    </row>
    <row r="2" spans="1:10" ht="24.9" customHeight="1" x14ac:dyDescent="0.25">
      <c r="A2" s="50" t="s">
        <v>8</v>
      </c>
      <c r="B2" s="49" t="s">
        <v>45</v>
      </c>
      <c r="C2" s="247" t="s">
        <v>46</v>
      </c>
      <c r="D2" s="248"/>
      <c r="E2" s="248"/>
      <c r="F2" s="248"/>
      <c r="G2" s="249"/>
    </row>
    <row r="3" spans="1:10" ht="24.9" customHeight="1" x14ac:dyDescent="0.25">
      <c r="A3" s="50" t="s">
        <v>9</v>
      </c>
      <c r="B3" s="49" t="s">
        <v>41</v>
      </c>
      <c r="C3" s="247" t="s">
        <v>42</v>
      </c>
      <c r="D3" s="248"/>
      <c r="E3" s="248"/>
      <c r="F3" s="248"/>
      <c r="G3" s="249"/>
    </row>
    <row r="4" spans="1:10" ht="24.9" customHeight="1" x14ac:dyDescent="0.25">
      <c r="A4" s="142" t="s">
        <v>10</v>
      </c>
      <c r="B4" s="143" t="s">
        <v>39</v>
      </c>
      <c r="C4" s="250" t="s">
        <v>40</v>
      </c>
      <c r="D4" s="251"/>
      <c r="E4" s="251"/>
      <c r="F4" s="251"/>
      <c r="G4" s="252"/>
    </row>
    <row r="5" spans="1:10" x14ac:dyDescent="0.25">
      <c r="D5" s="10"/>
    </row>
    <row r="6" spans="1:10" x14ac:dyDescent="0.25">
      <c r="A6" s="145" t="s">
        <v>83</v>
      </c>
      <c r="B6" s="147" t="s">
        <v>84</v>
      </c>
      <c r="C6" s="147" t="s">
        <v>85</v>
      </c>
      <c r="D6" s="146" t="s">
        <v>86</v>
      </c>
      <c r="E6" s="145" t="s">
        <v>87</v>
      </c>
      <c r="F6" s="144" t="s">
        <v>88</v>
      </c>
      <c r="G6" s="145" t="s">
        <v>31</v>
      </c>
    </row>
    <row r="7" spans="1:10" hidden="1" x14ac:dyDescent="0.25">
      <c r="A7" s="3"/>
      <c r="B7" s="4"/>
      <c r="C7" s="4"/>
      <c r="D7" s="6"/>
      <c r="E7" s="149"/>
      <c r="F7" s="150"/>
      <c r="G7" s="150"/>
    </row>
    <row r="8" spans="1:10" x14ac:dyDescent="0.25">
      <c r="A8" s="162" t="s">
        <v>89</v>
      </c>
      <c r="B8" s="163" t="s">
        <v>52</v>
      </c>
      <c r="C8" s="182" t="s">
        <v>53</v>
      </c>
      <c r="D8" s="164"/>
      <c r="E8" s="165"/>
      <c r="F8" s="166"/>
      <c r="G8" s="167">
        <v>0</v>
      </c>
    </row>
    <row r="9" spans="1:10" outlineLevel="1" x14ac:dyDescent="0.25">
      <c r="A9" s="169">
        <v>1</v>
      </c>
      <c r="B9" s="170" t="s">
        <v>90</v>
      </c>
      <c r="C9" s="183" t="s">
        <v>91</v>
      </c>
      <c r="D9" s="171" t="s">
        <v>92</v>
      </c>
      <c r="E9" s="172">
        <v>8.8379999999999992</v>
      </c>
      <c r="F9" s="173"/>
      <c r="G9" s="174">
        <f>ROUND(E9*F9,2)</f>
        <v>0</v>
      </c>
      <c r="H9" s="148"/>
      <c r="I9" s="148"/>
      <c r="J9" s="148"/>
    </row>
    <row r="10" spans="1:10" outlineLevel="2" x14ac:dyDescent="0.25">
      <c r="A10" s="155"/>
      <c r="B10" s="156"/>
      <c r="C10" s="184" t="s">
        <v>93</v>
      </c>
      <c r="D10" s="160"/>
      <c r="E10" s="161">
        <v>5.0999999999999996</v>
      </c>
      <c r="F10" s="158"/>
      <c r="G10" s="158"/>
      <c r="H10" s="148"/>
      <c r="I10" s="148"/>
      <c r="J10" s="148"/>
    </row>
    <row r="11" spans="1:10" outlineLevel="3" x14ac:dyDescent="0.25">
      <c r="A11" s="155"/>
      <c r="B11" s="156"/>
      <c r="C11" s="184" t="s">
        <v>94</v>
      </c>
      <c r="D11" s="160"/>
      <c r="E11" s="161">
        <v>3.738</v>
      </c>
      <c r="F11" s="158"/>
      <c r="G11" s="158"/>
      <c r="H11" s="148"/>
      <c r="I11" s="148"/>
      <c r="J11" s="148"/>
    </row>
    <row r="12" spans="1:10" outlineLevel="1" x14ac:dyDescent="0.25">
      <c r="A12" s="169">
        <v>2</v>
      </c>
      <c r="B12" s="170" t="s">
        <v>95</v>
      </c>
      <c r="C12" s="183" t="s">
        <v>96</v>
      </c>
      <c r="D12" s="171" t="s">
        <v>92</v>
      </c>
      <c r="E12" s="172">
        <v>13.75</v>
      </c>
      <c r="F12" s="173"/>
      <c r="G12" s="174">
        <f>ROUND(E12*F12,2)</f>
        <v>0</v>
      </c>
      <c r="H12" s="148"/>
      <c r="I12" s="148"/>
      <c r="J12" s="148"/>
    </row>
    <row r="13" spans="1:10" outlineLevel="2" x14ac:dyDescent="0.25">
      <c r="A13" s="155"/>
      <c r="B13" s="156"/>
      <c r="C13" s="184" t="s">
        <v>97</v>
      </c>
      <c r="D13" s="160"/>
      <c r="E13" s="161">
        <v>13.75</v>
      </c>
      <c r="F13" s="158"/>
      <c r="G13" s="158"/>
      <c r="H13" s="148"/>
      <c r="I13" s="148"/>
      <c r="J13" s="148"/>
    </row>
    <row r="14" spans="1:10" outlineLevel="1" x14ac:dyDescent="0.25">
      <c r="A14" s="169">
        <v>3</v>
      </c>
      <c r="B14" s="170" t="s">
        <v>98</v>
      </c>
      <c r="C14" s="183" t="s">
        <v>99</v>
      </c>
      <c r="D14" s="171" t="s">
        <v>100</v>
      </c>
      <c r="E14" s="172">
        <v>24.814</v>
      </c>
      <c r="F14" s="173"/>
      <c r="G14" s="174">
        <f>ROUND(E14*F14,2)</f>
        <v>0</v>
      </c>
      <c r="H14" s="148"/>
      <c r="I14" s="148"/>
      <c r="J14" s="148"/>
    </row>
    <row r="15" spans="1:10" outlineLevel="2" x14ac:dyDescent="0.25">
      <c r="A15" s="155"/>
      <c r="B15" s="156"/>
      <c r="C15" s="184" t="s">
        <v>101</v>
      </c>
      <c r="D15" s="160"/>
      <c r="E15" s="161">
        <v>28.812000000000001</v>
      </c>
      <c r="F15" s="158"/>
      <c r="G15" s="158"/>
      <c r="H15" s="148"/>
      <c r="I15" s="148"/>
      <c r="J15" s="148"/>
    </row>
    <row r="16" spans="1:10" ht="20.399999999999999" outlineLevel="3" x14ac:dyDescent="0.25">
      <c r="A16" s="155"/>
      <c r="B16" s="156"/>
      <c r="C16" s="184" t="s">
        <v>102</v>
      </c>
      <c r="D16" s="160"/>
      <c r="E16" s="161">
        <v>6.7859999999999996</v>
      </c>
      <c r="F16" s="158"/>
      <c r="G16" s="158"/>
      <c r="H16" s="148"/>
      <c r="I16" s="148"/>
      <c r="J16" s="148"/>
    </row>
    <row r="17" spans="1:10" outlineLevel="3" x14ac:dyDescent="0.25">
      <c r="A17" s="155"/>
      <c r="B17" s="156"/>
      <c r="C17" s="184" t="s">
        <v>103</v>
      </c>
      <c r="D17" s="160"/>
      <c r="E17" s="161">
        <v>-10.88</v>
      </c>
      <c r="F17" s="158"/>
      <c r="G17" s="158"/>
      <c r="H17" s="148"/>
      <c r="I17" s="148"/>
      <c r="J17" s="148"/>
    </row>
    <row r="18" spans="1:10" outlineLevel="3" x14ac:dyDescent="0.25">
      <c r="A18" s="155"/>
      <c r="B18" s="156"/>
      <c r="C18" s="184" t="s">
        <v>104</v>
      </c>
      <c r="D18" s="160"/>
      <c r="E18" s="161">
        <v>9.6000000000000002E-2</v>
      </c>
      <c r="F18" s="158"/>
      <c r="G18" s="158"/>
      <c r="H18" s="148"/>
      <c r="I18" s="148"/>
      <c r="J18" s="148"/>
    </row>
    <row r="19" spans="1:10" outlineLevel="1" x14ac:dyDescent="0.25">
      <c r="A19" s="169">
        <v>4</v>
      </c>
      <c r="B19" s="170" t="s">
        <v>105</v>
      </c>
      <c r="C19" s="183" t="s">
        <v>106</v>
      </c>
      <c r="D19" s="171" t="s">
        <v>100</v>
      </c>
      <c r="E19" s="172">
        <v>14.878</v>
      </c>
      <c r="F19" s="173"/>
      <c r="G19" s="174">
        <f>ROUND(E19*F19,2)</f>
        <v>0</v>
      </c>
      <c r="H19" s="148"/>
      <c r="I19" s="148"/>
      <c r="J19" s="148"/>
    </row>
    <row r="20" spans="1:10" outlineLevel="2" x14ac:dyDescent="0.25">
      <c r="A20" s="155"/>
      <c r="B20" s="156"/>
      <c r="C20" s="184" t="s">
        <v>107</v>
      </c>
      <c r="D20" s="160"/>
      <c r="E20" s="161">
        <v>24.814</v>
      </c>
      <c r="F20" s="158"/>
      <c r="G20" s="158"/>
      <c r="H20" s="148"/>
      <c r="I20" s="148"/>
      <c r="J20" s="148"/>
    </row>
    <row r="21" spans="1:10" outlineLevel="3" x14ac:dyDescent="0.25">
      <c r="A21" s="155"/>
      <c r="B21" s="156"/>
      <c r="C21" s="184" t="s">
        <v>108</v>
      </c>
      <c r="D21" s="160"/>
      <c r="E21" s="161">
        <v>-9.9359999999999999</v>
      </c>
      <c r="F21" s="158"/>
      <c r="G21" s="158"/>
      <c r="H21" s="148"/>
      <c r="I21" s="148"/>
      <c r="J21" s="148"/>
    </row>
    <row r="22" spans="1:10" outlineLevel="1" x14ac:dyDescent="0.25">
      <c r="A22" s="169">
        <v>5</v>
      </c>
      <c r="B22" s="170" t="s">
        <v>109</v>
      </c>
      <c r="C22" s="183" t="s">
        <v>110</v>
      </c>
      <c r="D22" s="171" t="s">
        <v>100</v>
      </c>
      <c r="E22" s="172">
        <v>9.9359999999999999</v>
      </c>
      <c r="F22" s="173"/>
      <c r="G22" s="174">
        <f>ROUND(E22*F22,2)</f>
        <v>0</v>
      </c>
      <c r="H22" s="148"/>
      <c r="I22" s="148"/>
      <c r="J22" s="148"/>
    </row>
    <row r="23" spans="1:10" outlineLevel="2" x14ac:dyDescent="0.25">
      <c r="A23" s="155"/>
      <c r="B23" s="156"/>
      <c r="C23" s="184" t="s">
        <v>111</v>
      </c>
      <c r="D23" s="160"/>
      <c r="E23" s="161">
        <v>9.9359999999999999</v>
      </c>
      <c r="F23" s="158"/>
      <c r="G23" s="158"/>
      <c r="H23" s="148"/>
      <c r="I23" s="148"/>
      <c r="J23" s="148"/>
    </row>
    <row r="24" spans="1:10" outlineLevel="1" x14ac:dyDescent="0.25">
      <c r="A24" s="169">
        <v>6</v>
      </c>
      <c r="B24" s="170" t="s">
        <v>112</v>
      </c>
      <c r="C24" s="183" t="s">
        <v>113</v>
      </c>
      <c r="D24" s="171" t="s">
        <v>92</v>
      </c>
      <c r="E24" s="172">
        <v>25.588000000000001</v>
      </c>
      <c r="F24" s="173"/>
      <c r="G24" s="174">
        <f>ROUND(E24*F24,2)</f>
        <v>0</v>
      </c>
      <c r="H24" s="148"/>
      <c r="I24" s="148"/>
      <c r="J24" s="148"/>
    </row>
    <row r="25" spans="1:10" outlineLevel="2" x14ac:dyDescent="0.25">
      <c r="A25" s="155"/>
      <c r="B25" s="156"/>
      <c r="C25" s="184" t="s">
        <v>93</v>
      </c>
      <c r="D25" s="160"/>
      <c r="E25" s="161">
        <v>5.0999999999999996</v>
      </c>
      <c r="F25" s="158"/>
      <c r="G25" s="158"/>
      <c r="H25" s="148"/>
      <c r="I25" s="148"/>
      <c r="J25" s="148"/>
    </row>
    <row r="26" spans="1:10" outlineLevel="3" x14ac:dyDescent="0.25">
      <c r="A26" s="155"/>
      <c r="B26" s="156"/>
      <c r="C26" s="184" t="s">
        <v>94</v>
      </c>
      <c r="D26" s="160"/>
      <c r="E26" s="161">
        <v>3.738</v>
      </c>
      <c r="F26" s="158"/>
      <c r="G26" s="158"/>
      <c r="H26" s="148"/>
      <c r="I26" s="148"/>
      <c r="J26" s="148"/>
    </row>
    <row r="27" spans="1:10" outlineLevel="3" x14ac:dyDescent="0.25">
      <c r="A27" s="155"/>
      <c r="B27" s="156"/>
      <c r="C27" s="184" t="s">
        <v>114</v>
      </c>
      <c r="D27" s="160"/>
      <c r="E27" s="161">
        <v>7.5</v>
      </c>
      <c r="F27" s="158"/>
      <c r="G27" s="158"/>
      <c r="H27" s="148"/>
      <c r="I27" s="148"/>
      <c r="J27" s="148"/>
    </row>
    <row r="28" spans="1:10" outlineLevel="3" x14ac:dyDescent="0.25">
      <c r="A28" s="155"/>
      <c r="B28" s="156"/>
      <c r="C28" s="184" t="s">
        <v>115</v>
      </c>
      <c r="D28" s="160"/>
      <c r="E28" s="161">
        <v>9.25</v>
      </c>
      <c r="F28" s="158"/>
      <c r="G28" s="158"/>
      <c r="H28" s="148"/>
      <c r="I28" s="148"/>
      <c r="J28" s="148"/>
    </row>
    <row r="29" spans="1:10" outlineLevel="1" x14ac:dyDescent="0.25">
      <c r="A29" s="169">
        <v>7</v>
      </c>
      <c r="B29" s="170" t="s">
        <v>116</v>
      </c>
      <c r="C29" s="183" t="s">
        <v>117</v>
      </c>
      <c r="D29" s="171" t="s">
        <v>92</v>
      </c>
      <c r="E29" s="172">
        <v>62.4</v>
      </c>
      <c r="F29" s="173"/>
      <c r="G29" s="174">
        <f>ROUND(E29*F29,2)</f>
        <v>0</v>
      </c>
      <c r="H29" s="148"/>
      <c r="I29" s="148"/>
      <c r="J29" s="148"/>
    </row>
    <row r="30" spans="1:10" outlineLevel="2" x14ac:dyDescent="0.25">
      <c r="A30" s="155"/>
      <c r="B30" s="156"/>
      <c r="C30" s="184" t="s">
        <v>118</v>
      </c>
      <c r="D30" s="160"/>
      <c r="E30" s="161">
        <v>62.4</v>
      </c>
      <c r="F30" s="158"/>
      <c r="G30" s="158"/>
      <c r="H30" s="148"/>
      <c r="I30" s="148"/>
      <c r="J30" s="148"/>
    </row>
    <row r="31" spans="1:10" ht="20.399999999999999" outlineLevel="1" x14ac:dyDescent="0.25">
      <c r="A31" s="169">
        <v>8</v>
      </c>
      <c r="B31" s="170" t="s">
        <v>119</v>
      </c>
      <c r="C31" s="183" t="s">
        <v>120</v>
      </c>
      <c r="D31" s="171" t="s">
        <v>100</v>
      </c>
      <c r="E31" s="172">
        <v>14.878</v>
      </c>
      <c r="F31" s="173"/>
      <c r="G31" s="174">
        <f>ROUND(E31*F31,2)</f>
        <v>0</v>
      </c>
      <c r="H31" s="148"/>
      <c r="I31" s="148"/>
      <c r="J31" s="148"/>
    </row>
    <row r="32" spans="1:10" outlineLevel="2" x14ac:dyDescent="0.25">
      <c r="A32" s="155"/>
      <c r="B32" s="156"/>
      <c r="C32" s="184" t="s">
        <v>121</v>
      </c>
      <c r="D32" s="160"/>
      <c r="E32" s="161">
        <v>14.878</v>
      </c>
      <c r="F32" s="158"/>
      <c r="G32" s="158"/>
      <c r="H32" s="148"/>
      <c r="I32" s="148"/>
      <c r="J32" s="148"/>
    </row>
    <row r="33" spans="1:10" outlineLevel="1" x14ac:dyDescent="0.25">
      <c r="A33" s="169">
        <v>9</v>
      </c>
      <c r="B33" s="170" t="s">
        <v>122</v>
      </c>
      <c r="C33" s="183" t="s">
        <v>123</v>
      </c>
      <c r="D33" s="171" t="s">
        <v>92</v>
      </c>
      <c r="E33" s="172">
        <v>62.4</v>
      </c>
      <c r="F33" s="173"/>
      <c r="G33" s="174">
        <f>ROUND(E33*F33,2)</f>
        <v>0</v>
      </c>
      <c r="H33" s="148"/>
      <c r="I33" s="148"/>
      <c r="J33" s="148"/>
    </row>
    <row r="34" spans="1:10" outlineLevel="2" x14ac:dyDescent="0.25">
      <c r="A34" s="155"/>
      <c r="B34" s="156"/>
      <c r="C34" s="184" t="s">
        <v>124</v>
      </c>
      <c r="D34" s="160"/>
      <c r="E34" s="161">
        <v>62.4</v>
      </c>
      <c r="F34" s="158"/>
      <c r="G34" s="158"/>
      <c r="H34" s="148"/>
      <c r="I34" s="148"/>
      <c r="J34" s="148"/>
    </row>
    <row r="35" spans="1:10" x14ac:dyDescent="0.25">
      <c r="A35" s="162" t="s">
        <v>89</v>
      </c>
      <c r="B35" s="163" t="s">
        <v>54</v>
      </c>
      <c r="C35" s="182" t="s">
        <v>55</v>
      </c>
      <c r="D35" s="164"/>
      <c r="E35" s="165"/>
      <c r="F35" s="166"/>
      <c r="G35" s="167">
        <v>0</v>
      </c>
    </row>
    <row r="36" spans="1:10" ht="20.399999999999999" outlineLevel="1" x14ac:dyDescent="0.25">
      <c r="A36" s="169">
        <v>10</v>
      </c>
      <c r="B36" s="170" t="s">
        <v>125</v>
      </c>
      <c r="C36" s="183" t="s">
        <v>126</v>
      </c>
      <c r="D36" s="171" t="s">
        <v>92</v>
      </c>
      <c r="E36" s="172">
        <v>7.55</v>
      </c>
      <c r="F36" s="173"/>
      <c r="G36" s="174">
        <f>ROUND(E36*F36,2)</f>
        <v>0</v>
      </c>
      <c r="H36" s="148"/>
      <c r="I36" s="148"/>
      <c r="J36" s="148"/>
    </row>
    <row r="37" spans="1:10" outlineLevel="2" x14ac:dyDescent="0.25">
      <c r="A37" s="155"/>
      <c r="B37" s="156"/>
      <c r="C37" s="184" t="s">
        <v>127</v>
      </c>
      <c r="D37" s="160"/>
      <c r="E37" s="161">
        <v>7.55</v>
      </c>
      <c r="F37" s="158"/>
      <c r="G37" s="158"/>
      <c r="H37" s="148"/>
      <c r="I37" s="148"/>
      <c r="J37" s="148"/>
    </row>
    <row r="38" spans="1:10" outlineLevel="1" x14ac:dyDescent="0.25">
      <c r="A38" s="169">
        <v>11</v>
      </c>
      <c r="B38" s="170" t="s">
        <v>128</v>
      </c>
      <c r="C38" s="183" t="s">
        <v>129</v>
      </c>
      <c r="D38" s="171" t="s">
        <v>100</v>
      </c>
      <c r="E38" s="172">
        <v>15.547000000000001</v>
      </c>
      <c r="F38" s="173"/>
      <c r="G38" s="174">
        <f>ROUND(E38*F38,2)</f>
        <v>0</v>
      </c>
      <c r="H38" s="148"/>
      <c r="I38" s="148"/>
      <c r="J38" s="148"/>
    </row>
    <row r="39" spans="1:10" outlineLevel="2" x14ac:dyDescent="0.25">
      <c r="A39" s="155"/>
      <c r="B39" s="156"/>
      <c r="C39" s="184" t="s">
        <v>130</v>
      </c>
      <c r="D39" s="160"/>
      <c r="E39" s="161">
        <v>15.547000000000001</v>
      </c>
      <c r="F39" s="158"/>
      <c r="G39" s="158"/>
      <c r="H39" s="148"/>
      <c r="I39" s="148"/>
      <c r="J39" s="148"/>
    </row>
    <row r="40" spans="1:10" outlineLevel="1" x14ac:dyDescent="0.25">
      <c r="A40" s="169">
        <v>12</v>
      </c>
      <c r="B40" s="170" t="s">
        <v>131</v>
      </c>
      <c r="C40" s="183" t="s">
        <v>132</v>
      </c>
      <c r="D40" s="171" t="s">
        <v>92</v>
      </c>
      <c r="E40" s="172">
        <v>22.17</v>
      </c>
      <c r="F40" s="173"/>
      <c r="G40" s="174">
        <f>ROUND(E40*F40,2)</f>
        <v>0</v>
      </c>
      <c r="H40" s="148"/>
      <c r="I40" s="148"/>
      <c r="J40" s="148"/>
    </row>
    <row r="41" spans="1:10" outlineLevel="2" x14ac:dyDescent="0.25">
      <c r="A41" s="155"/>
      <c r="B41" s="156"/>
      <c r="C41" s="184" t="s">
        <v>133</v>
      </c>
      <c r="D41" s="160"/>
      <c r="E41" s="161">
        <v>22.17</v>
      </c>
      <c r="F41" s="158"/>
      <c r="G41" s="158"/>
      <c r="H41" s="148"/>
      <c r="I41" s="148"/>
      <c r="J41" s="148"/>
    </row>
    <row r="42" spans="1:10" outlineLevel="1" x14ac:dyDescent="0.25">
      <c r="A42" s="169">
        <v>13</v>
      </c>
      <c r="B42" s="170" t="s">
        <v>134</v>
      </c>
      <c r="C42" s="183" t="s">
        <v>135</v>
      </c>
      <c r="D42" s="171" t="s">
        <v>92</v>
      </c>
      <c r="E42" s="172">
        <v>22.17</v>
      </c>
      <c r="F42" s="173"/>
      <c r="G42" s="174">
        <f>ROUND(E42*F42,2)</f>
        <v>0</v>
      </c>
      <c r="H42" s="148"/>
      <c r="I42" s="148"/>
      <c r="J42" s="148"/>
    </row>
    <row r="43" spans="1:10" outlineLevel="2" x14ac:dyDescent="0.25">
      <c r="A43" s="155"/>
      <c r="B43" s="156"/>
      <c r="C43" s="184" t="s">
        <v>136</v>
      </c>
      <c r="D43" s="160"/>
      <c r="E43" s="161">
        <v>22.17</v>
      </c>
      <c r="F43" s="158"/>
      <c r="G43" s="158"/>
      <c r="H43" s="148"/>
      <c r="I43" s="148"/>
      <c r="J43" s="148"/>
    </row>
    <row r="44" spans="1:10" ht="20.399999999999999" outlineLevel="1" x14ac:dyDescent="0.25">
      <c r="A44" s="169">
        <v>14</v>
      </c>
      <c r="B44" s="170" t="s">
        <v>137</v>
      </c>
      <c r="C44" s="183" t="s">
        <v>138</v>
      </c>
      <c r="D44" s="171" t="s">
        <v>139</v>
      </c>
      <c r="E44" s="172">
        <v>0.16397</v>
      </c>
      <c r="F44" s="173"/>
      <c r="G44" s="174">
        <f>ROUND(E44*F44,2)</f>
        <v>0</v>
      </c>
      <c r="H44" s="148"/>
      <c r="I44" s="148"/>
      <c r="J44" s="148"/>
    </row>
    <row r="45" spans="1:10" outlineLevel="2" x14ac:dyDescent="0.25">
      <c r="A45" s="155"/>
      <c r="B45" s="156"/>
      <c r="C45" s="184" t="s">
        <v>140</v>
      </c>
      <c r="D45" s="160"/>
      <c r="E45" s="161">
        <v>0.16397</v>
      </c>
      <c r="F45" s="158"/>
      <c r="G45" s="158"/>
      <c r="H45" s="148"/>
      <c r="I45" s="148"/>
      <c r="J45" s="148"/>
    </row>
    <row r="46" spans="1:10" ht="20.399999999999999" outlineLevel="1" x14ac:dyDescent="0.25">
      <c r="A46" s="169">
        <v>15</v>
      </c>
      <c r="B46" s="170" t="s">
        <v>141</v>
      </c>
      <c r="C46" s="183" t="s">
        <v>142</v>
      </c>
      <c r="D46" s="171" t="s">
        <v>92</v>
      </c>
      <c r="E46" s="172">
        <v>7.55</v>
      </c>
      <c r="F46" s="173"/>
      <c r="G46" s="174">
        <f>ROUND(E46*F46,2)</f>
        <v>0</v>
      </c>
      <c r="H46" s="148"/>
      <c r="I46" s="148"/>
      <c r="J46" s="148"/>
    </row>
    <row r="47" spans="1:10" outlineLevel="2" x14ac:dyDescent="0.25">
      <c r="A47" s="155"/>
      <c r="B47" s="156"/>
      <c r="C47" s="184" t="s">
        <v>127</v>
      </c>
      <c r="D47" s="160"/>
      <c r="E47" s="161">
        <v>7.55</v>
      </c>
      <c r="F47" s="158"/>
      <c r="G47" s="158"/>
      <c r="H47" s="148"/>
      <c r="I47" s="148"/>
      <c r="J47" s="148"/>
    </row>
    <row r="48" spans="1:10" outlineLevel="1" x14ac:dyDescent="0.25">
      <c r="A48" s="169">
        <v>16</v>
      </c>
      <c r="B48" s="170" t="s">
        <v>143</v>
      </c>
      <c r="C48" s="183" t="s">
        <v>144</v>
      </c>
      <c r="D48" s="171" t="s">
        <v>100</v>
      </c>
      <c r="E48" s="172">
        <v>9.6000000000000002E-2</v>
      </c>
      <c r="F48" s="173"/>
      <c r="G48" s="174">
        <f>ROUND(E48*F48,2)</f>
        <v>0</v>
      </c>
      <c r="H48" s="148"/>
      <c r="I48" s="148"/>
      <c r="J48" s="148"/>
    </row>
    <row r="49" spans="1:10" outlineLevel="2" x14ac:dyDescent="0.25">
      <c r="A49" s="155"/>
      <c r="B49" s="156"/>
      <c r="C49" s="184" t="s">
        <v>104</v>
      </c>
      <c r="D49" s="160"/>
      <c r="E49" s="161">
        <v>9.6000000000000002E-2</v>
      </c>
      <c r="F49" s="158"/>
      <c r="G49" s="158"/>
      <c r="H49" s="148"/>
      <c r="I49" s="148"/>
      <c r="J49" s="148"/>
    </row>
    <row r="50" spans="1:10" outlineLevel="1" x14ac:dyDescent="0.25">
      <c r="A50" s="169">
        <v>17</v>
      </c>
      <c r="B50" s="170" t="s">
        <v>145</v>
      </c>
      <c r="C50" s="183" t="s">
        <v>146</v>
      </c>
      <c r="D50" s="171" t="s">
        <v>147</v>
      </c>
      <c r="E50" s="172">
        <v>1</v>
      </c>
      <c r="F50" s="173"/>
      <c r="G50" s="174">
        <f>ROUND(E50*F50,2)</f>
        <v>0</v>
      </c>
      <c r="H50" s="148"/>
      <c r="I50" s="148"/>
      <c r="J50" s="148"/>
    </row>
    <row r="51" spans="1:10" ht="20.399999999999999" outlineLevel="2" x14ac:dyDescent="0.25">
      <c r="A51" s="155"/>
      <c r="B51" s="156"/>
      <c r="C51" s="184" t="s">
        <v>148</v>
      </c>
      <c r="D51" s="160"/>
      <c r="E51" s="161">
        <v>1</v>
      </c>
      <c r="F51" s="158"/>
      <c r="G51" s="158"/>
      <c r="H51" s="148"/>
      <c r="I51" s="148"/>
      <c r="J51" s="148"/>
    </row>
    <row r="52" spans="1:10" ht="20.399999999999999" outlineLevel="3" x14ac:dyDescent="0.25">
      <c r="A52" s="155"/>
      <c r="B52" s="156"/>
      <c r="C52" s="184" t="s">
        <v>149</v>
      </c>
      <c r="D52" s="160"/>
      <c r="E52" s="161"/>
      <c r="F52" s="158"/>
      <c r="G52" s="158"/>
      <c r="H52" s="148"/>
      <c r="I52" s="148"/>
      <c r="J52" s="148"/>
    </row>
    <row r="53" spans="1:10" outlineLevel="3" x14ac:dyDescent="0.25">
      <c r="A53" s="155"/>
      <c r="B53" s="156"/>
      <c r="C53" s="184" t="s">
        <v>150</v>
      </c>
      <c r="D53" s="160"/>
      <c r="E53" s="161"/>
      <c r="F53" s="158"/>
      <c r="G53" s="158"/>
      <c r="H53" s="148"/>
      <c r="I53" s="148"/>
      <c r="J53" s="148"/>
    </row>
    <row r="54" spans="1:10" x14ac:dyDescent="0.25">
      <c r="A54" s="162" t="s">
        <v>89</v>
      </c>
      <c r="B54" s="163" t="s">
        <v>56</v>
      </c>
      <c r="C54" s="182" t="s">
        <v>57</v>
      </c>
      <c r="D54" s="164"/>
      <c r="E54" s="165"/>
      <c r="F54" s="166"/>
      <c r="G54" s="167">
        <v>0</v>
      </c>
    </row>
    <row r="55" spans="1:10" ht="20.399999999999999" outlineLevel="1" x14ac:dyDescent="0.25">
      <c r="A55" s="169">
        <v>18</v>
      </c>
      <c r="B55" s="170" t="s">
        <v>151</v>
      </c>
      <c r="C55" s="183" t="s">
        <v>152</v>
      </c>
      <c r="D55" s="171" t="s">
        <v>139</v>
      </c>
      <c r="E55" s="172">
        <v>0.28206999999999999</v>
      </c>
      <c r="F55" s="173"/>
      <c r="G55" s="174">
        <f>ROUND(E55*F55,2)</f>
        <v>0</v>
      </c>
      <c r="H55" s="148"/>
      <c r="I55" s="148"/>
      <c r="J55" s="148"/>
    </row>
    <row r="56" spans="1:10" outlineLevel="2" x14ac:dyDescent="0.25">
      <c r="A56" s="155"/>
      <c r="B56" s="156"/>
      <c r="C56" s="184" t="s">
        <v>153</v>
      </c>
      <c r="D56" s="160"/>
      <c r="E56" s="161"/>
      <c r="F56" s="158"/>
      <c r="G56" s="158"/>
      <c r="H56" s="148"/>
      <c r="I56" s="148"/>
      <c r="J56" s="148"/>
    </row>
    <row r="57" spans="1:10" ht="30.6" outlineLevel="3" x14ac:dyDescent="0.25">
      <c r="A57" s="155"/>
      <c r="B57" s="156"/>
      <c r="C57" s="184" t="s">
        <v>154</v>
      </c>
      <c r="D57" s="160"/>
      <c r="E57" s="161">
        <v>0.13791</v>
      </c>
      <c r="F57" s="158"/>
      <c r="G57" s="158"/>
      <c r="H57" s="148"/>
      <c r="I57" s="148"/>
      <c r="J57" s="148"/>
    </row>
    <row r="58" spans="1:10" ht="30.6" outlineLevel="3" x14ac:dyDescent="0.25">
      <c r="A58" s="155"/>
      <c r="B58" s="156"/>
      <c r="C58" s="184" t="s">
        <v>155</v>
      </c>
      <c r="D58" s="160"/>
      <c r="E58" s="161">
        <v>0.14416000000000001</v>
      </c>
      <c r="F58" s="158"/>
      <c r="G58" s="158"/>
      <c r="H58" s="148"/>
      <c r="I58" s="148"/>
      <c r="J58" s="148"/>
    </row>
    <row r="59" spans="1:10" outlineLevel="1" x14ac:dyDescent="0.25">
      <c r="A59" s="169">
        <v>19</v>
      </c>
      <c r="B59" s="170" t="s">
        <v>156</v>
      </c>
      <c r="C59" s="183" t="s">
        <v>157</v>
      </c>
      <c r="D59" s="171" t="s">
        <v>158</v>
      </c>
      <c r="E59" s="172">
        <v>16.5</v>
      </c>
      <c r="F59" s="173"/>
      <c r="G59" s="174">
        <f>ROUND(E59*F59,2)</f>
        <v>0</v>
      </c>
      <c r="H59" s="148"/>
      <c r="I59" s="148"/>
      <c r="J59" s="148"/>
    </row>
    <row r="60" spans="1:10" outlineLevel="2" x14ac:dyDescent="0.25">
      <c r="A60" s="155"/>
      <c r="B60" s="156"/>
      <c r="C60" s="184" t="s">
        <v>159</v>
      </c>
      <c r="D60" s="160"/>
      <c r="E60" s="161">
        <v>16.5</v>
      </c>
      <c r="F60" s="158"/>
      <c r="G60" s="158"/>
      <c r="H60" s="148"/>
      <c r="I60" s="148"/>
      <c r="J60" s="148"/>
    </row>
    <row r="61" spans="1:10" ht="20.399999999999999" outlineLevel="1" x14ac:dyDescent="0.25">
      <c r="A61" s="169">
        <v>20</v>
      </c>
      <c r="B61" s="170" t="s">
        <v>160</v>
      </c>
      <c r="C61" s="183" t="s">
        <v>161</v>
      </c>
      <c r="D61" s="171" t="s">
        <v>100</v>
      </c>
      <c r="E61" s="172">
        <v>1.86036</v>
      </c>
      <c r="F61" s="173"/>
      <c r="G61" s="174">
        <f>ROUND(E61*F61,2)</f>
        <v>0</v>
      </c>
      <c r="H61" s="148"/>
      <c r="I61" s="148"/>
      <c r="J61" s="148"/>
    </row>
    <row r="62" spans="1:10" ht="20.399999999999999" outlineLevel="2" x14ac:dyDescent="0.25">
      <c r="A62" s="155"/>
      <c r="B62" s="156"/>
      <c r="C62" s="184" t="s">
        <v>162</v>
      </c>
      <c r="D62" s="160"/>
      <c r="E62" s="161"/>
      <c r="F62" s="158"/>
      <c r="G62" s="158"/>
      <c r="H62" s="148"/>
      <c r="I62" s="148"/>
      <c r="J62" s="148"/>
    </row>
    <row r="63" spans="1:10" outlineLevel="3" x14ac:dyDescent="0.25">
      <c r="A63" s="155"/>
      <c r="B63" s="156"/>
      <c r="C63" s="184" t="s">
        <v>163</v>
      </c>
      <c r="D63" s="160"/>
      <c r="E63" s="161">
        <v>1.86036</v>
      </c>
      <c r="F63" s="158"/>
      <c r="G63" s="158"/>
      <c r="H63" s="148"/>
      <c r="I63" s="148"/>
      <c r="J63" s="148"/>
    </row>
    <row r="64" spans="1:10" ht="20.399999999999999" outlineLevel="1" x14ac:dyDescent="0.25">
      <c r="A64" s="169">
        <v>21</v>
      </c>
      <c r="B64" s="170" t="s">
        <v>164</v>
      </c>
      <c r="C64" s="183" t="s">
        <v>165</v>
      </c>
      <c r="D64" s="171" t="s">
        <v>166</v>
      </c>
      <c r="E64" s="172">
        <v>31.2</v>
      </c>
      <c r="F64" s="173"/>
      <c r="G64" s="174">
        <f>ROUND(E64*F64,2)</f>
        <v>0</v>
      </c>
      <c r="H64" s="148"/>
      <c r="I64" s="148"/>
      <c r="J64" s="148"/>
    </row>
    <row r="65" spans="1:10" outlineLevel="2" x14ac:dyDescent="0.25">
      <c r="A65" s="155"/>
      <c r="B65" s="156"/>
      <c r="C65" s="184" t="s">
        <v>167</v>
      </c>
      <c r="D65" s="160"/>
      <c r="E65" s="161">
        <v>31.2</v>
      </c>
      <c r="F65" s="158"/>
      <c r="G65" s="158"/>
      <c r="H65" s="148"/>
      <c r="I65" s="148"/>
      <c r="J65" s="148"/>
    </row>
    <row r="66" spans="1:10" ht="20.399999999999999" outlineLevel="1" x14ac:dyDescent="0.25">
      <c r="A66" s="169">
        <v>22</v>
      </c>
      <c r="B66" s="170" t="s">
        <v>168</v>
      </c>
      <c r="C66" s="183" t="s">
        <v>169</v>
      </c>
      <c r="D66" s="171" t="s">
        <v>158</v>
      </c>
      <c r="E66" s="172">
        <v>611.09055000000001</v>
      </c>
      <c r="F66" s="173"/>
      <c r="G66" s="174">
        <f>ROUND(E66*F66,2)</f>
        <v>0</v>
      </c>
      <c r="H66" s="148"/>
      <c r="I66" s="148"/>
      <c r="J66" s="148"/>
    </row>
    <row r="67" spans="1:10" outlineLevel="2" x14ac:dyDescent="0.25">
      <c r="A67" s="155"/>
      <c r="B67" s="156"/>
      <c r="C67" s="184" t="s">
        <v>170</v>
      </c>
      <c r="D67" s="160"/>
      <c r="E67" s="161"/>
      <c r="F67" s="158"/>
      <c r="G67" s="158"/>
      <c r="H67" s="148"/>
      <c r="I67" s="148"/>
      <c r="J67" s="148"/>
    </row>
    <row r="68" spans="1:10" ht="20.399999999999999" outlineLevel="3" x14ac:dyDescent="0.25">
      <c r="A68" s="155"/>
      <c r="B68" s="156"/>
      <c r="C68" s="184" t="s">
        <v>171</v>
      </c>
      <c r="D68" s="160"/>
      <c r="E68" s="161"/>
      <c r="F68" s="158"/>
      <c r="G68" s="158"/>
      <c r="H68" s="148"/>
      <c r="I68" s="148"/>
      <c r="J68" s="148"/>
    </row>
    <row r="69" spans="1:10" outlineLevel="3" x14ac:dyDescent="0.25">
      <c r="A69" s="155"/>
      <c r="B69" s="156"/>
      <c r="C69" s="184" t="s">
        <v>172</v>
      </c>
      <c r="D69" s="160"/>
      <c r="E69" s="161"/>
      <c r="F69" s="158"/>
      <c r="G69" s="158"/>
      <c r="H69" s="148"/>
      <c r="I69" s="148"/>
      <c r="J69" s="148"/>
    </row>
    <row r="70" spans="1:10" outlineLevel="3" x14ac:dyDescent="0.25">
      <c r="A70" s="155"/>
      <c r="B70" s="156"/>
      <c r="C70" s="184" t="s">
        <v>173</v>
      </c>
      <c r="D70" s="160"/>
      <c r="E70" s="161">
        <v>611.09055000000001</v>
      </c>
      <c r="F70" s="158"/>
      <c r="G70" s="158"/>
      <c r="H70" s="148"/>
      <c r="I70" s="148"/>
      <c r="J70" s="148"/>
    </row>
    <row r="71" spans="1:10" ht="20.399999999999999" outlineLevel="1" x14ac:dyDescent="0.25">
      <c r="A71" s="169">
        <v>23</v>
      </c>
      <c r="B71" s="170" t="s">
        <v>174</v>
      </c>
      <c r="C71" s="183" t="s">
        <v>175</v>
      </c>
      <c r="D71" s="171" t="s">
        <v>100</v>
      </c>
      <c r="E71" s="172">
        <v>12.57</v>
      </c>
      <c r="F71" s="173"/>
      <c r="G71" s="174">
        <f>ROUND(E71*F71,2)</f>
        <v>0</v>
      </c>
      <c r="H71" s="148"/>
      <c r="I71" s="148"/>
      <c r="J71" s="148"/>
    </row>
    <row r="72" spans="1:10" outlineLevel="2" x14ac:dyDescent="0.25">
      <c r="A72" s="155"/>
      <c r="B72" s="156"/>
      <c r="C72" s="184" t="s">
        <v>176</v>
      </c>
      <c r="D72" s="160"/>
      <c r="E72" s="161">
        <v>12.57</v>
      </c>
      <c r="F72" s="158"/>
      <c r="G72" s="158"/>
      <c r="H72" s="148"/>
      <c r="I72" s="148"/>
      <c r="J72" s="148"/>
    </row>
    <row r="73" spans="1:10" ht="20.399999999999999" outlineLevel="1" x14ac:dyDescent="0.25">
      <c r="A73" s="169">
        <v>24</v>
      </c>
      <c r="B73" s="170" t="s">
        <v>177</v>
      </c>
      <c r="C73" s="183" t="s">
        <v>178</v>
      </c>
      <c r="D73" s="171" t="s">
        <v>100</v>
      </c>
      <c r="E73" s="172">
        <v>2.0464000000000002</v>
      </c>
      <c r="F73" s="173"/>
      <c r="G73" s="174">
        <f>ROUND(E73*F73,2)</f>
        <v>0</v>
      </c>
      <c r="H73" s="148"/>
      <c r="I73" s="148"/>
      <c r="J73" s="148"/>
    </row>
    <row r="74" spans="1:10" outlineLevel="2" x14ac:dyDescent="0.25">
      <c r="A74" s="155"/>
      <c r="B74" s="156"/>
      <c r="C74" s="184" t="s">
        <v>179</v>
      </c>
      <c r="D74" s="160"/>
      <c r="E74" s="161">
        <v>2.0464000000000002</v>
      </c>
      <c r="F74" s="158"/>
      <c r="G74" s="158"/>
      <c r="H74" s="148"/>
      <c r="I74" s="148"/>
      <c r="J74" s="148"/>
    </row>
    <row r="75" spans="1:10" x14ac:dyDescent="0.25">
      <c r="A75" s="162" t="s">
        <v>89</v>
      </c>
      <c r="B75" s="163" t="s">
        <v>58</v>
      </c>
      <c r="C75" s="182" t="s">
        <v>59</v>
      </c>
      <c r="D75" s="164"/>
      <c r="E75" s="165"/>
      <c r="F75" s="166"/>
      <c r="G75" s="167">
        <v>0</v>
      </c>
    </row>
    <row r="76" spans="1:10" outlineLevel="1" x14ac:dyDescent="0.25">
      <c r="A76" s="169">
        <v>25</v>
      </c>
      <c r="B76" s="170" t="s">
        <v>180</v>
      </c>
      <c r="C76" s="183" t="s">
        <v>181</v>
      </c>
      <c r="D76" s="171" t="s">
        <v>100</v>
      </c>
      <c r="E76" s="172">
        <v>6.0175999999999998</v>
      </c>
      <c r="F76" s="173"/>
      <c r="G76" s="174">
        <f>ROUND(E76*F76,2)</f>
        <v>0</v>
      </c>
      <c r="H76" s="148"/>
      <c r="I76" s="148"/>
      <c r="J76" s="148"/>
    </row>
    <row r="77" spans="1:10" outlineLevel="2" x14ac:dyDescent="0.25">
      <c r="A77" s="155"/>
      <c r="B77" s="156"/>
      <c r="C77" s="184" t="s">
        <v>182</v>
      </c>
      <c r="D77" s="160"/>
      <c r="E77" s="161">
        <v>1.5</v>
      </c>
      <c r="F77" s="158"/>
      <c r="G77" s="158"/>
      <c r="H77" s="148"/>
      <c r="I77" s="148"/>
      <c r="J77" s="148"/>
    </row>
    <row r="78" spans="1:10" outlineLevel="3" x14ac:dyDescent="0.25">
      <c r="A78" s="155"/>
      <c r="B78" s="156"/>
      <c r="C78" s="184" t="s">
        <v>183</v>
      </c>
      <c r="D78" s="160"/>
      <c r="E78" s="161">
        <v>2.75</v>
      </c>
      <c r="F78" s="158"/>
      <c r="G78" s="158"/>
      <c r="H78" s="148"/>
      <c r="I78" s="148"/>
      <c r="J78" s="148"/>
    </row>
    <row r="79" spans="1:10" outlineLevel="3" x14ac:dyDescent="0.25">
      <c r="A79" s="155"/>
      <c r="B79" s="156"/>
      <c r="C79" s="184" t="s">
        <v>184</v>
      </c>
      <c r="D79" s="160"/>
      <c r="E79" s="161">
        <v>1.02</v>
      </c>
      <c r="F79" s="158"/>
      <c r="G79" s="158"/>
      <c r="H79" s="148"/>
      <c r="I79" s="148"/>
      <c r="J79" s="148"/>
    </row>
    <row r="80" spans="1:10" outlineLevel="3" x14ac:dyDescent="0.25">
      <c r="A80" s="155"/>
      <c r="B80" s="156"/>
      <c r="C80" s="184" t="s">
        <v>185</v>
      </c>
      <c r="D80" s="160"/>
      <c r="E80" s="161">
        <v>0.74760000000000004</v>
      </c>
      <c r="F80" s="158"/>
      <c r="G80" s="158"/>
      <c r="H80" s="148"/>
      <c r="I80" s="148"/>
      <c r="J80" s="148"/>
    </row>
    <row r="81" spans="1:10" outlineLevel="1" x14ac:dyDescent="0.25">
      <c r="A81" s="169">
        <v>26</v>
      </c>
      <c r="B81" s="170" t="s">
        <v>186</v>
      </c>
      <c r="C81" s="183" t="s">
        <v>187</v>
      </c>
      <c r="D81" s="171" t="s">
        <v>92</v>
      </c>
      <c r="E81" s="172">
        <v>8.8379999999999992</v>
      </c>
      <c r="F81" s="173"/>
      <c r="G81" s="174">
        <f>ROUND(E81*F81,2)</f>
        <v>0</v>
      </c>
      <c r="H81" s="148"/>
      <c r="I81" s="148"/>
      <c r="J81" s="148"/>
    </row>
    <row r="82" spans="1:10" outlineLevel="2" x14ac:dyDescent="0.25">
      <c r="A82" s="155"/>
      <c r="B82" s="156"/>
      <c r="C82" s="184" t="s">
        <v>93</v>
      </c>
      <c r="D82" s="160"/>
      <c r="E82" s="161">
        <v>5.0999999999999996</v>
      </c>
      <c r="F82" s="158"/>
      <c r="G82" s="158"/>
      <c r="H82" s="148"/>
      <c r="I82" s="148"/>
      <c r="J82" s="148"/>
    </row>
    <row r="83" spans="1:10" outlineLevel="3" x14ac:dyDescent="0.25">
      <c r="A83" s="155"/>
      <c r="B83" s="156"/>
      <c r="C83" s="184" t="s">
        <v>94</v>
      </c>
      <c r="D83" s="160"/>
      <c r="E83" s="161">
        <v>3.738</v>
      </c>
      <c r="F83" s="158"/>
      <c r="G83" s="158"/>
      <c r="H83" s="148"/>
      <c r="I83" s="148"/>
      <c r="J83" s="148"/>
    </row>
    <row r="84" spans="1:10" outlineLevel="1" x14ac:dyDescent="0.25">
      <c r="A84" s="169">
        <v>27</v>
      </c>
      <c r="B84" s="170" t="s">
        <v>188</v>
      </c>
      <c r="C84" s="183" t="s">
        <v>189</v>
      </c>
      <c r="D84" s="171" t="s">
        <v>92</v>
      </c>
      <c r="E84" s="172">
        <v>21.25</v>
      </c>
      <c r="F84" s="173"/>
      <c r="G84" s="174">
        <f>ROUND(E84*F84,2)</f>
        <v>0</v>
      </c>
      <c r="H84" s="148"/>
      <c r="I84" s="148"/>
      <c r="J84" s="148"/>
    </row>
    <row r="85" spans="1:10" outlineLevel="2" x14ac:dyDescent="0.25">
      <c r="A85" s="155"/>
      <c r="B85" s="156"/>
      <c r="C85" s="184" t="s">
        <v>114</v>
      </c>
      <c r="D85" s="160"/>
      <c r="E85" s="161">
        <v>7.5</v>
      </c>
      <c r="F85" s="158"/>
      <c r="G85" s="158"/>
      <c r="H85" s="148"/>
      <c r="I85" s="148"/>
      <c r="J85" s="148"/>
    </row>
    <row r="86" spans="1:10" outlineLevel="3" x14ac:dyDescent="0.25">
      <c r="A86" s="155"/>
      <c r="B86" s="156"/>
      <c r="C86" s="184" t="s">
        <v>97</v>
      </c>
      <c r="D86" s="160"/>
      <c r="E86" s="161">
        <v>13.75</v>
      </c>
      <c r="F86" s="158"/>
      <c r="G86" s="158"/>
      <c r="H86" s="148"/>
      <c r="I86" s="148"/>
      <c r="J86" s="148"/>
    </row>
    <row r="87" spans="1:10" ht="20.399999999999999" outlineLevel="1" x14ac:dyDescent="0.25">
      <c r="A87" s="169">
        <v>28</v>
      </c>
      <c r="B87" s="170" t="s">
        <v>190</v>
      </c>
      <c r="C87" s="183" t="s">
        <v>191</v>
      </c>
      <c r="D87" s="171" t="s">
        <v>92</v>
      </c>
      <c r="E87" s="172">
        <v>2</v>
      </c>
      <c r="F87" s="173"/>
      <c r="G87" s="174">
        <f>ROUND(E87*F87,2)</f>
        <v>0</v>
      </c>
      <c r="H87" s="148"/>
      <c r="I87" s="148"/>
      <c r="J87" s="148"/>
    </row>
    <row r="88" spans="1:10" ht="30.6" outlineLevel="2" x14ac:dyDescent="0.25">
      <c r="A88" s="155"/>
      <c r="B88" s="156"/>
      <c r="C88" s="184" t="s">
        <v>192</v>
      </c>
      <c r="D88" s="160"/>
      <c r="E88" s="161">
        <v>2</v>
      </c>
      <c r="F88" s="158"/>
      <c r="G88" s="158"/>
      <c r="H88" s="148"/>
      <c r="I88" s="148"/>
      <c r="J88" s="148"/>
    </row>
    <row r="89" spans="1:10" ht="26.4" x14ac:dyDescent="0.25">
      <c r="A89" s="162" t="s">
        <v>89</v>
      </c>
      <c r="B89" s="163" t="s">
        <v>60</v>
      </c>
      <c r="C89" s="182" t="s">
        <v>61</v>
      </c>
      <c r="D89" s="164"/>
      <c r="E89" s="165"/>
      <c r="F89" s="166"/>
      <c r="G89" s="167">
        <v>0</v>
      </c>
    </row>
    <row r="90" spans="1:10" outlineLevel="1" x14ac:dyDescent="0.25">
      <c r="A90" s="169">
        <v>29</v>
      </c>
      <c r="B90" s="170" t="s">
        <v>193</v>
      </c>
      <c r="C90" s="183" t="s">
        <v>194</v>
      </c>
      <c r="D90" s="171" t="s">
        <v>158</v>
      </c>
      <c r="E90" s="172">
        <v>1</v>
      </c>
      <c r="F90" s="173"/>
      <c r="G90" s="174">
        <f>ROUND(E90*F90,2)</f>
        <v>0</v>
      </c>
      <c r="H90" s="148"/>
      <c r="I90" s="148"/>
      <c r="J90" s="148"/>
    </row>
    <row r="91" spans="1:10" outlineLevel="2" x14ac:dyDescent="0.25">
      <c r="A91" s="155"/>
      <c r="B91" s="156"/>
      <c r="C91" s="184" t="s">
        <v>195</v>
      </c>
      <c r="D91" s="160"/>
      <c r="E91" s="161">
        <v>1</v>
      </c>
      <c r="F91" s="158"/>
      <c r="G91" s="158"/>
      <c r="H91" s="148"/>
      <c r="I91" s="148"/>
      <c r="J91" s="148"/>
    </row>
    <row r="92" spans="1:10" outlineLevel="1" x14ac:dyDescent="0.25">
      <c r="A92" s="169">
        <v>30</v>
      </c>
      <c r="B92" s="170" t="s">
        <v>196</v>
      </c>
      <c r="C92" s="183" t="s">
        <v>197</v>
      </c>
      <c r="D92" s="171" t="s">
        <v>158</v>
      </c>
      <c r="E92" s="172">
        <v>146</v>
      </c>
      <c r="F92" s="173"/>
      <c r="G92" s="174">
        <f>ROUND(E92*F92,2)</f>
        <v>0</v>
      </c>
      <c r="H92" s="148"/>
      <c r="I92" s="148"/>
      <c r="J92" s="148"/>
    </row>
    <row r="93" spans="1:10" outlineLevel="2" x14ac:dyDescent="0.25">
      <c r="A93" s="155"/>
      <c r="B93" s="156"/>
      <c r="C93" s="184" t="s">
        <v>198</v>
      </c>
      <c r="D93" s="160"/>
      <c r="E93" s="161"/>
      <c r="F93" s="158"/>
      <c r="G93" s="158"/>
      <c r="H93" s="148"/>
      <c r="I93" s="148"/>
      <c r="J93" s="148"/>
    </row>
    <row r="94" spans="1:10" outlineLevel="3" x14ac:dyDescent="0.25">
      <c r="A94" s="155"/>
      <c r="B94" s="156"/>
      <c r="C94" s="184" t="s">
        <v>199</v>
      </c>
      <c r="D94" s="160"/>
      <c r="E94" s="161">
        <v>52</v>
      </c>
      <c r="F94" s="158"/>
      <c r="G94" s="158"/>
      <c r="H94" s="148"/>
      <c r="I94" s="148"/>
      <c r="J94" s="148"/>
    </row>
    <row r="95" spans="1:10" outlineLevel="3" x14ac:dyDescent="0.25">
      <c r="A95" s="155"/>
      <c r="B95" s="156"/>
      <c r="C95" s="184" t="s">
        <v>200</v>
      </c>
      <c r="D95" s="160"/>
      <c r="E95" s="161">
        <v>94</v>
      </c>
      <c r="F95" s="158"/>
      <c r="G95" s="158"/>
      <c r="H95" s="148"/>
      <c r="I95" s="148"/>
      <c r="J95" s="148"/>
    </row>
    <row r="96" spans="1:10" ht="20.399999999999999" outlineLevel="1" x14ac:dyDescent="0.25">
      <c r="A96" s="175">
        <v>31</v>
      </c>
      <c r="B96" s="176" t="s">
        <v>201</v>
      </c>
      <c r="C96" s="185" t="s">
        <v>202</v>
      </c>
      <c r="D96" s="177" t="s">
        <v>158</v>
      </c>
      <c r="E96" s="178">
        <v>1</v>
      </c>
      <c r="F96" s="179"/>
      <c r="G96" s="180">
        <f>ROUND(E96*F96,2)</f>
        <v>0</v>
      </c>
      <c r="H96" s="148"/>
      <c r="I96" s="148"/>
      <c r="J96" s="148"/>
    </row>
    <row r="97" spans="1:10" outlineLevel="1" x14ac:dyDescent="0.25">
      <c r="A97" s="169">
        <v>32</v>
      </c>
      <c r="B97" s="170" t="s">
        <v>203</v>
      </c>
      <c r="C97" s="183" t="s">
        <v>204</v>
      </c>
      <c r="D97" s="171" t="s">
        <v>205</v>
      </c>
      <c r="E97" s="172">
        <v>30</v>
      </c>
      <c r="F97" s="173"/>
      <c r="G97" s="174">
        <f>ROUND(E97*F97,2)</f>
        <v>0</v>
      </c>
      <c r="H97" s="148"/>
      <c r="I97" s="148"/>
      <c r="J97" s="148"/>
    </row>
    <row r="98" spans="1:10" outlineLevel="2" x14ac:dyDescent="0.25">
      <c r="A98" s="155"/>
      <c r="B98" s="156"/>
      <c r="C98" s="184" t="s">
        <v>206</v>
      </c>
      <c r="D98" s="160"/>
      <c r="E98" s="161">
        <v>30</v>
      </c>
      <c r="F98" s="158"/>
      <c r="G98" s="158"/>
      <c r="H98" s="148"/>
      <c r="I98" s="148"/>
      <c r="J98" s="148"/>
    </row>
    <row r="99" spans="1:10" ht="20.399999999999999" outlineLevel="1" x14ac:dyDescent="0.25">
      <c r="A99" s="175">
        <v>33</v>
      </c>
      <c r="B99" s="176" t="s">
        <v>207</v>
      </c>
      <c r="C99" s="185" t="s">
        <v>208</v>
      </c>
      <c r="D99" s="177" t="s">
        <v>158</v>
      </c>
      <c r="E99" s="178">
        <v>1</v>
      </c>
      <c r="F99" s="179"/>
      <c r="G99" s="180">
        <f>ROUND(E99*F99,2)</f>
        <v>0</v>
      </c>
      <c r="H99" s="148"/>
      <c r="I99" s="148"/>
      <c r="J99" s="148"/>
    </row>
    <row r="100" spans="1:10" x14ac:dyDescent="0.25">
      <c r="A100" s="162" t="s">
        <v>89</v>
      </c>
      <c r="B100" s="163" t="s">
        <v>62</v>
      </c>
      <c r="C100" s="182" t="s">
        <v>63</v>
      </c>
      <c r="D100" s="164"/>
      <c r="E100" s="165"/>
      <c r="F100" s="166"/>
      <c r="G100" s="167">
        <v>0</v>
      </c>
    </row>
    <row r="101" spans="1:10" outlineLevel="1" x14ac:dyDescent="0.25">
      <c r="A101" s="169">
        <v>34</v>
      </c>
      <c r="B101" s="170" t="s">
        <v>209</v>
      </c>
      <c r="C101" s="183" t="s">
        <v>210</v>
      </c>
      <c r="D101" s="171" t="s">
        <v>100</v>
      </c>
      <c r="E101" s="172">
        <v>10.885</v>
      </c>
      <c r="F101" s="173"/>
      <c r="G101" s="174">
        <f>ROUND(E101*F101,2)</f>
        <v>0</v>
      </c>
      <c r="H101" s="148"/>
      <c r="I101" s="148"/>
      <c r="J101" s="148"/>
    </row>
    <row r="102" spans="1:10" outlineLevel="2" x14ac:dyDescent="0.25">
      <c r="A102" s="155"/>
      <c r="B102" s="156"/>
      <c r="C102" s="184" t="s">
        <v>211</v>
      </c>
      <c r="D102" s="160"/>
      <c r="E102" s="161">
        <v>10.885</v>
      </c>
      <c r="F102" s="158"/>
      <c r="G102" s="158"/>
      <c r="H102" s="148"/>
      <c r="I102" s="148"/>
      <c r="J102" s="148"/>
    </row>
    <row r="103" spans="1:10" outlineLevel="1" x14ac:dyDescent="0.25">
      <c r="A103" s="169">
        <v>35</v>
      </c>
      <c r="B103" s="170" t="s">
        <v>212</v>
      </c>
      <c r="C103" s="183" t="s">
        <v>213</v>
      </c>
      <c r="D103" s="171" t="s">
        <v>100</v>
      </c>
      <c r="E103" s="172">
        <v>3.6120000000000001</v>
      </c>
      <c r="F103" s="173"/>
      <c r="G103" s="174">
        <f>ROUND(E103*F103,2)</f>
        <v>0</v>
      </c>
      <c r="H103" s="148"/>
      <c r="I103" s="148"/>
      <c r="J103" s="148"/>
    </row>
    <row r="104" spans="1:10" outlineLevel="2" x14ac:dyDescent="0.25">
      <c r="A104" s="155"/>
      <c r="B104" s="156"/>
      <c r="C104" s="184" t="s">
        <v>214</v>
      </c>
      <c r="D104" s="160"/>
      <c r="E104" s="161">
        <v>3.6120000000000001</v>
      </c>
      <c r="F104" s="158"/>
      <c r="G104" s="158"/>
      <c r="H104" s="148"/>
      <c r="I104" s="148"/>
      <c r="J104" s="148"/>
    </row>
    <row r="105" spans="1:10" outlineLevel="1" x14ac:dyDescent="0.25">
      <c r="A105" s="169">
        <v>36</v>
      </c>
      <c r="B105" s="170" t="s">
        <v>215</v>
      </c>
      <c r="C105" s="183" t="s">
        <v>216</v>
      </c>
      <c r="D105" s="171" t="s">
        <v>166</v>
      </c>
      <c r="E105" s="172">
        <v>25.55</v>
      </c>
      <c r="F105" s="173"/>
      <c r="G105" s="174">
        <f>ROUND(E105*F105,2)</f>
        <v>0</v>
      </c>
      <c r="H105" s="148"/>
      <c r="I105" s="148"/>
      <c r="J105" s="148"/>
    </row>
    <row r="106" spans="1:10" ht="30.6" outlineLevel="2" x14ac:dyDescent="0.25">
      <c r="A106" s="155"/>
      <c r="B106" s="156"/>
      <c r="C106" s="184" t="s">
        <v>217</v>
      </c>
      <c r="D106" s="160"/>
      <c r="E106" s="161"/>
      <c r="F106" s="158"/>
      <c r="G106" s="158"/>
      <c r="H106" s="148"/>
      <c r="I106" s="148"/>
      <c r="J106" s="148"/>
    </row>
    <row r="107" spans="1:10" outlineLevel="3" x14ac:dyDescent="0.25">
      <c r="A107" s="155"/>
      <c r="B107" s="156"/>
      <c r="C107" s="184" t="s">
        <v>218</v>
      </c>
      <c r="D107" s="160"/>
      <c r="E107" s="161">
        <v>9.1</v>
      </c>
      <c r="F107" s="158"/>
      <c r="G107" s="158"/>
      <c r="H107" s="148"/>
      <c r="I107" s="148"/>
      <c r="J107" s="148"/>
    </row>
    <row r="108" spans="1:10" outlineLevel="3" x14ac:dyDescent="0.25">
      <c r="A108" s="155"/>
      <c r="B108" s="156"/>
      <c r="C108" s="184" t="s">
        <v>219</v>
      </c>
      <c r="D108" s="160"/>
      <c r="E108" s="161">
        <v>16.45</v>
      </c>
      <c r="F108" s="158"/>
      <c r="G108" s="158"/>
      <c r="H108" s="148"/>
      <c r="I108" s="148"/>
      <c r="J108" s="148"/>
    </row>
    <row r="109" spans="1:10" outlineLevel="1" x14ac:dyDescent="0.25">
      <c r="A109" s="169">
        <v>37</v>
      </c>
      <c r="B109" s="170" t="s">
        <v>220</v>
      </c>
      <c r="C109" s="183" t="s">
        <v>221</v>
      </c>
      <c r="D109" s="171" t="s">
        <v>92</v>
      </c>
      <c r="E109" s="172">
        <v>30.088000000000001</v>
      </c>
      <c r="F109" s="173"/>
      <c r="G109" s="174">
        <f>ROUND(E109*F109,2)</f>
        <v>0</v>
      </c>
      <c r="H109" s="148"/>
      <c r="I109" s="148"/>
      <c r="J109" s="148"/>
    </row>
    <row r="110" spans="1:10" outlineLevel="2" x14ac:dyDescent="0.25">
      <c r="A110" s="155"/>
      <c r="B110" s="156"/>
      <c r="C110" s="184" t="s">
        <v>222</v>
      </c>
      <c r="D110" s="160"/>
      <c r="E110" s="161">
        <v>8.8379999999999992</v>
      </c>
      <c r="F110" s="158"/>
      <c r="G110" s="158"/>
      <c r="H110" s="148"/>
      <c r="I110" s="148"/>
      <c r="J110" s="148"/>
    </row>
    <row r="111" spans="1:10" outlineLevel="3" x14ac:dyDescent="0.25">
      <c r="A111" s="155"/>
      <c r="B111" s="156"/>
      <c r="C111" s="184" t="s">
        <v>223</v>
      </c>
      <c r="D111" s="160"/>
      <c r="E111" s="161">
        <v>13.75</v>
      </c>
      <c r="F111" s="158"/>
      <c r="G111" s="158"/>
      <c r="H111" s="148"/>
      <c r="I111" s="148"/>
      <c r="J111" s="148"/>
    </row>
    <row r="112" spans="1:10" outlineLevel="3" x14ac:dyDescent="0.25">
      <c r="A112" s="155"/>
      <c r="B112" s="156"/>
      <c r="C112" s="184" t="s">
        <v>114</v>
      </c>
      <c r="D112" s="160"/>
      <c r="E112" s="161">
        <v>7.5</v>
      </c>
      <c r="F112" s="158"/>
      <c r="G112" s="158"/>
      <c r="H112" s="148"/>
      <c r="I112" s="148"/>
      <c r="J112" s="148"/>
    </row>
    <row r="113" spans="1:10" x14ac:dyDescent="0.25">
      <c r="A113" s="162" t="s">
        <v>89</v>
      </c>
      <c r="B113" s="163" t="s">
        <v>64</v>
      </c>
      <c r="C113" s="182" t="s">
        <v>65</v>
      </c>
      <c r="D113" s="164"/>
      <c r="E113" s="165"/>
      <c r="F113" s="166"/>
      <c r="G113" s="167">
        <v>0</v>
      </c>
    </row>
    <row r="114" spans="1:10" outlineLevel="1" x14ac:dyDescent="0.25">
      <c r="A114" s="175">
        <v>38</v>
      </c>
      <c r="B114" s="176" t="s">
        <v>224</v>
      </c>
      <c r="C114" s="185" t="s">
        <v>225</v>
      </c>
      <c r="D114" s="177" t="s">
        <v>139</v>
      </c>
      <c r="E114" s="178">
        <v>70.014449999999997</v>
      </c>
      <c r="F114" s="179"/>
      <c r="G114" s="180">
        <f>ROUND(E114*F114,2)</f>
        <v>0</v>
      </c>
      <c r="H114" s="148"/>
      <c r="I114" s="148"/>
      <c r="J114" s="148"/>
    </row>
    <row r="115" spans="1:10" x14ac:dyDescent="0.25">
      <c r="A115" s="162" t="s">
        <v>89</v>
      </c>
      <c r="B115" s="163" t="s">
        <v>66</v>
      </c>
      <c r="C115" s="182" t="s">
        <v>67</v>
      </c>
      <c r="D115" s="164"/>
      <c r="E115" s="165"/>
      <c r="F115" s="166"/>
      <c r="G115" s="167">
        <v>0</v>
      </c>
    </row>
    <row r="116" spans="1:10" outlineLevel="1" x14ac:dyDescent="0.25">
      <c r="A116" s="169">
        <v>39</v>
      </c>
      <c r="B116" s="170" t="s">
        <v>226</v>
      </c>
      <c r="C116" s="183" t="s">
        <v>227</v>
      </c>
      <c r="D116" s="171" t="s">
        <v>92</v>
      </c>
      <c r="E116" s="172">
        <v>40.97</v>
      </c>
      <c r="F116" s="173"/>
      <c r="G116" s="174">
        <f>ROUND(E116*F116,2)</f>
        <v>0</v>
      </c>
      <c r="H116" s="148"/>
      <c r="I116" s="148"/>
      <c r="J116" s="148"/>
    </row>
    <row r="117" spans="1:10" outlineLevel="2" x14ac:dyDescent="0.25">
      <c r="A117" s="155"/>
      <c r="B117" s="156"/>
      <c r="C117" s="184" t="s">
        <v>228</v>
      </c>
      <c r="D117" s="160"/>
      <c r="E117" s="161">
        <v>9.36</v>
      </c>
      <c r="F117" s="158"/>
      <c r="G117" s="158"/>
      <c r="H117" s="148"/>
      <c r="I117" s="148"/>
      <c r="J117" s="148"/>
    </row>
    <row r="118" spans="1:10" outlineLevel="3" x14ac:dyDescent="0.25">
      <c r="A118" s="155"/>
      <c r="B118" s="156"/>
      <c r="C118" s="184" t="s">
        <v>229</v>
      </c>
      <c r="D118" s="160"/>
      <c r="E118" s="161">
        <v>31.61</v>
      </c>
      <c r="F118" s="158"/>
      <c r="G118" s="158"/>
      <c r="H118" s="148"/>
      <c r="I118" s="148"/>
      <c r="J118" s="148"/>
    </row>
    <row r="119" spans="1:10" ht="20.399999999999999" outlineLevel="1" x14ac:dyDescent="0.25">
      <c r="A119" s="169">
        <v>40</v>
      </c>
      <c r="B119" s="170" t="s">
        <v>230</v>
      </c>
      <c r="C119" s="183" t="s">
        <v>231</v>
      </c>
      <c r="D119" s="171" t="s">
        <v>92</v>
      </c>
      <c r="E119" s="172">
        <v>37.932000000000002</v>
      </c>
      <c r="F119" s="173"/>
      <c r="G119" s="174">
        <f>ROUND(E119*F119,2)</f>
        <v>0</v>
      </c>
      <c r="H119" s="148"/>
      <c r="I119" s="148"/>
      <c r="J119" s="148"/>
    </row>
    <row r="120" spans="1:10" outlineLevel="2" x14ac:dyDescent="0.25">
      <c r="A120" s="155"/>
      <c r="B120" s="156"/>
      <c r="C120" s="184" t="s">
        <v>232</v>
      </c>
      <c r="D120" s="160"/>
      <c r="E120" s="161">
        <v>37.932000000000002</v>
      </c>
      <c r="F120" s="158"/>
      <c r="G120" s="158"/>
      <c r="H120" s="148"/>
      <c r="I120" s="148"/>
      <c r="J120" s="148"/>
    </row>
    <row r="121" spans="1:10" outlineLevel="1" x14ac:dyDescent="0.25">
      <c r="A121" s="155">
        <v>41</v>
      </c>
      <c r="B121" s="156" t="s">
        <v>233</v>
      </c>
      <c r="C121" s="186" t="s">
        <v>234</v>
      </c>
      <c r="D121" s="157" t="s">
        <v>0</v>
      </c>
      <c r="E121" s="181"/>
      <c r="F121" s="159"/>
      <c r="G121" s="158">
        <f>ROUND(E121*F121,2)</f>
        <v>0</v>
      </c>
      <c r="H121" s="148"/>
      <c r="I121" s="148"/>
      <c r="J121" s="148"/>
    </row>
    <row r="122" spans="1:10" x14ac:dyDescent="0.25">
      <c r="A122" s="162" t="s">
        <v>89</v>
      </c>
      <c r="B122" s="163" t="s">
        <v>68</v>
      </c>
      <c r="C122" s="182" t="s">
        <v>69</v>
      </c>
      <c r="D122" s="164"/>
      <c r="E122" s="165"/>
      <c r="F122" s="166"/>
      <c r="G122" s="167">
        <v>0</v>
      </c>
    </row>
    <row r="123" spans="1:10" outlineLevel="1" x14ac:dyDescent="0.25">
      <c r="A123" s="169">
        <v>42</v>
      </c>
      <c r="B123" s="170" t="s">
        <v>235</v>
      </c>
      <c r="C123" s="183" t="s">
        <v>236</v>
      </c>
      <c r="D123" s="171" t="s">
        <v>166</v>
      </c>
      <c r="E123" s="172">
        <v>3.6</v>
      </c>
      <c r="F123" s="173"/>
      <c r="G123" s="174">
        <f>ROUND(E123*F123,2)</f>
        <v>0</v>
      </c>
      <c r="H123" s="148"/>
      <c r="I123" s="148"/>
      <c r="J123" s="148"/>
    </row>
    <row r="124" spans="1:10" outlineLevel="2" x14ac:dyDescent="0.25">
      <c r="A124" s="155"/>
      <c r="B124" s="156"/>
      <c r="C124" s="184" t="s">
        <v>237</v>
      </c>
      <c r="D124" s="160"/>
      <c r="E124" s="161">
        <v>3.6</v>
      </c>
      <c r="F124" s="158"/>
      <c r="G124" s="158"/>
      <c r="H124" s="148"/>
      <c r="I124" s="148"/>
      <c r="J124" s="148"/>
    </row>
    <row r="125" spans="1:10" outlineLevel="1" x14ac:dyDescent="0.25">
      <c r="A125" s="155">
        <v>43</v>
      </c>
      <c r="B125" s="156" t="s">
        <v>238</v>
      </c>
      <c r="C125" s="186" t="s">
        <v>239</v>
      </c>
      <c r="D125" s="157" t="s">
        <v>0</v>
      </c>
      <c r="E125" s="181"/>
      <c r="F125" s="159"/>
      <c r="G125" s="158">
        <f>ROUND(E125*F125,2)</f>
        <v>0</v>
      </c>
      <c r="H125" s="148"/>
      <c r="I125" s="148"/>
      <c r="J125" s="148"/>
    </row>
    <row r="126" spans="1:10" x14ac:dyDescent="0.25">
      <c r="A126" s="162" t="s">
        <v>89</v>
      </c>
      <c r="B126" s="163" t="s">
        <v>70</v>
      </c>
      <c r="C126" s="182" t="s">
        <v>71</v>
      </c>
      <c r="D126" s="164"/>
      <c r="E126" s="165"/>
      <c r="F126" s="166"/>
      <c r="G126" s="167">
        <v>0</v>
      </c>
    </row>
    <row r="127" spans="1:10" ht="20.399999999999999" outlineLevel="1" x14ac:dyDescent="0.25">
      <c r="A127" s="169">
        <v>44</v>
      </c>
      <c r="B127" s="170" t="s">
        <v>240</v>
      </c>
      <c r="C127" s="183" t="s">
        <v>241</v>
      </c>
      <c r="D127" s="171" t="s">
        <v>166</v>
      </c>
      <c r="E127" s="172">
        <v>23.4</v>
      </c>
      <c r="F127" s="173"/>
      <c r="G127" s="174">
        <f>ROUND(E127*F127,2)</f>
        <v>0</v>
      </c>
      <c r="H127" s="148"/>
      <c r="I127" s="148"/>
      <c r="J127" s="148"/>
    </row>
    <row r="128" spans="1:10" outlineLevel="2" x14ac:dyDescent="0.25">
      <c r="A128" s="155"/>
      <c r="B128" s="156"/>
      <c r="C128" s="184" t="s">
        <v>242</v>
      </c>
      <c r="D128" s="160"/>
      <c r="E128" s="161">
        <v>23.4</v>
      </c>
      <c r="F128" s="158"/>
      <c r="G128" s="158"/>
      <c r="H128" s="148"/>
      <c r="I128" s="148"/>
      <c r="J128" s="148"/>
    </row>
    <row r="129" spans="1:10" outlineLevel="1" x14ac:dyDescent="0.25">
      <c r="A129" s="169">
        <v>45</v>
      </c>
      <c r="B129" s="170" t="s">
        <v>243</v>
      </c>
      <c r="C129" s="183" t="s">
        <v>244</v>
      </c>
      <c r="D129" s="171" t="s">
        <v>166</v>
      </c>
      <c r="E129" s="172">
        <v>36.5</v>
      </c>
      <c r="F129" s="173"/>
      <c r="G129" s="174">
        <f>ROUND(E129*F129,2)</f>
        <v>0</v>
      </c>
      <c r="H129" s="148"/>
      <c r="I129" s="148"/>
      <c r="J129" s="148"/>
    </row>
    <row r="130" spans="1:10" outlineLevel="2" x14ac:dyDescent="0.25">
      <c r="A130" s="155"/>
      <c r="B130" s="156"/>
      <c r="C130" s="184" t="s">
        <v>245</v>
      </c>
      <c r="D130" s="160"/>
      <c r="E130" s="161">
        <v>36.5</v>
      </c>
      <c r="F130" s="158"/>
      <c r="G130" s="158"/>
      <c r="H130" s="148"/>
      <c r="I130" s="148"/>
      <c r="J130" s="148"/>
    </row>
    <row r="131" spans="1:10" outlineLevel="1" x14ac:dyDescent="0.25">
      <c r="A131" s="169">
        <v>46</v>
      </c>
      <c r="B131" s="170" t="s">
        <v>246</v>
      </c>
      <c r="C131" s="183" t="s">
        <v>247</v>
      </c>
      <c r="D131" s="171" t="s">
        <v>158</v>
      </c>
      <c r="E131" s="172">
        <v>1</v>
      </c>
      <c r="F131" s="173"/>
      <c r="G131" s="174">
        <f>ROUND(E131*F131,2)</f>
        <v>0</v>
      </c>
      <c r="H131" s="148"/>
      <c r="I131" s="148"/>
      <c r="J131" s="148"/>
    </row>
    <row r="132" spans="1:10" outlineLevel="2" x14ac:dyDescent="0.25">
      <c r="A132" s="155"/>
      <c r="B132" s="156"/>
      <c r="C132" s="184" t="s">
        <v>248</v>
      </c>
      <c r="D132" s="160"/>
      <c r="E132" s="161">
        <v>1</v>
      </c>
      <c r="F132" s="158"/>
      <c r="G132" s="158"/>
      <c r="H132" s="148"/>
      <c r="I132" s="148"/>
      <c r="J132" s="148"/>
    </row>
    <row r="133" spans="1:10" outlineLevel="1" x14ac:dyDescent="0.25">
      <c r="A133" s="169">
        <v>47</v>
      </c>
      <c r="B133" s="170" t="s">
        <v>249</v>
      </c>
      <c r="C133" s="183" t="s">
        <v>250</v>
      </c>
      <c r="D133" s="171" t="s">
        <v>158</v>
      </c>
      <c r="E133" s="172">
        <v>1</v>
      </c>
      <c r="F133" s="173"/>
      <c r="G133" s="174">
        <f>ROUND(E133*F133,2)</f>
        <v>0</v>
      </c>
      <c r="H133" s="148"/>
      <c r="I133" s="148"/>
      <c r="J133" s="148"/>
    </row>
    <row r="134" spans="1:10" outlineLevel="2" x14ac:dyDescent="0.25">
      <c r="A134" s="155"/>
      <c r="B134" s="156"/>
      <c r="C134" s="184" t="s">
        <v>251</v>
      </c>
      <c r="D134" s="160"/>
      <c r="E134" s="161">
        <v>1</v>
      </c>
      <c r="F134" s="158"/>
      <c r="G134" s="158"/>
      <c r="H134" s="148"/>
      <c r="I134" s="148"/>
      <c r="J134" s="148"/>
    </row>
    <row r="135" spans="1:10" outlineLevel="1" x14ac:dyDescent="0.25">
      <c r="A135" s="169">
        <v>48</v>
      </c>
      <c r="B135" s="170" t="s">
        <v>252</v>
      </c>
      <c r="C135" s="183" t="s">
        <v>253</v>
      </c>
      <c r="D135" s="171" t="s">
        <v>158</v>
      </c>
      <c r="E135" s="172">
        <v>1</v>
      </c>
      <c r="F135" s="173"/>
      <c r="G135" s="174">
        <f>ROUND(E135*F135,2)</f>
        <v>0</v>
      </c>
      <c r="H135" s="148"/>
      <c r="I135" s="148"/>
      <c r="J135" s="148"/>
    </row>
    <row r="136" spans="1:10" outlineLevel="2" x14ac:dyDescent="0.25">
      <c r="A136" s="155"/>
      <c r="B136" s="156"/>
      <c r="C136" s="184" t="s">
        <v>251</v>
      </c>
      <c r="D136" s="160"/>
      <c r="E136" s="161">
        <v>1</v>
      </c>
      <c r="F136" s="158"/>
      <c r="G136" s="158"/>
      <c r="H136" s="148"/>
      <c r="I136" s="148"/>
      <c r="J136" s="148"/>
    </row>
    <row r="137" spans="1:10" outlineLevel="1" x14ac:dyDescent="0.25">
      <c r="A137" s="169">
        <v>49</v>
      </c>
      <c r="B137" s="170" t="s">
        <v>254</v>
      </c>
      <c r="C137" s="183" t="s">
        <v>255</v>
      </c>
      <c r="D137" s="171" t="s">
        <v>256</v>
      </c>
      <c r="E137" s="172">
        <v>71.376000000000005</v>
      </c>
      <c r="F137" s="173"/>
      <c r="G137" s="174">
        <f>ROUND(E137*F137,2)</f>
        <v>0</v>
      </c>
      <c r="H137" s="148"/>
      <c r="I137" s="148"/>
      <c r="J137" s="148"/>
    </row>
    <row r="138" spans="1:10" ht="20.399999999999999" outlineLevel="2" x14ac:dyDescent="0.25">
      <c r="A138" s="155"/>
      <c r="B138" s="156"/>
      <c r="C138" s="184" t="s">
        <v>257</v>
      </c>
      <c r="D138" s="160"/>
      <c r="E138" s="161"/>
      <c r="F138" s="158"/>
      <c r="G138" s="158"/>
      <c r="H138" s="148"/>
      <c r="I138" s="148"/>
      <c r="J138" s="148"/>
    </row>
    <row r="139" spans="1:10" ht="20.399999999999999" outlineLevel="3" x14ac:dyDescent="0.25">
      <c r="A139" s="155"/>
      <c r="B139" s="156"/>
      <c r="C139" s="184" t="s">
        <v>258</v>
      </c>
      <c r="D139" s="160"/>
      <c r="E139" s="161"/>
      <c r="F139" s="158"/>
      <c r="G139" s="158"/>
      <c r="H139" s="148"/>
      <c r="I139" s="148"/>
      <c r="J139" s="148"/>
    </row>
    <row r="140" spans="1:10" outlineLevel="3" x14ac:dyDescent="0.25">
      <c r="A140" s="155"/>
      <c r="B140" s="156"/>
      <c r="C140" s="184" t="s">
        <v>259</v>
      </c>
      <c r="D140" s="160"/>
      <c r="E140" s="161">
        <v>71.376000000000005</v>
      </c>
      <c r="F140" s="158"/>
      <c r="G140" s="158"/>
      <c r="H140" s="148"/>
      <c r="I140" s="148"/>
      <c r="J140" s="148"/>
    </row>
    <row r="141" spans="1:10" ht="20.399999999999999" outlineLevel="1" x14ac:dyDescent="0.25">
      <c r="A141" s="169">
        <v>50</v>
      </c>
      <c r="B141" s="170" t="s">
        <v>260</v>
      </c>
      <c r="C141" s="183" t="s">
        <v>261</v>
      </c>
      <c r="D141" s="171" t="s">
        <v>158</v>
      </c>
      <c r="E141" s="172">
        <v>10</v>
      </c>
      <c r="F141" s="173"/>
      <c r="G141" s="174">
        <f>ROUND(E141*F141,2)</f>
        <v>0</v>
      </c>
      <c r="H141" s="148"/>
      <c r="I141" s="148"/>
      <c r="J141" s="148"/>
    </row>
    <row r="142" spans="1:10" outlineLevel="2" x14ac:dyDescent="0.25">
      <c r="A142" s="155"/>
      <c r="B142" s="156"/>
      <c r="C142" s="184" t="s">
        <v>262</v>
      </c>
      <c r="D142" s="160"/>
      <c r="E142" s="161">
        <v>10</v>
      </c>
      <c r="F142" s="158"/>
      <c r="G142" s="158"/>
      <c r="H142" s="148"/>
      <c r="I142" s="148"/>
      <c r="J142" s="148"/>
    </row>
    <row r="143" spans="1:10" ht="30.6" outlineLevel="1" x14ac:dyDescent="0.25">
      <c r="A143" s="169">
        <v>51</v>
      </c>
      <c r="B143" s="170" t="s">
        <v>263</v>
      </c>
      <c r="C143" s="183" t="s">
        <v>264</v>
      </c>
      <c r="D143" s="171" t="s">
        <v>158</v>
      </c>
      <c r="E143" s="172">
        <v>1</v>
      </c>
      <c r="F143" s="173"/>
      <c r="G143" s="174">
        <f>ROUND(E143*F143,2)</f>
        <v>0</v>
      </c>
      <c r="H143" s="148"/>
      <c r="I143" s="148"/>
      <c r="J143" s="148"/>
    </row>
    <row r="144" spans="1:10" outlineLevel="2" x14ac:dyDescent="0.25">
      <c r="A144" s="155"/>
      <c r="B144" s="156"/>
      <c r="C144" s="184" t="s">
        <v>265</v>
      </c>
      <c r="D144" s="160"/>
      <c r="E144" s="161">
        <v>1</v>
      </c>
      <c r="F144" s="158"/>
      <c r="G144" s="158"/>
      <c r="H144" s="148"/>
      <c r="I144" s="148"/>
      <c r="J144" s="148"/>
    </row>
    <row r="145" spans="1:10" ht="30.6" outlineLevel="1" x14ac:dyDescent="0.25">
      <c r="A145" s="169">
        <v>52</v>
      </c>
      <c r="B145" s="170" t="s">
        <v>266</v>
      </c>
      <c r="C145" s="183" t="s">
        <v>267</v>
      </c>
      <c r="D145" s="171" t="s">
        <v>158</v>
      </c>
      <c r="E145" s="172">
        <v>1</v>
      </c>
      <c r="F145" s="173"/>
      <c r="G145" s="174">
        <f>ROUND(E145*F145,2)</f>
        <v>0</v>
      </c>
      <c r="H145" s="148"/>
      <c r="I145" s="148"/>
      <c r="J145" s="148"/>
    </row>
    <row r="146" spans="1:10" outlineLevel="2" x14ac:dyDescent="0.25">
      <c r="A146" s="155"/>
      <c r="B146" s="156"/>
      <c r="C146" s="184" t="s">
        <v>248</v>
      </c>
      <c r="D146" s="160"/>
      <c r="E146" s="161">
        <v>1</v>
      </c>
      <c r="F146" s="158"/>
      <c r="G146" s="158"/>
      <c r="H146" s="148"/>
      <c r="I146" s="148"/>
      <c r="J146" s="148"/>
    </row>
    <row r="147" spans="1:10" outlineLevel="1" x14ac:dyDescent="0.25">
      <c r="A147" s="169">
        <v>53</v>
      </c>
      <c r="B147" s="170" t="s">
        <v>268</v>
      </c>
      <c r="C147" s="183" t="s">
        <v>269</v>
      </c>
      <c r="D147" s="171" t="s">
        <v>147</v>
      </c>
      <c r="E147" s="172">
        <v>1</v>
      </c>
      <c r="F147" s="173"/>
      <c r="G147" s="174">
        <f>ROUND(E147*F147,2)</f>
        <v>0</v>
      </c>
      <c r="H147" s="148"/>
      <c r="I147" s="148"/>
      <c r="J147" s="148"/>
    </row>
    <row r="148" spans="1:10" outlineLevel="2" x14ac:dyDescent="0.25">
      <c r="A148" s="155"/>
      <c r="B148" s="156"/>
      <c r="C148" s="184" t="s">
        <v>270</v>
      </c>
      <c r="D148" s="160"/>
      <c r="E148" s="161"/>
      <c r="F148" s="158"/>
      <c r="G148" s="158"/>
      <c r="H148" s="148"/>
      <c r="I148" s="148"/>
      <c r="J148" s="148"/>
    </row>
    <row r="149" spans="1:10" ht="20.399999999999999" outlineLevel="3" x14ac:dyDescent="0.25">
      <c r="A149" s="155"/>
      <c r="B149" s="156"/>
      <c r="C149" s="184" t="s">
        <v>271</v>
      </c>
      <c r="D149" s="160"/>
      <c r="E149" s="161">
        <v>1</v>
      </c>
      <c r="F149" s="158"/>
      <c r="G149" s="158"/>
      <c r="H149" s="148"/>
      <c r="I149" s="148"/>
      <c r="J149" s="148"/>
    </row>
    <row r="150" spans="1:10" outlineLevel="1" x14ac:dyDescent="0.25">
      <c r="A150" s="169">
        <v>54</v>
      </c>
      <c r="B150" s="170" t="s">
        <v>272</v>
      </c>
      <c r="C150" s="183" t="s">
        <v>273</v>
      </c>
      <c r="D150" s="171" t="s">
        <v>147</v>
      </c>
      <c r="E150" s="172">
        <v>1</v>
      </c>
      <c r="F150" s="173"/>
      <c r="G150" s="174">
        <f>ROUND(E150*F150,2)</f>
        <v>0</v>
      </c>
      <c r="H150" s="148"/>
      <c r="I150" s="148"/>
      <c r="J150" s="148"/>
    </row>
    <row r="151" spans="1:10" outlineLevel="2" x14ac:dyDescent="0.25">
      <c r="A151" s="155"/>
      <c r="B151" s="156"/>
      <c r="C151" s="184" t="s">
        <v>274</v>
      </c>
      <c r="D151" s="160"/>
      <c r="E151" s="161">
        <v>1</v>
      </c>
      <c r="F151" s="158"/>
      <c r="G151" s="158"/>
      <c r="H151" s="148"/>
      <c r="I151" s="148"/>
      <c r="J151" s="148"/>
    </row>
    <row r="152" spans="1:10" ht="20.399999999999999" outlineLevel="3" x14ac:dyDescent="0.25">
      <c r="A152" s="155"/>
      <c r="B152" s="156"/>
      <c r="C152" s="184" t="s">
        <v>275</v>
      </c>
      <c r="D152" s="160"/>
      <c r="E152" s="161"/>
      <c r="F152" s="158"/>
      <c r="G152" s="158"/>
      <c r="H152" s="148"/>
      <c r="I152" s="148"/>
      <c r="J152" s="148"/>
    </row>
    <row r="153" spans="1:10" outlineLevel="3" x14ac:dyDescent="0.25">
      <c r="A153" s="155"/>
      <c r="B153" s="156"/>
      <c r="C153" s="184" t="s">
        <v>276</v>
      </c>
      <c r="D153" s="160"/>
      <c r="E153" s="161"/>
      <c r="F153" s="158"/>
      <c r="G153" s="158"/>
      <c r="H153" s="148"/>
      <c r="I153" s="148"/>
      <c r="J153" s="148"/>
    </row>
    <row r="154" spans="1:10" outlineLevel="3" x14ac:dyDescent="0.25">
      <c r="A154" s="155"/>
      <c r="B154" s="156"/>
      <c r="C154" s="184" t="s">
        <v>277</v>
      </c>
      <c r="D154" s="160"/>
      <c r="E154" s="161"/>
      <c r="F154" s="158"/>
      <c r="G154" s="158"/>
      <c r="H154" s="148"/>
      <c r="I154" s="148"/>
      <c r="J154" s="148"/>
    </row>
    <row r="155" spans="1:10" ht="20.399999999999999" outlineLevel="3" x14ac:dyDescent="0.25">
      <c r="A155" s="155"/>
      <c r="B155" s="156"/>
      <c r="C155" s="184" t="s">
        <v>278</v>
      </c>
      <c r="D155" s="160"/>
      <c r="E155" s="161"/>
      <c r="F155" s="158"/>
      <c r="G155" s="158"/>
      <c r="H155" s="148"/>
      <c r="I155" s="148"/>
      <c r="J155" s="148"/>
    </row>
    <row r="156" spans="1:10" ht="20.399999999999999" outlineLevel="1" x14ac:dyDescent="0.25">
      <c r="A156" s="169">
        <v>55</v>
      </c>
      <c r="B156" s="170" t="s">
        <v>279</v>
      </c>
      <c r="C156" s="183" t="s">
        <v>280</v>
      </c>
      <c r="D156" s="171" t="s">
        <v>256</v>
      </c>
      <c r="E156" s="172">
        <v>71.376000000000005</v>
      </c>
      <c r="F156" s="173"/>
      <c r="G156" s="174">
        <f>ROUND(E156*F156,2)</f>
        <v>0</v>
      </c>
      <c r="H156" s="148"/>
      <c r="I156" s="148"/>
      <c r="J156" s="148"/>
    </row>
    <row r="157" spans="1:10" outlineLevel="2" x14ac:dyDescent="0.25">
      <c r="A157" s="155"/>
      <c r="B157" s="156"/>
      <c r="C157" s="184" t="s">
        <v>281</v>
      </c>
      <c r="D157" s="160"/>
      <c r="E157" s="161">
        <v>71.376000000000005</v>
      </c>
      <c r="F157" s="158"/>
      <c r="G157" s="158"/>
      <c r="H157" s="148"/>
      <c r="I157" s="148"/>
      <c r="J157" s="148"/>
    </row>
    <row r="158" spans="1:10" ht="20.399999999999999" outlineLevel="1" x14ac:dyDescent="0.25">
      <c r="A158" s="169">
        <v>56</v>
      </c>
      <c r="B158" s="170" t="s">
        <v>282</v>
      </c>
      <c r="C158" s="183" t="s">
        <v>283</v>
      </c>
      <c r="D158" s="171" t="s">
        <v>139</v>
      </c>
      <c r="E158" s="172">
        <v>7.8509999999999996E-2</v>
      </c>
      <c r="F158" s="173"/>
      <c r="G158" s="174">
        <f>ROUND(E158*F158,2)</f>
        <v>0</v>
      </c>
      <c r="H158" s="148"/>
      <c r="I158" s="148"/>
      <c r="J158" s="148"/>
    </row>
    <row r="159" spans="1:10" outlineLevel="2" x14ac:dyDescent="0.25">
      <c r="A159" s="155"/>
      <c r="B159" s="156"/>
      <c r="C159" s="184" t="s">
        <v>284</v>
      </c>
      <c r="D159" s="160"/>
      <c r="E159" s="161">
        <v>7.8509999999999996E-2</v>
      </c>
      <c r="F159" s="158"/>
      <c r="G159" s="158"/>
      <c r="H159" s="148"/>
      <c r="I159" s="148"/>
      <c r="J159" s="148"/>
    </row>
    <row r="160" spans="1:10" ht="20.399999999999999" outlineLevel="1" x14ac:dyDescent="0.25">
      <c r="A160" s="169">
        <v>57</v>
      </c>
      <c r="B160" s="170" t="s">
        <v>285</v>
      </c>
      <c r="C160" s="183" t="s">
        <v>286</v>
      </c>
      <c r="D160" s="171" t="s">
        <v>158</v>
      </c>
      <c r="E160" s="172">
        <v>10</v>
      </c>
      <c r="F160" s="173"/>
      <c r="G160" s="174">
        <f>ROUND(E160*F160,2)</f>
        <v>0</v>
      </c>
      <c r="H160" s="148"/>
      <c r="I160" s="148"/>
      <c r="J160" s="148"/>
    </row>
    <row r="161" spans="1:10" outlineLevel="2" x14ac:dyDescent="0.25">
      <c r="A161" s="155"/>
      <c r="B161" s="156"/>
      <c r="C161" s="184" t="s">
        <v>262</v>
      </c>
      <c r="D161" s="160"/>
      <c r="E161" s="161">
        <v>10</v>
      </c>
      <c r="F161" s="158"/>
      <c r="G161" s="158"/>
      <c r="H161" s="148"/>
      <c r="I161" s="148"/>
      <c r="J161" s="148"/>
    </row>
    <row r="162" spans="1:10" outlineLevel="1" x14ac:dyDescent="0.25">
      <c r="A162" s="155">
        <v>58</v>
      </c>
      <c r="B162" s="156" t="s">
        <v>287</v>
      </c>
      <c r="C162" s="186" t="s">
        <v>288</v>
      </c>
      <c r="D162" s="157" t="s">
        <v>0</v>
      </c>
      <c r="E162" s="181"/>
      <c r="F162" s="159"/>
      <c r="G162" s="158">
        <f>ROUND(E162*F162,2)</f>
        <v>0</v>
      </c>
      <c r="H162" s="148"/>
      <c r="I162" s="148"/>
      <c r="J162" s="148"/>
    </row>
    <row r="163" spans="1:10" x14ac:dyDescent="0.25">
      <c r="A163" s="162" t="s">
        <v>89</v>
      </c>
      <c r="B163" s="163" t="s">
        <v>72</v>
      </c>
      <c r="C163" s="182" t="s">
        <v>73</v>
      </c>
      <c r="D163" s="164"/>
      <c r="E163" s="165"/>
      <c r="F163" s="166"/>
      <c r="G163" s="167">
        <v>0</v>
      </c>
    </row>
    <row r="164" spans="1:10" outlineLevel="1" x14ac:dyDescent="0.25">
      <c r="A164" s="169">
        <v>59</v>
      </c>
      <c r="B164" s="170" t="s">
        <v>289</v>
      </c>
      <c r="C164" s="183" t="s">
        <v>290</v>
      </c>
      <c r="D164" s="171" t="s">
        <v>166</v>
      </c>
      <c r="E164" s="172">
        <v>6</v>
      </c>
      <c r="F164" s="173"/>
      <c r="G164" s="174">
        <f>ROUND(E164*F164,2)</f>
        <v>0</v>
      </c>
      <c r="H164" s="148"/>
      <c r="I164" s="148"/>
      <c r="J164" s="148"/>
    </row>
    <row r="165" spans="1:10" outlineLevel="2" x14ac:dyDescent="0.25">
      <c r="A165" s="155"/>
      <c r="B165" s="156"/>
      <c r="C165" s="184" t="s">
        <v>291</v>
      </c>
      <c r="D165" s="160"/>
      <c r="E165" s="161">
        <v>4.5</v>
      </c>
      <c r="F165" s="158"/>
      <c r="G165" s="158"/>
      <c r="H165" s="148"/>
      <c r="I165" s="148"/>
      <c r="J165" s="148"/>
    </row>
    <row r="166" spans="1:10" outlineLevel="3" x14ac:dyDescent="0.25">
      <c r="A166" s="155"/>
      <c r="B166" s="156"/>
      <c r="C166" s="184" t="s">
        <v>292</v>
      </c>
      <c r="D166" s="160"/>
      <c r="E166" s="161">
        <v>1.5</v>
      </c>
      <c r="F166" s="158"/>
      <c r="G166" s="158"/>
      <c r="H166" s="148"/>
      <c r="I166" s="148"/>
      <c r="J166" s="148"/>
    </row>
    <row r="167" spans="1:10" outlineLevel="1" x14ac:dyDescent="0.25">
      <c r="A167" s="169">
        <v>60</v>
      </c>
      <c r="B167" s="170" t="s">
        <v>293</v>
      </c>
      <c r="C167" s="183" t="s">
        <v>294</v>
      </c>
      <c r="D167" s="171" t="s">
        <v>166</v>
      </c>
      <c r="E167" s="172">
        <v>7.2</v>
      </c>
      <c r="F167" s="173"/>
      <c r="G167" s="174">
        <f>ROUND(E167*F167,2)</f>
        <v>0</v>
      </c>
      <c r="H167" s="148"/>
      <c r="I167" s="148"/>
      <c r="J167" s="148"/>
    </row>
    <row r="168" spans="1:10" outlineLevel="2" x14ac:dyDescent="0.25">
      <c r="A168" s="155"/>
      <c r="B168" s="156"/>
      <c r="C168" s="184" t="s">
        <v>295</v>
      </c>
      <c r="D168" s="160"/>
      <c r="E168" s="161">
        <v>5.4</v>
      </c>
      <c r="F168" s="158"/>
      <c r="G168" s="158"/>
      <c r="H168" s="148"/>
      <c r="I168" s="148"/>
      <c r="J168" s="148"/>
    </row>
    <row r="169" spans="1:10" outlineLevel="3" x14ac:dyDescent="0.25">
      <c r="A169" s="155"/>
      <c r="B169" s="156"/>
      <c r="C169" s="184" t="s">
        <v>296</v>
      </c>
      <c r="D169" s="160"/>
      <c r="E169" s="161">
        <v>1.8</v>
      </c>
      <c r="F169" s="158"/>
      <c r="G169" s="158"/>
      <c r="H169" s="148"/>
      <c r="I169" s="148"/>
      <c r="J169" s="148"/>
    </row>
    <row r="170" spans="1:10" x14ac:dyDescent="0.25">
      <c r="A170" s="162" t="s">
        <v>89</v>
      </c>
      <c r="B170" s="163" t="s">
        <v>74</v>
      </c>
      <c r="C170" s="182" t="s">
        <v>75</v>
      </c>
      <c r="D170" s="164"/>
      <c r="E170" s="165"/>
      <c r="F170" s="166"/>
      <c r="G170" s="167">
        <v>0</v>
      </c>
    </row>
    <row r="171" spans="1:10" ht="20.399999999999999" outlineLevel="1" x14ac:dyDescent="0.25">
      <c r="A171" s="169">
        <v>61</v>
      </c>
      <c r="B171" s="170" t="s">
        <v>297</v>
      </c>
      <c r="C171" s="183" t="s">
        <v>298</v>
      </c>
      <c r="D171" s="171" t="s">
        <v>92</v>
      </c>
      <c r="E171" s="172">
        <v>7.5</v>
      </c>
      <c r="F171" s="173"/>
      <c r="G171" s="174">
        <f>ROUND(E171*F171,2)</f>
        <v>0</v>
      </c>
      <c r="H171" s="148"/>
      <c r="I171" s="148"/>
      <c r="J171" s="148"/>
    </row>
    <row r="172" spans="1:10" outlineLevel="2" x14ac:dyDescent="0.25">
      <c r="A172" s="155"/>
      <c r="B172" s="156"/>
      <c r="C172" s="184" t="s">
        <v>114</v>
      </c>
      <c r="D172" s="160"/>
      <c r="E172" s="161">
        <v>7.5</v>
      </c>
      <c r="F172" s="158"/>
      <c r="G172" s="158"/>
      <c r="H172" s="148"/>
      <c r="I172" s="148"/>
      <c r="J172" s="148"/>
    </row>
    <row r="173" spans="1:10" outlineLevel="1" x14ac:dyDescent="0.25">
      <c r="A173" s="169">
        <v>62</v>
      </c>
      <c r="B173" s="170" t="s">
        <v>299</v>
      </c>
      <c r="C173" s="183" t="s">
        <v>300</v>
      </c>
      <c r="D173" s="171" t="s">
        <v>166</v>
      </c>
      <c r="E173" s="172">
        <v>15</v>
      </c>
      <c r="F173" s="173"/>
      <c r="G173" s="174">
        <f>ROUND(E173*F173,2)</f>
        <v>0</v>
      </c>
      <c r="H173" s="148"/>
      <c r="I173" s="148"/>
      <c r="J173" s="148"/>
    </row>
    <row r="174" spans="1:10" outlineLevel="2" x14ac:dyDescent="0.25">
      <c r="A174" s="155"/>
      <c r="B174" s="156"/>
      <c r="C174" s="184" t="s">
        <v>301</v>
      </c>
      <c r="D174" s="160"/>
      <c r="E174" s="161">
        <v>15</v>
      </c>
      <c r="F174" s="158"/>
      <c r="G174" s="158"/>
      <c r="H174" s="148"/>
      <c r="I174" s="148"/>
      <c r="J174" s="148"/>
    </row>
    <row r="175" spans="1:10" ht="20.399999999999999" outlineLevel="1" x14ac:dyDescent="0.25">
      <c r="A175" s="175">
        <v>63</v>
      </c>
      <c r="B175" s="176" t="s">
        <v>302</v>
      </c>
      <c r="C175" s="185" t="s">
        <v>303</v>
      </c>
      <c r="D175" s="177" t="s">
        <v>166</v>
      </c>
      <c r="E175" s="178">
        <v>15</v>
      </c>
      <c r="F175" s="179"/>
      <c r="G175" s="180">
        <f>ROUND(E175*F175,2)</f>
        <v>0</v>
      </c>
      <c r="H175" s="148"/>
      <c r="I175" s="148"/>
      <c r="J175" s="148"/>
    </row>
    <row r="176" spans="1:10" outlineLevel="1" x14ac:dyDescent="0.25">
      <c r="A176" s="169">
        <v>64</v>
      </c>
      <c r="B176" s="170" t="s">
        <v>304</v>
      </c>
      <c r="C176" s="183" t="s">
        <v>305</v>
      </c>
      <c r="D176" s="171" t="s">
        <v>166</v>
      </c>
      <c r="E176" s="172">
        <v>15</v>
      </c>
      <c r="F176" s="173"/>
      <c r="G176" s="174">
        <f>ROUND(E176*F176,2)</f>
        <v>0</v>
      </c>
      <c r="H176" s="148"/>
      <c r="I176" s="148"/>
      <c r="J176" s="148"/>
    </row>
    <row r="177" spans="1:10" outlineLevel="2" x14ac:dyDescent="0.25">
      <c r="A177" s="155"/>
      <c r="B177" s="156"/>
      <c r="C177" s="184" t="s">
        <v>301</v>
      </c>
      <c r="D177" s="160"/>
      <c r="E177" s="161">
        <v>15</v>
      </c>
      <c r="F177" s="158"/>
      <c r="G177" s="158"/>
      <c r="H177" s="148"/>
      <c r="I177" s="148"/>
      <c r="J177" s="148"/>
    </row>
    <row r="178" spans="1:10" x14ac:dyDescent="0.25">
      <c r="A178" s="162" t="s">
        <v>89</v>
      </c>
      <c r="B178" s="163" t="s">
        <v>76</v>
      </c>
      <c r="C178" s="182" t="s">
        <v>77</v>
      </c>
      <c r="D178" s="164"/>
      <c r="E178" s="165"/>
      <c r="F178" s="166"/>
      <c r="G178" s="167">
        <v>0</v>
      </c>
    </row>
    <row r="179" spans="1:10" outlineLevel="1" x14ac:dyDescent="0.25">
      <c r="A179" s="169">
        <v>65</v>
      </c>
      <c r="B179" s="170" t="s">
        <v>306</v>
      </c>
      <c r="C179" s="183" t="s">
        <v>307</v>
      </c>
      <c r="D179" s="171" t="s">
        <v>166</v>
      </c>
      <c r="E179" s="172">
        <v>10</v>
      </c>
      <c r="F179" s="173"/>
      <c r="G179" s="174">
        <f>ROUND(E179*F179,2)</f>
        <v>0</v>
      </c>
      <c r="H179" s="148"/>
      <c r="I179" s="148"/>
      <c r="J179" s="148"/>
    </row>
    <row r="180" spans="1:10" outlineLevel="2" x14ac:dyDescent="0.25">
      <c r="A180" s="155"/>
      <c r="B180" s="156"/>
      <c r="C180" s="184" t="s">
        <v>308</v>
      </c>
      <c r="D180" s="160"/>
      <c r="E180" s="161">
        <v>10</v>
      </c>
      <c r="F180" s="158"/>
      <c r="G180" s="158"/>
      <c r="H180" s="148"/>
      <c r="I180" s="148"/>
      <c r="J180" s="148"/>
    </row>
    <row r="181" spans="1:10" ht="20.399999999999999" outlineLevel="1" x14ac:dyDescent="0.25">
      <c r="A181" s="169">
        <v>66</v>
      </c>
      <c r="B181" s="170" t="s">
        <v>309</v>
      </c>
      <c r="C181" s="183" t="s">
        <v>310</v>
      </c>
      <c r="D181" s="171" t="s">
        <v>166</v>
      </c>
      <c r="E181" s="172">
        <v>10</v>
      </c>
      <c r="F181" s="173"/>
      <c r="G181" s="174">
        <f>ROUND(E181*F181,2)</f>
        <v>0</v>
      </c>
      <c r="H181" s="148"/>
      <c r="I181" s="148"/>
      <c r="J181" s="148"/>
    </row>
    <row r="182" spans="1:10" outlineLevel="2" x14ac:dyDescent="0.25">
      <c r="A182" s="155"/>
      <c r="B182" s="156"/>
      <c r="C182" s="184" t="s">
        <v>308</v>
      </c>
      <c r="D182" s="160"/>
      <c r="E182" s="161">
        <v>10</v>
      </c>
      <c r="F182" s="158"/>
      <c r="G182" s="158"/>
      <c r="H182" s="148"/>
      <c r="I182" s="148"/>
      <c r="J182" s="148"/>
    </row>
    <row r="183" spans="1:10" ht="20.399999999999999" outlineLevel="1" x14ac:dyDescent="0.25">
      <c r="A183" s="169">
        <v>67</v>
      </c>
      <c r="B183" s="170" t="s">
        <v>311</v>
      </c>
      <c r="C183" s="183" t="s">
        <v>312</v>
      </c>
      <c r="D183" s="171" t="s">
        <v>166</v>
      </c>
      <c r="E183" s="172">
        <v>15</v>
      </c>
      <c r="F183" s="173"/>
      <c r="G183" s="174">
        <f>ROUND(E183*F183,2)</f>
        <v>0</v>
      </c>
      <c r="H183" s="148"/>
      <c r="I183" s="148"/>
      <c r="J183" s="148"/>
    </row>
    <row r="184" spans="1:10" outlineLevel="2" x14ac:dyDescent="0.25">
      <c r="A184" s="155"/>
      <c r="B184" s="156"/>
      <c r="C184" s="184" t="s">
        <v>313</v>
      </c>
      <c r="D184" s="160"/>
      <c r="E184" s="161">
        <v>15</v>
      </c>
      <c r="F184" s="158"/>
      <c r="G184" s="158"/>
      <c r="H184" s="148"/>
      <c r="I184" s="148"/>
      <c r="J184" s="148"/>
    </row>
    <row r="185" spans="1:10" outlineLevel="1" x14ac:dyDescent="0.25">
      <c r="A185" s="169">
        <v>68</v>
      </c>
      <c r="B185" s="170" t="s">
        <v>314</v>
      </c>
      <c r="C185" s="183" t="s">
        <v>315</v>
      </c>
      <c r="D185" s="171" t="s">
        <v>147</v>
      </c>
      <c r="E185" s="172">
        <v>1</v>
      </c>
      <c r="F185" s="173"/>
      <c r="G185" s="174">
        <f>ROUND(E185*F185,2)</f>
        <v>0</v>
      </c>
      <c r="H185" s="148"/>
      <c r="I185" s="148"/>
      <c r="J185" s="148"/>
    </row>
    <row r="186" spans="1:10" outlineLevel="2" x14ac:dyDescent="0.25">
      <c r="A186" s="155"/>
      <c r="B186" s="156"/>
      <c r="C186" s="184" t="s">
        <v>316</v>
      </c>
      <c r="D186" s="160"/>
      <c r="E186" s="161">
        <v>1</v>
      </c>
      <c r="F186" s="158"/>
      <c r="G186" s="158"/>
      <c r="H186" s="148"/>
      <c r="I186" s="148"/>
      <c r="J186" s="148"/>
    </row>
    <row r="187" spans="1:10" outlineLevel="3" x14ac:dyDescent="0.25">
      <c r="A187" s="155"/>
      <c r="B187" s="156"/>
      <c r="C187" s="184" t="s">
        <v>317</v>
      </c>
      <c r="D187" s="160"/>
      <c r="E187" s="161"/>
      <c r="F187" s="158"/>
      <c r="G187" s="158"/>
      <c r="H187" s="148"/>
      <c r="I187" s="148"/>
      <c r="J187" s="148"/>
    </row>
    <row r="188" spans="1:10" outlineLevel="3" x14ac:dyDescent="0.25">
      <c r="A188" s="155"/>
      <c r="B188" s="156"/>
      <c r="C188" s="184" t="s">
        <v>318</v>
      </c>
      <c r="D188" s="160"/>
      <c r="E188" s="161"/>
      <c r="F188" s="158"/>
      <c r="G188" s="158"/>
      <c r="H188" s="148"/>
      <c r="I188" s="148"/>
      <c r="J188" s="148"/>
    </row>
    <row r="189" spans="1:10" outlineLevel="1" x14ac:dyDescent="0.25">
      <c r="A189" s="169">
        <v>69</v>
      </c>
      <c r="B189" s="170" t="s">
        <v>203</v>
      </c>
      <c r="C189" s="183" t="s">
        <v>204</v>
      </c>
      <c r="D189" s="171" t="s">
        <v>205</v>
      </c>
      <c r="E189" s="172">
        <v>8</v>
      </c>
      <c r="F189" s="173"/>
      <c r="G189" s="174">
        <f>ROUND(E189*F189,2)</f>
        <v>0</v>
      </c>
      <c r="H189" s="148"/>
      <c r="I189" s="148"/>
      <c r="J189" s="148"/>
    </row>
    <row r="190" spans="1:10" outlineLevel="2" x14ac:dyDescent="0.25">
      <c r="A190" s="155"/>
      <c r="B190" s="156"/>
      <c r="C190" s="184" t="s">
        <v>319</v>
      </c>
      <c r="D190" s="160"/>
      <c r="E190" s="161">
        <v>8</v>
      </c>
      <c r="F190" s="158"/>
      <c r="G190" s="158"/>
      <c r="H190" s="148"/>
      <c r="I190" s="148"/>
      <c r="J190" s="148"/>
    </row>
    <row r="191" spans="1:10" outlineLevel="1" x14ac:dyDescent="0.25">
      <c r="A191" s="169">
        <v>70</v>
      </c>
      <c r="B191" s="170" t="s">
        <v>320</v>
      </c>
      <c r="C191" s="183" t="s">
        <v>321</v>
      </c>
      <c r="D191" s="171" t="s">
        <v>166</v>
      </c>
      <c r="E191" s="172">
        <v>5</v>
      </c>
      <c r="F191" s="173"/>
      <c r="G191" s="174">
        <f>ROUND(E191*F191,2)</f>
        <v>0</v>
      </c>
      <c r="H191" s="148"/>
      <c r="I191" s="148"/>
      <c r="J191" s="148"/>
    </row>
    <row r="192" spans="1:10" outlineLevel="2" x14ac:dyDescent="0.25">
      <c r="A192" s="155"/>
      <c r="B192" s="156"/>
      <c r="C192" s="184" t="s">
        <v>58</v>
      </c>
      <c r="D192" s="160"/>
      <c r="E192" s="161">
        <v>5</v>
      </c>
      <c r="F192" s="158"/>
      <c r="G192" s="158"/>
      <c r="H192" s="148"/>
      <c r="I192" s="148"/>
      <c r="J192" s="148"/>
    </row>
    <row r="193" spans="1:10" x14ac:dyDescent="0.25">
      <c r="A193" s="162" t="s">
        <v>89</v>
      </c>
      <c r="B193" s="163" t="s">
        <v>78</v>
      </c>
      <c r="C193" s="182" t="s">
        <v>79</v>
      </c>
      <c r="D193" s="164"/>
      <c r="E193" s="165"/>
      <c r="F193" s="166"/>
      <c r="G193" s="167">
        <v>0</v>
      </c>
    </row>
    <row r="194" spans="1:10" outlineLevel="1" x14ac:dyDescent="0.25">
      <c r="A194" s="175">
        <v>71</v>
      </c>
      <c r="B194" s="176" t="s">
        <v>322</v>
      </c>
      <c r="C194" s="185" t="s">
        <v>323</v>
      </c>
      <c r="D194" s="177" t="s">
        <v>139</v>
      </c>
      <c r="E194" s="178">
        <v>34.14246</v>
      </c>
      <c r="F194" s="179"/>
      <c r="G194" s="180">
        <f>ROUND(E194*F194,2)</f>
        <v>0</v>
      </c>
      <c r="H194" s="148"/>
      <c r="I194" s="148"/>
      <c r="J194" s="148"/>
    </row>
    <row r="195" spans="1:10" outlineLevel="1" x14ac:dyDescent="0.25">
      <c r="A195" s="175">
        <v>72</v>
      </c>
      <c r="B195" s="176" t="s">
        <v>324</v>
      </c>
      <c r="C195" s="185" t="s">
        <v>325</v>
      </c>
      <c r="D195" s="177" t="s">
        <v>139</v>
      </c>
      <c r="E195" s="178">
        <v>34.14246</v>
      </c>
      <c r="F195" s="179"/>
      <c r="G195" s="180">
        <f>ROUND(E195*F195,2)</f>
        <v>0</v>
      </c>
      <c r="H195" s="148"/>
      <c r="I195" s="148"/>
      <c r="J195" s="148"/>
    </row>
    <row r="196" spans="1:10" outlineLevel="1" x14ac:dyDescent="0.25">
      <c r="A196" s="175">
        <v>73</v>
      </c>
      <c r="B196" s="176" t="s">
        <v>326</v>
      </c>
      <c r="C196" s="185" t="s">
        <v>327</v>
      </c>
      <c r="D196" s="177" t="s">
        <v>139</v>
      </c>
      <c r="E196" s="178">
        <v>477.99444999999997</v>
      </c>
      <c r="F196" s="179"/>
      <c r="G196" s="180">
        <f>ROUND(E196*F196,2)</f>
        <v>0</v>
      </c>
      <c r="H196" s="148"/>
      <c r="I196" s="148"/>
      <c r="J196" s="148"/>
    </row>
    <row r="197" spans="1:10" outlineLevel="1" x14ac:dyDescent="0.25">
      <c r="A197" s="175">
        <v>74</v>
      </c>
      <c r="B197" s="176" t="s">
        <v>328</v>
      </c>
      <c r="C197" s="185" t="s">
        <v>329</v>
      </c>
      <c r="D197" s="177" t="s">
        <v>139</v>
      </c>
      <c r="E197" s="178">
        <v>34.14246</v>
      </c>
      <c r="F197" s="179"/>
      <c r="G197" s="180">
        <f>ROUND(E197*F197,2)</f>
        <v>0</v>
      </c>
      <c r="H197" s="148"/>
      <c r="I197" s="148"/>
      <c r="J197" s="148"/>
    </row>
    <row r="198" spans="1:10" ht="20.399999999999999" outlineLevel="1" x14ac:dyDescent="0.25">
      <c r="A198" s="175">
        <v>75</v>
      </c>
      <c r="B198" s="176" t="s">
        <v>330</v>
      </c>
      <c r="C198" s="185" t="s">
        <v>331</v>
      </c>
      <c r="D198" s="177" t="s">
        <v>139</v>
      </c>
      <c r="E198" s="178">
        <v>34.14246</v>
      </c>
      <c r="F198" s="179"/>
      <c r="G198" s="180">
        <f>ROUND(E198*F198,2)</f>
        <v>0</v>
      </c>
      <c r="H198" s="148"/>
      <c r="I198" s="148"/>
      <c r="J198" s="148"/>
    </row>
    <row r="199" spans="1:10" x14ac:dyDescent="0.25">
      <c r="A199" s="162" t="s">
        <v>89</v>
      </c>
      <c r="B199" s="163" t="s">
        <v>81</v>
      </c>
      <c r="C199" s="182" t="s">
        <v>29</v>
      </c>
      <c r="D199" s="164"/>
      <c r="E199" s="165"/>
      <c r="F199" s="166"/>
      <c r="G199" s="167">
        <v>0</v>
      </c>
    </row>
    <row r="200" spans="1:10" outlineLevel="1" x14ac:dyDescent="0.25">
      <c r="A200" s="175">
        <v>76</v>
      </c>
      <c r="B200" s="176" t="s">
        <v>332</v>
      </c>
      <c r="C200" s="185" t="s">
        <v>333</v>
      </c>
      <c r="D200" s="177" t="s">
        <v>334</v>
      </c>
      <c r="E200" s="178">
        <v>1</v>
      </c>
      <c r="F200" s="179"/>
      <c r="G200" s="180">
        <f>ROUND(E200*F200,2)</f>
        <v>0</v>
      </c>
      <c r="H200" s="148"/>
      <c r="I200" s="148"/>
      <c r="J200" s="148"/>
    </row>
    <row r="201" spans="1:10" x14ac:dyDescent="0.25">
      <c r="A201" s="162" t="s">
        <v>89</v>
      </c>
      <c r="B201" s="163" t="s">
        <v>82</v>
      </c>
      <c r="C201" s="182" t="s">
        <v>30</v>
      </c>
      <c r="D201" s="164"/>
      <c r="E201" s="165"/>
      <c r="F201" s="166"/>
      <c r="G201" s="167">
        <v>0</v>
      </c>
    </row>
    <row r="202" spans="1:10" outlineLevel="1" x14ac:dyDescent="0.25">
      <c r="A202" s="175">
        <v>77</v>
      </c>
      <c r="B202" s="176" t="s">
        <v>335</v>
      </c>
      <c r="C202" s="185" t="s">
        <v>336</v>
      </c>
      <c r="D202" s="177" t="s">
        <v>334</v>
      </c>
      <c r="E202" s="178">
        <v>1</v>
      </c>
      <c r="F202" s="179"/>
      <c r="G202" s="180">
        <f>ROUND(E202*F202,2)</f>
        <v>0</v>
      </c>
      <c r="H202" s="148"/>
      <c r="I202" s="148"/>
      <c r="J202" s="148"/>
    </row>
    <row r="203" spans="1:10" outlineLevel="1" x14ac:dyDescent="0.25">
      <c r="A203" s="175">
        <v>78</v>
      </c>
      <c r="B203" s="176" t="s">
        <v>337</v>
      </c>
      <c r="C203" s="185" t="s">
        <v>338</v>
      </c>
      <c r="D203" s="177" t="s">
        <v>334</v>
      </c>
      <c r="E203" s="178">
        <v>1</v>
      </c>
      <c r="F203" s="179"/>
      <c r="G203" s="180">
        <f>ROUND(E203*F203,2)</f>
        <v>0</v>
      </c>
      <c r="H203" s="148"/>
      <c r="I203" s="148"/>
      <c r="J203" s="148"/>
    </row>
    <row r="204" spans="1:10" outlineLevel="1" x14ac:dyDescent="0.25">
      <c r="A204" s="169">
        <v>79</v>
      </c>
      <c r="B204" s="170" t="s">
        <v>339</v>
      </c>
      <c r="C204" s="183" t="s">
        <v>340</v>
      </c>
      <c r="D204" s="171" t="s">
        <v>334</v>
      </c>
      <c r="E204" s="172">
        <v>1</v>
      </c>
      <c r="F204" s="173"/>
      <c r="G204" s="174">
        <f>ROUND(E204*F204,2)</f>
        <v>0</v>
      </c>
      <c r="H204" s="148"/>
      <c r="I204" s="148"/>
      <c r="J204" s="148"/>
    </row>
    <row r="205" spans="1:10" outlineLevel="2" x14ac:dyDescent="0.25">
      <c r="A205" s="155"/>
      <c r="B205" s="156"/>
      <c r="C205" s="184" t="s">
        <v>341</v>
      </c>
      <c r="D205" s="160"/>
      <c r="E205" s="161">
        <v>1</v>
      </c>
      <c r="F205" s="158"/>
      <c r="G205" s="158"/>
      <c r="H205" s="148"/>
      <c r="I205" s="148"/>
      <c r="J205" s="148"/>
    </row>
    <row r="206" spans="1:10" outlineLevel="1" x14ac:dyDescent="0.25">
      <c r="A206" s="169">
        <v>80</v>
      </c>
      <c r="B206" s="170" t="s">
        <v>342</v>
      </c>
      <c r="C206" s="183" t="s">
        <v>343</v>
      </c>
      <c r="D206" s="171" t="s">
        <v>334</v>
      </c>
      <c r="E206" s="172">
        <v>1</v>
      </c>
      <c r="F206" s="173"/>
      <c r="G206" s="174">
        <f>ROUND(E206*F206,2)</f>
        <v>0</v>
      </c>
      <c r="H206" s="148"/>
      <c r="I206" s="148"/>
      <c r="J206" s="148"/>
    </row>
    <row r="207" spans="1:10" x14ac:dyDescent="0.25">
      <c r="A207" s="3"/>
      <c r="B207" s="4"/>
      <c r="C207" s="187"/>
      <c r="D207" s="6"/>
      <c r="E207" s="3"/>
      <c r="F207" s="3"/>
      <c r="G207" s="3"/>
    </row>
    <row r="208" spans="1:10" x14ac:dyDescent="0.25">
      <c r="A208" s="151"/>
      <c r="B208" s="152" t="s">
        <v>31</v>
      </c>
      <c r="C208" s="188"/>
      <c r="D208" s="153"/>
      <c r="E208" s="154"/>
      <c r="F208" s="154"/>
      <c r="G208" s="168">
        <f>G8+G35+G54+G75+G89+G100+G113+G115+G122+G126+G163+G170+G178+G193+G199+G201</f>
        <v>0</v>
      </c>
    </row>
    <row r="209" spans="1:7" x14ac:dyDescent="0.25">
      <c r="A209" s="3"/>
      <c r="B209" s="4"/>
      <c r="C209" s="187"/>
      <c r="D209" s="6"/>
      <c r="E209" s="3"/>
      <c r="F209" s="3"/>
      <c r="G209" s="3"/>
    </row>
    <row r="210" spans="1:7" x14ac:dyDescent="0.25">
      <c r="A210" s="3"/>
      <c r="B210" s="4"/>
      <c r="C210" s="187"/>
      <c r="D210" s="6"/>
      <c r="E210" s="3"/>
      <c r="F210" s="3"/>
      <c r="G210" s="3"/>
    </row>
    <row r="211" spans="1:7" x14ac:dyDescent="0.25">
      <c r="A211" s="253" t="s">
        <v>344</v>
      </c>
      <c r="B211" s="253"/>
      <c r="C211" s="254"/>
      <c r="D211" s="6"/>
      <c r="E211" s="3"/>
      <c r="F211" s="3"/>
      <c r="G211" s="3"/>
    </row>
    <row r="212" spans="1:7" x14ac:dyDescent="0.25">
      <c r="A212" s="255"/>
      <c r="B212" s="256"/>
      <c r="C212" s="257"/>
      <c r="D212" s="256"/>
      <c r="E212" s="256"/>
      <c r="F212" s="256"/>
      <c r="G212" s="258"/>
    </row>
    <row r="213" spans="1:7" x14ac:dyDescent="0.25">
      <c r="A213" s="259"/>
      <c r="B213" s="260"/>
      <c r="C213" s="261"/>
      <c r="D213" s="260"/>
      <c r="E213" s="260"/>
      <c r="F213" s="260"/>
      <c r="G213" s="262"/>
    </row>
    <row r="214" spans="1:7" x14ac:dyDescent="0.25">
      <c r="A214" s="259"/>
      <c r="B214" s="260"/>
      <c r="C214" s="261"/>
      <c r="D214" s="260"/>
      <c r="E214" s="260"/>
      <c r="F214" s="260"/>
      <c r="G214" s="262"/>
    </row>
    <row r="215" spans="1:7" x14ac:dyDescent="0.25">
      <c r="A215" s="259"/>
      <c r="B215" s="260"/>
      <c r="C215" s="261"/>
      <c r="D215" s="260"/>
      <c r="E215" s="260"/>
      <c r="F215" s="260"/>
      <c r="G215" s="262"/>
    </row>
    <row r="216" spans="1:7" x14ac:dyDescent="0.25">
      <c r="A216" s="263"/>
      <c r="B216" s="264"/>
      <c r="C216" s="265"/>
      <c r="D216" s="264"/>
      <c r="E216" s="264"/>
      <c r="F216" s="264"/>
      <c r="G216" s="266"/>
    </row>
    <row r="217" spans="1:7" x14ac:dyDescent="0.25">
      <c r="A217" s="3"/>
      <c r="B217" s="4"/>
      <c r="C217" s="187"/>
      <c r="D217" s="6"/>
      <c r="E217" s="3"/>
      <c r="F217" s="3"/>
      <c r="G217" s="3"/>
    </row>
    <row r="218" spans="1:7" x14ac:dyDescent="0.25">
      <c r="C218" s="189"/>
      <c r="D218" s="10"/>
    </row>
    <row r="219" spans="1:7" x14ac:dyDescent="0.25">
      <c r="D219" s="10"/>
    </row>
    <row r="220" spans="1:7" x14ac:dyDescent="0.25">
      <c r="D220" s="10"/>
    </row>
    <row r="221" spans="1:7" x14ac:dyDescent="0.25">
      <c r="D221" s="10"/>
    </row>
    <row r="222" spans="1:7" x14ac:dyDescent="0.25">
      <c r="D222" s="10"/>
    </row>
    <row r="223" spans="1:7" x14ac:dyDescent="0.25">
      <c r="D223" s="10"/>
    </row>
    <row r="224" spans="1:7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212:G216"/>
    <mergeCell ref="A1:G1"/>
    <mergeCell ref="C2:G2"/>
    <mergeCell ref="C3:G3"/>
    <mergeCell ref="C4:G4"/>
    <mergeCell ref="A211:C21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01 2405_01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2405_01 Pol'!Názvy_tisku</vt:lpstr>
      <vt:lpstr>oadresa</vt:lpstr>
      <vt:lpstr>Stavba!Objednatel</vt:lpstr>
      <vt:lpstr>Stavba!Objekt</vt:lpstr>
      <vt:lpstr>'01 2405_01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Malina</dc:creator>
  <cp:lastModifiedBy>Motl</cp:lastModifiedBy>
  <cp:lastPrinted>2019-03-19T12:27:02Z</cp:lastPrinted>
  <dcterms:created xsi:type="dcterms:W3CDTF">2009-04-08T07:15:50Z</dcterms:created>
  <dcterms:modified xsi:type="dcterms:W3CDTF">2024-03-11T09:51:04Z</dcterms:modified>
</cp:coreProperties>
</file>