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CAA1ED-11FB-42BD-AA59-0D09FDB4FD2A}" xr6:coauthVersionLast="47" xr6:coauthVersionMax="47" xr10:uidLastSave="{00000000-0000-0000-0000-000000000000}"/>
  <bookViews>
    <workbookView xWindow="-108" yWindow="-108" windowWidth="30936" windowHeight="16896" activeTab="4" xr2:uid="{00000000-000D-0000-FFFF-FFFF00000000}"/>
  </bookViews>
  <sheets>
    <sheet name="Rekapitulácia stavby" sheetId="1" r:id="rId1"/>
    <sheet name="SO 01-1 - Maštal č.1" sheetId="2" r:id="rId2"/>
    <sheet name="SO 01-2 - Maštal č.2" sheetId="3" r:id="rId3"/>
    <sheet name="SO 01-3 - Maštal č.3" sheetId="4" r:id="rId4"/>
    <sheet name="SO 01-4 - Maštal č.4" sheetId="5" r:id="rId5"/>
  </sheets>
  <definedNames>
    <definedName name="_xlnm._FilterDatabase" localSheetId="1" hidden="1">'SO 01-1 - Maštal č.1'!$C$118:$K$131</definedName>
    <definedName name="_xlnm._FilterDatabase" localSheetId="2" hidden="1">'SO 01-2 - Maštal č.2'!$C$118:$K$131</definedName>
    <definedName name="_xlnm._FilterDatabase" localSheetId="3" hidden="1">'SO 01-3 - Maštal č.3'!$C$118:$K$131</definedName>
    <definedName name="_xlnm._FilterDatabase" localSheetId="4" hidden="1">'SO 01-4 - Maštal č.4'!$C$118:$K$131</definedName>
    <definedName name="_xlnm.Print_Titles" localSheetId="0">'Rekapitulácia stavby'!$92:$92</definedName>
    <definedName name="_xlnm.Print_Titles" localSheetId="1">'SO 01-1 - Maštal č.1'!$118:$118</definedName>
    <definedName name="_xlnm.Print_Titles" localSheetId="2">'SO 01-2 - Maštal č.2'!$118:$118</definedName>
    <definedName name="_xlnm.Print_Titles" localSheetId="3">'SO 01-3 - Maštal č.3'!$118:$118</definedName>
    <definedName name="_xlnm.Print_Titles" localSheetId="4">'SO 01-4 - Maštal č.4'!$118:$118</definedName>
    <definedName name="_xlnm.Print_Area" localSheetId="0">'Rekapitulácia stavby'!$D$4:$AO$76,'Rekapitulácia stavby'!$C$82:$AQ$99</definedName>
    <definedName name="_xlnm.Print_Area" localSheetId="1">'SO 01-1 - Maštal č.1'!$C$4:$J$76,'SO 01-1 - Maštal č.1'!$C$106:$J$131</definedName>
    <definedName name="_xlnm.Print_Area" localSheetId="2">'SO 01-2 - Maštal č.2'!$C$4:$J$76,'SO 01-2 - Maštal č.2'!$C$106:$J$131</definedName>
    <definedName name="_xlnm.Print_Area" localSheetId="3">'SO 01-3 - Maštal č.3'!$C$4:$J$76,'SO 01-3 - Maštal č.3'!$C$106:$J$131</definedName>
    <definedName name="_xlnm.Print_Area" localSheetId="4">'SO 01-4 - Maštal č.4'!$C$4:$J$76,'SO 01-4 - Maštal č.4'!$C$106:$J$131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31" i="5"/>
  <c r="BH131" i="5"/>
  <c r="BG131" i="5"/>
  <c r="BE131" i="5"/>
  <c r="T131" i="5"/>
  <c r="T130" i="5"/>
  <c r="R131" i="5"/>
  <c r="R130" i="5" s="1"/>
  <c r="P131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BI122" i="5"/>
  <c r="BH122" i="5"/>
  <c r="BG122" i="5"/>
  <c r="BE122" i="5"/>
  <c r="T122" i="5"/>
  <c r="R122" i="5"/>
  <c r="P122" i="5"/>
  <c r="F115" i="5"/>
  <c r="F113" i="5"/>
  <c r="E111" i="5"/>
  <c r="F91" i="5"/>
  <c r="F89" i="5"/>
  <c r="E87" i="5"/>
  <c r="J24" i="5"/>
  <c r="E24" i="5"/>
  <c r="J92" i="5"/>
  <c r="J23" i="5"/>
  <c r="J21" i="5"/>
  <c r="E21" i="5"/>
  <c r="J115" i="5"/>
  <c r="J20" i="5"/>
  <c r="J18" i="5"/>
  <c r="E18" i="5"/>
  <c r="F116" i="5"/>
  <c r="J17" i="5"/>
  <c r="J12" i="5"/>
  <c r="J89" i="5"/>
  <c r="E7" i="5"/>
  <c r="E109" i="5" s="1"/>
  <c r="J37" i="4"/>
  <c r="J36" i="4"/>
  <c r="AY97" i="1"/>
  <c r="J35" i="4"/>
  <c r="AX97" i="1"/>
  <c r="BI131" i="4"/>
  <c r="BH131" i="4"/>
  <c r="BG131" i="4"/>
  <c r="BE131" i="4"/>
  <c r="T131" i="4"/>
  <c r="T130" i="4"/>
  <c r="R131" i="4"/>
  <c r="R130" i="4"/>
  <c r="P131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BI123" i="4"/>
  <c r="BH123" i="4"/>
  <c r="BG123" i="4"/>
  <c r="BE123" i="4"/>
  <c r="T123" i="4"/>
  <c r="R123" i="4"/>
  <c r="P123" i="4"/>
  <c r="BI122" i="4"/>
  <c r="BH122" i="4"/>
  <c r="BG122" i="4"/>
  <c r="BE122" i="4"/>
  <c r="T122" i="4"/>
  <c r="R122" i="4"/>
  <c r="P122" i="4"/>
  <c r="F115" i="4"/>
  <c r="F113" i="4"/>
  <c r="E111" i="4"/>
  <c r="F91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16" i="4" s="1"/>
  <c r="J17" i="4"/>
  <c r="J12" i="4"/>
  <c r="J113" i="4"/>
  <c r="E7" i="4"/>
  <c r="E85" i="4"/>
  <c r="J37" i="3"/>
  <c r="J36" i="3"/>
  <c r="AY96" i="1" s="1"/>
  <c r="J35" i="3"/>
  <c r="AX96" i="1"/>
  <c r="BI131" i="3"/>
  <c r="BH131" i="3"/>
  <c r="BG131" i="3"/>
  <c r="BE131" i="3"/>
  <c r="T131" i="3"/>
  <c r="T130" i="3" s="1"/>
  <c r="R131" i="3"/>
  <c r="R130" i="3"/>
  <c r="P131" i="3"/>
  <c r="P130" i="3" s="1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F115" i="3"/>
  <c r="F113" i="3"/>
  <c r="E111" i="3"/>
  <c r="F91" i="3"/>
  <c r="F89" i="3"/>
  <c r="E87" i="3"/>
  <c r="J24" i="3"/>
  <c r="E24" i="3"/>
  <c r="J116" i="3"/>
  <c r="J23" i="3"/>
  <c r="J21" i="3"/>
  <c r="E21" i="3"/>
  <c r="J115" i="3"/>
  <c r="J20" i="3"/>
  <c r="J18" i="3"/>
  <c r="E18" i="3"/>
  <c r="F92" i="3"/>
  <c r="J17" i="3"/>
  <c r="J12" i="3"/>
  <c r="J113" i="3" s="1"/>
  <c r="E7" i="3"/>
  <c r="E109" i="3"/>
  <c r="J37" i="2"/>
  <c r="J36" i="2"/>
  <c r="AY95" i="1"/>
  <c r="J35" i="2"/>
  <c r="AX95" i="1"/>
  <c r="BI131" i="2"/>
  <c r="BH131" i="2"/>
  <c r="BG131" i="2"/>
  <c r="BE131" i="2"/>
  <c r="T131" i="2"/>
  <c r="T130" i="2"/>
  <c r="R131" i="2"/>
  <c r="R130" i="2" s="1"/>
  <c r="P131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F115" i="2"/>
  <c r="F113" i="2"/>
  <c r="E111" i="2"/>
  <c r="F91" i="2"/>
  <c r="F89" i="2"/>
  <c r="E87" i="2"/>
  <c r="J24" i="2"/>
  <c r="E24" i="2"/>
  <c r="J92" i="2"/>
  <c r="J23" i="2"/>
  <c r="J21" i="2"/>
  <c r="E21" i="2"/>
  <c r="J115" i="2"/>
  <c r="J20" i="2"/>
  <c r="J18" i="2"/>
  <c r="E18" i="2"/>
  <c r="F116" i="2"/>
  <c r="J17" i="2"/>
  <c r="J12" i="2"/>
  <c r="J113" i="2"/>
  <c r="E7" i="2"/>
  <c r="E109" i="2"/>
  <c r="L90" i="1"/>
  <c r="AM90" i="1"/>
  <c r="AM89" i="1"/>
  <c r="L89" i="1"/>
  <c r="AM87" i="1"/>
  <c r="L87" i="1"/>
  <c r="L85" i="1"/>
  <c r="L84" i="1"/>
  <c r="J128" i="2"/>
  <c r="BK122" i="2"/>
  <c r="J125" i="2"/>
  <c r="J124" i="2"/>
  <c r="AS94" i="1"/>
  <c r="BK126" i="3"/>
  <c r="BK123" i="3"/>
  <c r="BK122" i="3"/>
  <c r="J122" i="4"/>
  <c r="BK128" i="4"/>
  <c r="J124" i="4"/>
  <c r="BK123" i="4"/>
  <c r="J128" i="5"/>
  <c r="J129" i="5"/>
  <c r="BK128" i="5"/>
  <c r="BK129" i="5"/>
  <c r="BK124" i="5"/>
  <c r="BK127" i="2"/>
  <c r="BK129" i="2"/>
  <c r="J126" i="2"/>
  <c r="BK126" i="2"/>
  <c r="J122" i="2"/>
  <c r="J127" i="3"/>
  <c r="BK125" i="3"/>
  <c r="BK128" i="3"/>
  <c r="J129" i="3"/>
  <c r="J128" i="3"/>
  <c r="BK124" i="4"/>
  <c r="BK127" i="4"/>
  <c r="BK129" i="4"/>
  <c r="J131" i="4"/>
  <c r="BK127" i="5"/>
  <c r="BK131" i="5"/>
  <c r="J131" i="5"/>
  <c r="BK125" i="2"/>
  <c r="J131" i="2"/>
  <c r="J127" i="2"/>
  <c r="J129" i="2"/>
  <c r="J123" i="2"/>
  <c r="BK129" i="3"/>
  <c r="J122" i="3"/>
  <c r="BK124" i="3"/>
  <c r="BK127" i="3"/>
  <c r="J124" i="3"/>
  <c r="J128" i="4"/>
  <c r="BK131" i="4"/>
  <c r="BK126" i="4"/>
  <c r="J126" i="4"/>
  <c r="J125" i="4"/>
  <c r="BK122" i="5"/>
  <c r="BK126" i="5"/>
  <c r="J126" i="5"/>
  <c r="J127" i="5"/>
  <c r="BK123" i="5"/>
  <c r="BK124" i="2"/>
  <c r="BK123" i="2"/>
  <c r="BK128" i="2"/>
  <c r="BK131" i="2"/>
  <c r="BK131" i="3"/>
  <c r="J126" i="3"/>
  <c r="J131" i="3"/>
  <c r="J125" i="3"/>
  <c r="J123" i="3"/>
  <c r="J127" i="4"/>
  <c r="J129" i="4"/>
  <c r="BK122" i="4"/>
  <c r="BK125" i="4"/>
  <c r="J123" i="4"/>
  <c r="J123" i="5"/>
  <c r="BK125" i="5"/>
  <c r="J124" i="5"/>
  <c r="J125" i="5"/>
  <c r="J122" i="5"/>
  <c r="R121" i="2" l="1"/>
  <c r="R120" i="2"/>
  <c r="R119" i="2"/>
  <c r="R121" i="3"/>
  <c r="R120" i="3" s="1"/>
  <c r="R119" i="3" s="1"/>
  <c r="T121" i="4"/>
  <c r="T120" i="4"/>
  <c r="T119" i="4" s="1"/>
  <c r="BK121" i="5"/>
  <c r="T121" i="2"/>
  <c r="T120" i="2" s="1"/>
  <c r="T119" i="2" s="1"/>
  <c r="BK121" i="3"/>
  <c r="J121" i="3"/>
  <c r="J98" i="3"/>
  <c r="P121" i="4"/>
  <c r="P120" i="4" s="1"/>
  <c r="P119" i="4" s="1"/>
  <c r="AU97" i="1" s="1"/>
  <c r="R121" i="5"/>
  <c r="R120" i="5"/>
  <c r="R119" i="5"/>
  <c r="BK121" i="2"/>
  <c r="J121" i="2" s="1"/>
  <c r="J98" i="2" s="1"/>
  <c r="P121" i="3"/>
  <c r="P120" i="3" s="1"/>
  <c r="P119" i="3" s="1"/>
  <c r="AU96" i="1" s="1"/>
  <c r="R121" i="4"/>
  <c r="R120" i="4"/>
  <c r="R119" i="4" s="1"/>
  <c r="T121" i="5"/>
  <c r="T120" i="5"/>
  <c r="T119" i="5"/>
  <c r="P121" i="2"/>
  <c r="P120" i="2" s="1"/>
  <c r="P119" i="2" s="1"/>
  <c r="AU95" i="1" s="1"/>
  <c r="T121" i="3"/>
  <c r="T120" i="3" s="1"/>
  <c r="T119" i="3" s="1"/>
  <c r="BK121" i="4"/>
  <c r="J121" i="4" s="1"/>
  <c r="J98" i="4" s="1"/>
  <c r="P121" i="5"/>
  <c r="P120" i="5"/>
  <c r="P119" i="5" s="1"/>
  <c r="AU98" i="1" s="1"/>
  <c r="BK130" i="4"/>
  <c r="J130" i="4"/>
  <c r="J99" i="4" s="1"/>
  <c r="BK130" i="3"/>
  <c r="J130" i="3"/>
  <c r="J99" i="3"/>
  <c r="BK130" i="2"/>
  <c r="J130" i="2"/>
  <c r="J99" i="2" s="1"/>
  <c r="BK130" i="5"/>
  <c r="J130" i="5" s="1"/>
  <c r="J99" i="5" s="1"/>
  <c r="J91" i="5"/>
  <c r="BF122" i="5"/>
  <c r="BF124" i="5"/>
  <c r="F92" i="5"/>
  <c r="BF123" i="5"/>
  <c r="BF125" i="5"/>
  <c r="BF126" i="5"/>
  <c r="E85" i="5"/>
  <c r="J113" i="5"/>
  <c r="J116" i="5"/>
  <c r="BF129" i="5"/>
  <c r="BF131" i="5"/>
  <c r="BF127" i="5"/>
  <c r="BF128" i="5"/>
  <c r="J89" i="4"/>
  <c r="F92" i="4"/>
  <c r="E109" i="4"/>
  <c r="J115" i="4"/>
  <c r="J116" i="4"/>
  <c r="BF122" i="4"/>
  <c r="BF124" i="4"/>
  <c r="BF127" i="4"/>
  <c r="BF128" i="4"/>
  <c r="BF123" i="4"/>
  <c r="BF129" i="4"/>
  <c r="BF125" i="4"/>
  <c r="BF126" i="4"/>
  <c r="BF131" i="4"/>
  <c r="J89" i="3"/>
  <c r="J92" i="3"/>
  <c r="F116" i="3"/>
  <c r="BF122" i="3"/>
  <c r="E85" i="3"/>
  <c r="J91" i="3"/>
  <c r="BF127" i="3"/>
  <c r="BF131" i="3"/>
  <c r="BF124" i="3"/>
  <c r="BF128" i="3"/>
  <c r="BF129" i="3"/>
  <c r="BF123" i="3"/>
  <c r="BF125" i="3"/>
  <c r="BF126" i="3"/>
  <c r="E85" i="2"/>
  <c r="J89" i="2"/>
  <c r="J91" i="2"/>
  <c r="BF122" i="2"/>
  <c r="BF124" i="2"/>
  <c r="BF126" i="2"/>
  <c r="BF127" i="2"/>
  <c r="F92" i="2"/>
  <c r="J116" i="2"/>
  <c r="BF123" i="2"/>
  <c r="BF125" i="2"/>
  <c r="BF128" i="2"/>
  <c r="BF129" i="2"/>
  <c r="BF131" i="2"/>
  <c r="J33" i="2"/>
  <c r="AV95" i="1"/>
  <c r="J33" i="3"/>
  <c r="AV96" i="1" s="1"/>
  <c r="F35" i="4"/>
  <c r="BB97" i="1"/>
  <c r="F33" i="4"/>
  <c r="AZ97" i="1" s="1"/>
  <c r="F36" i="5"/>
  <c r="BC98" i="1"/>
  <c r="F37" i="2"/>
  <c r="BD95" i="1"/>
  <c r="F36" i="2"/>
  <c r="BC95" i="1"/>
  <c r="F36" i="3"/>
  <c r="BC96" i="1" s="1"/>
  <c r="J33" i="4"/>
  <c r="AV97" i="1"/>
  <c r="F33" i="5"/>
  <c r="AZ98" i="1" s="1"/>
  <c r="F35" i="2"/>
  <c r="BB95" i="1"/>
  <c r="F33" i="3"/>
  <c r="AZ96" i="1" s="1"/>
  <c r="F37" i="3"/>
  <c r="BD96" i="1"/>
  <c r="F36" i="4"/>
  <c r="BC97" i="1"/>
  <c r="F37" i="5"/>
  <c r="BD98" i="1"/>
  <c r="F33" i="2"/>
  <c r="AZ95" i="1"/>
  <c r="F35" i="3"/>
  <c r="BB96" i="1"/>
  <c r="F37" i="4"/>
  <c r="BD97" i="1"/>
  <c r="J33" i="5"/>
  <c r="AV98" i="1"/>
  <c r="F35" i="5"/>
  <c r="BB98" i="1"/>
  <c r="BK120" i="5" l="1"/>
  <c r="J120" i="5"/>
  <c r="J97" i="5"/>
  <c r="BK120" i="2"/>
  <c r="J120" i="2" s="1"/>
  <c r="J97" i="2" s="1"/>
  <c r="BK120" i="4"/>
  <c r="J120" i="4"/>
  <c r="J97" i="4" s="1"/>
  <c r="J121" i="5"/>
  <c r="J98" i="5" s="1"/>
  <c r="BK120" i="3"/>
  <c r="J120" i="3" s="1"/>
  <c r="J97" i="3" s="1"/>
  <c r="AU94" i="1"/>
  <c r="J34" i="3"/>
  <c r="AW96" i="1" s="1"/>
  <c r="AT96" i="1" s="1"/>
  <c r="BD94" i="1"/>
  <c r="W33" i="1" s="1"/>
  <c r="F34" i="2"/>
  <c r="BA95" i="1"/>
  <c r="F34" i="3"/>
  <c r="BA96" i="1"/>
  <c r="F34" i="5"/>
  <c r="BA98" i="1"/>
  <c r="BB94" i="1"/>
  <c r="W31" i="1" s="1"/>
  <c r="BC94" i="1"/>
  <c r="AY94" i="1"/>
  <c r="J34" i="2"/>
  <c r="AW95" i="1" s="1"/>
  <c r="AT95" i="1" s="1"/>
  <c r="F34" i="4"/>
  <c r="BA97" i="1" s="1"/>
  <c r="J34" i="5"/>
  <c r="AW98" i="1" s="1"/>
  <c r="AT98" i="1" s="1"/>
  <c r="AZ94" i="1"/>
  <c r="W29" i="1" s="1"/>
  <c r="J34" i="4"/>
  <c r="AW97" i="1" s="1"/>
  <c r="AT97" i="1" s="1"/>
  <c r="BK119" i="4" l="1"/>
  <c r="J119" i="4"/>
  <c r="J96" i="4"/>
  <c r="BK119" i="2"/>
  <c r="J119" i="2" s="1"/>
  <c r="J30" i="2" s="1"/>
  <c r="AG95" i="1" s="1"/>
  <c r="BK119" i="3"/>
  <c r="J119" i="3"/>
  <c r="J30" i="3" s="1"/>
  <c r="AG96" i="1" s="1"/>
  <c r="BK119" i="5"/>
  <c r="J119" i="5" s="1"/>
  <c r="J96" i="5" s="1"/>
  <c r="W32" i="1"/>
  <c r="AV94" i="1"/>
  <c r="AK29" i="1"/>
  <c r="BA94" i="1"/>
  <c r="W30" i="1" s="1"/>
  <c r="AX94" i="1"/>
  <c r="J39" i="2" l="1"/>
  <c r="J39" i="3"/>
  <c r="J96" i="2"/>
  <c r="J96" i="3"/>
  <c r="AN96" i="1"/>
  <c r="AN95" i="1"/>
  <c r="J30" i="4"/>
  <c r="AG97" i="1"/>
  <c r="J30" i="5"/>
  <c r="AG98" i="1"/>
  <c r="AW94" i="1"/>
  <c r="AK30" i="1" s="1"/>
  <c r="J39" i="5" l="1"/>
  <c r="J39" i="4"/>
  <c r="AN98" i="1"/>
  <c r="AN97" i="1"/>
  <c r="AG94" i="1"/>
  <c r="AT94" i="1"/>
  <c r="AN94" i="1"/>
  <c r="AK35" i="1" l="1"/>
</calcChain>
</file>

<file path=xl/sharedStrings.xml><?xml version="1.0" encoding="utf-8"?>
<sst xmlns="http://schemas.openxmlformats.org/spreadsheetml/2006/main" count="1172" uniqueCount="179">
  <si>
    <t>Export Komplet</t>
  </si>
  <si>
    <t/>
  </si>
  <si>
    <t>2.0</t>
  </si>
  <si>
    <t>False</t>
  </si>
  <si>
    <t>{593b786c-627e-4abf-ae1d-69cfbf5c0c58}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</si>
  <si>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</si>
  <si>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</si>
  <si>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</si>
  <si>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</si>
  <si>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</si>
  <si>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</si>
  <si>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</si>
  <si>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</si>
  <si>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28-24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</si>
  <si>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</si>
  <si>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</si>
  <si>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PODLÁH V MAŠTALIACH</t>
  </si>
  <si>
    <t>JKSO:</t>
  </si>
  <si>
    <t>KS:</t>
  </si>
  <si>
    <t>Miesto:</t>
  </si>
  <si>
    <t>Dátum:</t>
  </si>
  <si>
    <t>8. 3. 2024</t>
  </si>
  <si>
    <t>Objednávateľ:</t>
  </si>
  <si>
    <t>IČO:</t>
  </si>
  <si>
    <t>36537071</t>
  </si>
  <si>
    <t>AgroContract mliečna farma,a.s.941 34 Jasová 736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</si>
  <si>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</si>
  <si>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</si>
  <si>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</si>
  <si>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</si>
  <si>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</si>
  <si>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</si>
  <si>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</si>
  <si>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</si>
  <si>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</si>
  <si>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</si>
  <si>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</si>
  <si>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</si>
  <si>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</si>
  <si>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</si>
  <si>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</si>
  <si>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</si>
  <si>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</si>
  <si>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</si>
  <si>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</si>
  <si>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</si>
  <si>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</si>
  <si>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</si>
  <si>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</si>
  <si>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</si>
  <si>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</si>
  <si>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</si>
  <si>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</si>
  <si>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</si>
  <si>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</si>
  <si>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</si>
  <si>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</si>
  <si>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</si>
  <si>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</si>
  <si>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</si>
  <si>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</si>
  <si>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</si>
  <si>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</si>
  <si>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</si>
  <si>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</si>
  <si>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</si>
  <si>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</si>
  <si>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</si>
  <si>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</si>
  <si>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</si>
  <si>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</si>
  <si>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</si>
  <si>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</si>
  <si>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</si>
  <si>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</si>
  <si>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</si>
  <si>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</si>
  <si>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</si>
  <si>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</si>
  <si>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01-1</t>
  </si>
  <si>
    <t>Maštal č.1</t>
  </si>
  <si>
    <t>STA</t>
  </si>
  <si>
    <t>1</t>
  </si>
  <si>
    <t>{6653fa02-90c8-426d-a806-48110975a2ed}</t>
  </si>
  <si>
    <t>SO 01-2</t>
  </si>
  <si>
    <t>Maštal č.2</t>
  </si>
  <si>
    <t>{35c77856-f556-446e-a455-a454eaad2855}</t>
  </si>
  <si>
    <t>SO 01-3</t>
  </si>
  <si>
    <t>Maštal č.3</t>
  </si>
  <si>
    <t>{7ff2012d-0fde-47b5-84cf-aa9b94376d96}</t>
  </si>
  <si>
    <t>SO 01-4</t>
  </si>
  <si>
    <t>Maštal č.4</t>
  </si>
  <si>
    <t>{37fa492c-bceb-4fe7-9dbf-171ec3af3d7a}</t>
  </si>
  <si>
    <t>KRYCÍ LIST ROZPOČTU</t>
  </si>
  <si>
    <t>Objekt:</t>
  </si>
  <si>
    <t>SO 01-1 - Maštal č.1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</si>
  <si>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</si>
  <si>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</si>
  <si>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</si>
  <si>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</si>
  <si>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</si>
  <si>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</si>
  <si>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</si>
  <si>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99 - Presun hmôt HSV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</si>
  <si>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</si>
  <si>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</si>
  <si>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</si>
  <si>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</si>
  <si>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</si>
  <si>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</si>
  <si>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</si>
  <si>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</si>
  <si>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</si>
  <si>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</si>
  <si>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</si>
  <si>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</si>
  <si>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</si>
  <si>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</si>
  <si>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</si>
  <si>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</si>
  <si>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</si>
  <si>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</si>
  <si>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631325711.1</t>
  </si>
  <si>
    <t>Mazanina z betónu vystužená oceľovými vláknami tr.C30/37 hr.200 mm, plastifikátor, ostatný materiál, dodávka, montáž</t>
  </si>
  <si>
    <t>m3</t>
  </si>
  <si>
    <t>4</t>
  </si>
  <si>
    <t>2</t>
  </si>
  <si>
    <t>-1225974768</t>
  </si>
  <si>
    <t>631351101.S</t>
  </si>
  <si>
    <t>Debnenie stien, rýh a otvorov v podlahách zhotovenie</t>
  </si>
  <si>
    <t>m2</t>
  </si>
  <si>
    <t>-823450905</t>
  </si>
  <si>
    <t>3</t>
  </si>
  <si>
    <t>631351102.S</t>
  </si>
  <si>
    <t>Debnenie stien, rýh a otvorov v podlahách odstránenie</t>
  </si>
  <si>
    <t>1178816240</t>
  </si>
  <si>
    <t>632001051.S</t>
  </si>
  <si>
    <t>Zhotovenie jednonásobného penetračného náteru</t>
  </si>
  <si>
    <t>-1524114104</t>
  </si>
  <si>
    <t>5</t>
  </si>
  <si>
    <t>M</t>
  </si>
  <si>
    <t>585520009100.S</t>
  </si>
  <si>
    <t>Základný penetračný náter na zvýšenie priľnavosti k nasiakavému podkladu</t>
  </si>
  <si>
    <t>kg</t>
  </si>
  <si>
    <t>8</t>
  </si>
  <si>
    <t>-569888707</t>
  </si>
  <si>
    <t>632311001.1</t>
  </si>
  <si>
    <t>Metličková úprava betónového povrchu</t>
  </si>
  <si>
    <t>1739760758</t>
  </si>
  <si>
    <t>7</t>
  </si>
  <si>
    <t>634920001.1</t>
  </si>
  <si>
    <t>Rezanie dilatačných škár v čiastočne zatvrdnutej betónovej mazanine a rezanie protišmykových drážok 10x10mm, každých 10cm</t>
  </si>
  <si>
    <t>-1705139402</t>
  </si>
  <si>
    <t>938902313.S</t>
  </si>
  <si>
    <t>Čistenie betónového podkladu vysokotlakovým vodným lúčom do hrúbky 5 mm - podláh</t>
  </si>
  <si>
    <t>360217922</t>
  </si>
  <si>
    <t>99</t>
  </si>
  <si>
    <t>Presun hmôt HSV</t>
  </si>
  <si>
    <t>9</t>
  </si>
  <si>
    <t>999281111.S</t>
  </si>
  <si>
    <t>Presun hmôt pre opravy a údržbu objektov vrátane vonkajších plášťov výšky do 25 m</t>
  </si>
  <si>
    <t>t</t>
  </si>
  <si>
    <t>-398695852</t>
  </si>
  <si>
    <t>SO 01-2 - Maštal č.2</t>
  </si>
  <si>
    <t>Mazanina z betónu vystužená oceľovými vláknami tr.C30/37  hr.200 mm, plastifikátor, ostatný materiál, dodávka, montáž</t>
  </si>
  <si>
    <t>Rezanie dilatačných škár v čiastočne zatvrdnutej betónovej mazanine a rezanie protišmykových drážok 10x10mm každých 10cm</t>
  </si>
  <si>
    <t>576712102</t>
  </si>
  <si>
    <t>1796556477</t>
  </si>
  <si>
    <t>Presun hmôt pre opravy a údržbu objektov výšky do 25 m</t>
  </si>
  <si>
    <t>-1343409327</t>
  </si>
  <si>
    <t>SO 01-3 - Maštal č.3</t>
  </si>
  <si>
    <t>634920001.S</t>
  </si>
  <si>
    <t>-852305732</t>
  </si>
  <si>
    <t>1355597978</t>
  </si>
  <si>
    <t>SO 01-4 - Maštal č.4</t>
  </si>
  <si>
    <t>Rezanie dilatačných škár v čiastočne zatvrdnutej betónovej mazanine a rezanie protišmykových drážok 10x10mm každých 10 cm</t>
  </si>
  <si>
    <t>2020547483</t>
  </si>
  <si>
    <t>400209756</t>
  </si>
  <si>
    <t xml:space="preserve">Jasová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</si>
</sst>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96" workbookViewId="0">
      <selection activeCell="AN43" sqref="AN43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66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181" t="s">
        <v>13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6"/>
      <c r="BE5" s="178" t="s">
        <v>14</v>
      </c>
      <c r="BS5" s="13" t="s">
        <v>6</v>
      </c>
    </row>
    <row r="6" spans="1:74" ht="36.9" customHeight="1">
      <c r="B6" s="16"/>
      <c r="D6" s="22" t="s">
        <v>15</v>
      </c>
      <c r="K6" s="182" t="s">
        <v>16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6"/>
      <c r="BE6" s="179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179"/>
      <c r="BS7" s="13" t="s">
        <v>6</v>
      </c>
    </row>
    <row r="8" spans="1:74" ht="12" customHeight="1">
      <c r="B8" s="16"/>
      <c r="D8" s="23" t="s">
        <v>19</v>
      </c>
      <c r="K8" s="21" t="s">
        <v>178</v>
      </c>
      <c r="AK8" s="23" t="s">
        <v>20</v>
      </c>
      <c r="AN8" s="24" t="s">
        <v>21</v>
      </c>
      <c r="AR8" s="16"/>
      <c r="BE8" s="179"/>
      <c r="BS8" s="13" t="s">
        <v>6</v>
      </c>
    </row>
    <row r="9" spans="1:74" ht="14.4" customHeight="1">
      <c r="B9" s="16"/>
      <c r="AR9" s="16"/>
      <c r="BE9" s="179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24</v>
      </c>
      <c r="AR10" s="16"/>
      <c r="BE10" s="179"/>
      <c r="BS10" s="13" t="s">
        <v>6</v>
      </c>
    </row>
    <row r="11" spans="1:74" ht="18.45" customHeight="1">
      <c r="B11" s="16"/>
      <c r="E11" s="21" t="s">
        <v>25</v>
      </c>
      <c r="AK11" s="23" t="s">
        <v>26</v>
      </c>
      <c r="AN11" s="21" t="s">
        <v>1</v>
      </c>
      <c r="AR11" s="16"/>
      <c r="BE11" s="179"/>
      <c r="BS11" s="13" t="s">
        <v>6</v>
      </c>
    </row>
    <row r="12" spans="1:74" ht="6.9" customHeight="1">
      <c r="B12" s="16"/>
      <c r="AR12" s="16"/>
      <c r="BE12" s="179"/>
      <c r="BS12" s="13" t="s">
        <v>6</v>
      </c>
    </row>
    <row r="13" spans="1:74" ht="12" customHeight="1">
      <c r="B13" s="16"/>
      <c r="D13" s="23" t="s">
        <v>27</v>
      </c>
      <c r="AK13" s="23" t="s">
        <v>23</v>
      </c>
      <c r="AN13" s="25" t="s">
        <v>28</v>
      </c>
      <c r="AR13" s="16"/>
      <c r="BE13" s="179"/>
      <c r="BS13" s="13" t="s">
        <v>6</v>
      </c>
    </row>
    <row r="14" spans="1:74" ht="13.2">
      <c r="B14" s="16"/>
      <c r="E14" s="183" t="s">
        <v>28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3" t="s">
        <v>26</v>
      </c>
      <c r="AN14" s="25" t="s">
        <v>28</v>
      </c>
      <c r="AR14" s="16"/>
      <c r="BE14" s="179"/>
      <c r="BS14" s="13" t="s">
        <v>6</v>
      </c>
    </row>
    <row r="15" spans="1:74" ht="6.9" customHeight="1">
      <c r="B15" s="16"/>
      <c r="AR15" s="16"/>
      <c r="BE15" s="179"/>
      <c r="BS15" s="13" t="s">
        <v>3</v>
      </c>
    </row>
    <row r="16" spans="1:74" ht="12" customHeight="1">
      <c r="B16" s="16"/>
      <c r="D16" s="23" t="s">
        <v>29</v>
      </c>
      <c r="AK16" s="23" t="s">
        <v>23</v>
      </c>
      <c r="AN16" s="21" t="s">
        <v>1</v>
      </c>
      <c r="AR16" s="16"/>
      <c r="BE16" s="179"/>
      <c r="BS16" s="13" t="s">
        <v>3</v>
      </c>
    </row>
    <row r="17" spans="2:71" ht="18.45" customHeight="1">
      <c r="B17" s="16"/>
      <c r="E17" s="21" t="s">
        <v>30</v>
      </c>
      <c r="AK17" s="23" t="s">
        <v>26</v>
      </c>
      <c r="AN17" s="21" t="s">
        <v>1</v>
      </c>
      <c r="AR17" s="16"/>
      <c r="BE17" s="179"/>
      <c r="BS17" s="13" t="s">
        <v>31</v>
      </c>
    </row>
    <row r="18" spans="2:71" ht="6.9" customHeight="1">
      <c r="B18" s="16"/>
      <c r="AR18" s="16"/>
      <c r="BE18" s="179"/>
      <c r="BS18" s="13" t="s">
        <v>6</v>
      </c>
    </row>
    <row r="19" spans="2:71" ht="12" customHeight="1">
      <c r="B19" s="16"/>
      <c r="D19" s="23" t="s">
        <v>32</v>
      </c>
      <c r="AK19" s="23" t="s">
        <v>23</v>
      </c>
      <c r="AN19" s="21" t="s">
        <v>1</v>
      </c>
      <c r="AR19" s="16"/>
      <c r="BE19" s="179"/>
      <c r="BS19" s="13" t="s">
        <v>6</v>
      </c>
    </row>
    <row r="20" spans="2:71" ht="18.45" customHeight="1">
      <c r="B20" s="16"/>
      <c r="E20" s="21" t="s">
        <v>30</v>
      </c>
      <c r="AK20" s="23" t="s">
        <v>26</v>
      </c>
      <c r="AN20" s="21" t="s">
        <v>1</v>
      </c>
      <c r="AR20" s="16"/>
      <c r="BE20" s="179"/>
      <c r="BS20" s="13" t="s">
        <v>31</v>
      </c>
    </row>
    <row r="21" spans="2:71" ht="6.9" customHeight="1">
      <c r="B21" s="16"/>
      <c r="AR21" s="16"/>
      <c r="BE21" s="179"/>
    </row>
    <row r="22" spans="2:71" ht="12" customHeight="1">
      <c r="B22" s="16"/>
      <c r="D22" s="23" t="s">
        <v>33</v>
      </c>
      <c r="AR22" s="16"/>
      <c r="BE22" s="179"/>
    </row>
    <row r="23" spans="2:71" ht="16.5" customHeight="1">
      <c r="B23" s="16"/>
      <c r="E23" s="185" t="s">
        <v>1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R23" s="16"/>
      <c r="BE23" s="179"/>
    </row>
    <row r="24" spans="2:71" ht="6.9" customHeight="1">
      <c r="B24" s="16"/>
      <c r="AR24" s="16"/>
      <c r="BE24" s="179"/>
    </row>
    <row r="25" spans="2:71" ht="6.9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9"/>
    </row>
    <row r="26" spans="2:71" s="1" customFormat="1" ht="25.95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86"/>
      <c r="AL26" s="187"/>
      <c r="AM26" s="187"/>
      <c r="AN26" s="187"/>
      <c r="AO26" s="187"/>
      <c r="AR26" s="28"/>
      <c r="BE26" s="179"/>
    </row>
    <row r="27" spans="2:71" s="1" customFormat="1" ht="6.9" customHeight="1">
      <c r="B27" s="28"/>
      <c r="AR27" s="28"/>
      <c r="BE27" s="179"/>
    </row>
    <row r="28" spans="2:71" s="1" customFormat="1" ht="13.2">
      <c r="B28" s="28"/>
      <c r="L28" s="188" t="s">
        <v>35</v>
      </c>
      <c r="M28" s="188"/>
      <c r="N28" s="188"/>
      <c r="O28" s="188"/>
      <c r="P28" s="188"/>
      <c r="W28" s="188" t="s">
        <v>36</v>
      </c>
      <c r="X28" s="188"/>
      <c r="Y28" s="188"/>
      <c r="Z28" s="188"/>
      <c r="AA28" s="188"/>
      <c r="AB28" s="188"/>
      <c r="AC28" s="188"/>
      <c r="AD28" s="188"/>
      <c r="AE28" s="188"/>
      <c r="AK28" s="188" t="s">
        <v>37</v>
      </c>
      <c r="AL28" s="188"/>
      <c r="AM28" s="188"/>
      <c r="AN28" s="188"/>
      <c r="AO28" s="188"/>
      <c r="AR28" s="28"/>
      <c r="BE28" s="179"/>
    </row>
    <row r="29" spans="2:71" s="2" customFormat="1" ht="14.4" customHeight="1">
      <c r="B29" s="32"/>
      <c r="D29" s="23" t="s">
        <v>38</v>
      </c>
      <c r="F29" s="33" t="s">
        <v>39</v>
      </c>
      <c r="L29" s="170">
        <v>0.2</v>
      </c>
      <c r="M29" s="169"/>
      <c r="N29" s="169"/>
      <c r="O29" s="169"/>
      <c r="P29" s="169"/>
      <c r="Q29" s="34"/>
      <c r="R29" s="34"/>
      <c r="S29" s="34"/>
      <c r="T29" s="34"/>
      <c r="U29" s="34"/>
      <c r="V29" s="34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F29" s="34"/>
      <c r="AG29" s="34"/>
      <c r="AH29" s="34"/>
      <c r="AI29" s="34"/>
      <c r="AJ29" s="34"/>
      <c r="AK29" s="168">
        <f>ROUND(AV94, 2)</f>
        <v>0</v>
      </c>
      <c r="AL29" s="169"/>
      <c r="AM29" s="169"/>
      <c r="AN29" s="169"/>
      <c r="AO29" s="169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180"/>
    </row>
    <row r="30" spans="2:71" s="2" customFormat="1" ht="14.4" customHeight="1">
      <c r="B30" s="32"/>
      <c r="F30" s="33" t="s">
        <v>40</v>
      </c>
      <c r="L30" s="170">
        <v>0.2</v>
      </c>
      <c r="M30" s="169"/>
      <c r="N30" s="169"/>
      <c r="O30" s="169"/>
      <c r="P30" s="169"/>
      <c r="Q30" s="34"/>
      <c r="R30" s="34"/>
      <c r="S30" s="34"/>
      <c r="T30" s="34"/>
      <c r="U30" s="34"/>
      <c r="V30" s="34"/>
      <c r="W30" s="168">
        <f>ROUND(BA94, 2)</f>
        <v>0</v>
      </c>
      <c r="X30" s="169"/>
      <c r="Y30" s="169"/>
      <c r="Z30" s="169"/>
      <c r="AA30" s="169"/>
      <c r="AB30" s="169"/>
      <c r="AC30" s="169"/>
      <c r="AD30" s="169"/>
      <c r="AE30" s="169"/>
      <c r="AF30" s="34"/>
      <c r="AG30" s="34"/>
      <c r="AH30" s="34"/>
      <c r="AI30" s="34"/>
      <c r="AJ30" s="34"/>
      <c r="AK30" s="168">
        <f>ROUND(AW94, 2)</f>
        <v>0</v>
      </c>
      <c r="AL30" s="169"/>
      <c r="AM30" s="169"/>
      <c r="AN30" s="169"/>
      <c r="AO30" s="169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180"/>
    </row>
    <row r="31" spans="2:71" s="2" customFormat="1" ht="14.4" hidden="1" customHeight="1">
      <c r="B31" s="32"/>
      <c r="F31" s="23" t="s">
        <v>41</v>
      </c>
      <c r="L31" s="177">
        <v>0.2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2"/>
      <c r="BE31" s="180"/>
    </row>
    <row r="32" spans="2:71" s="2" customFormat="1" ht="14.4" hidden="1" customHeight="1">
      <c r="B32" s="32"/>
      <c r="F32" s="23" t="s">
        <v>42</v>
      </c>
      <c r="L32" s="177">
        <v>0.2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2"/>
      <c r="BE32" s="180"/>
    </row>
    <row r="33" spans="2:57" s="2" customFormat="1" ht="14.4" hidden="1" customHeight="1">
      <c r="B33" s="32"/>
      <c r="F33" s="33" t="s">
        <v>43</v>
      </c>
      <c r="L33" s="170">
        <v>0</v>
      </c>
      <c r="M33" s="169"/>
      <c r="N33" s="169"/>
      <c r="O33" s="169"/>
      <c r="P33" s="169"/>
      <c r="Q33" s="34"/>
      <c r="R33" s="34"/>
      <c r="S33" s="34"/>
      <c r="T33" s="34"/>
      <c r="U33" s="34"/>
      <c r="V33" s="34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F33" s="34"/>
      <c r="AG33" s="34"/>
      <c r="AH33" s="34"/>
      <c r="AI33" s="34"/>
      <c r="AJ33" s="34"/>
      <c r="AK33" s="168">
        <v>0</v>
      </c>
      <c r="AL33" s="169"/>
      <c r="AM33" s="169"/>
      <c r="AN33" s="169"/>
      <c r="AO33" s="169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180"/>
    </row>
    <row r="34" spans="2:57" s="1" customFormat="1" ht="6.9" customHeight="1">
      <c r="B34" s="28"/>
      <c r="AR34" s="28"/>
      <c r="BE34" s="179"/>
    </row>
    <row r="35" spans="2:57" s="1" customFormat="1" ht="25.95" customHeight="1">
      <c r="B35" s="28"/>
      <c r="C35" s="36"/>
      <c r="D35" s="37" t="s">
        <v>44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45</v>
      </c>
      <c r="U35" s="38"/>
      <c r="V35" s="38"/>
      <c r="W35" s="38"/>
      <c r="X35" s="174" t="s">
        <v>46</v>
      </c>
      <c r="Y35" s="172"/>
      <c r="Z35" s="172"/>
      <c r="AA35" s="172"/>
      <c r="AB35" s="172"/>
      <c r="AC35" s="38"/>
      <c r="AD35" s="38"/>
      <c r="AE35" s="38"/>
      <c r="AF35" s="38"/>
      <c r="AG35" s="38"/>
      <c r="AH35" s="38"/>
      <c r="AI35" s="38"/>
      <c r="AJ35" s="38"/>
      <c r="AK35" s="171">
        <f>SUM(AK26:AK33)</f>
        <v>0</v>
      </c>
      <c r="AL35" s="172"/>
      <c r="AM35" s="172"/>
      <c r="AN35" s="172"/>
      <c r="AO35" s="173"/>
      <c r="AP35" s="36"/>
      <c r="AQ35" s="36"/>
      <c r="AR35" s="28"/>
    </row>
    <row r="36" spans="2:57" s="1" customFormat="1" ht="6.9" customHeight="1">
      <c r="B36" s="28"/>
      <c r="AR36" s="28"/>
    </row>
    <row r="37" spans="2:57" s="1" customFormat="1" ht="14.4" customHeight="1">
      <c r="B37" s="28"/>
      <c r="AR37" s="28"/>
    </row>
    <row r="38" spans="2:57" ht="14.4" customHeight="1">
      <c r="B38" s="16"/>
      <c r="AR38" s="16"/>
    </row>
    <row r="39" spans="2:57" ht="14.4" customHeight="1">
      <c r="B39" s="16"/>
      <c r="AR39" s="16"/>
    </row>
    <row r="40" spans="2:57" ht="14.4" customHeight="1">
      <c r="B40" s="16"/>
      <c r="AR40" s="16"/>
    </row>
    <row r="41" spans="2:57" ht="14.4" customHeight="1">
      <c r="B41" s="16"/>
      <c r="AR41" s="16"/>
    </row>
    <row r="42" spans="2:57" ht="14.4" customHeight="1">
      <c r="B42" s="16"/>
      <c r="AR42" s="16"/>
    </row>
    <row r="43" spans="2:57" ht="14.4" customHeight="1">
      <c r="B43" s="16"/>
      <c r="AR43" s="16"/>
    </row>
    <row r="44" spans="2:57" ht="14.4" customHeight="1">
      <c r="B44" s="16"/>
      <c r="AR44" s="16"/>
    </row>
    <row r="45" spans="2:57" ht="14.4" customHeight="1">
      <c r="B45" s="16"/>
      <c r="AR45" s="16"/>
    </row>
    <row r="46" spans="2:57" ht="14.4" customHeight="1">
      <c r="B46" s="16"/>
      <c r="AR46" s="16"/>
    </row>
    <row r="47" spans="2:57" ht="14.4" customHeight="1">
      <c r="B47" s="16"/>
      <c r="AR47" s="16"/>
    </row>
    <row r="48" spans="2:57" ht="14.4" customHeight="1">
      <c r="B48" s="16"/>
      <c r="AR48" s="16"/>
    </row>
    <row r="49" spans="2:44" s="1" customFormat="1" ht="14.4" customHeight="1">
      <c r="B49" s="28"/>
      <c r="D49" s="40" t="s">
        <v>47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48</v>
      </c>
      <c r="AI49" s="41"/>
      <c r="AJ49" s="41"/>
      <c r="AK49" s="41"/>
      <c r="AL49" s="41"/>
      <c r="AM49" s="41"/>
      <c r="AN49" s="41"/>
      <c r="AO49" s="41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42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49</v>
      </c>
      <c r="AI60" s="30"/>
      <c r="AJ60" s="30"/>
      <c r="AK60" s="30"/>
      <c r="AL60" s="30"/>
      <c r="AM60" s="42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40" t="s">
        <v>51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52</v>
      </c>
      <c r="AI64" s="41"/>
      <c r="AJ64" s="41"/>
      <c r="AK64" s="41"/>
      <c r="AL64" s="41"/>
      <c r="AM64" s="41"/>
      <c r="AN64" s="41"/>
      <c r="AO64" s="41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42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49</v>
      </c>
      <c r="AI75" s="30"/>
      <c r="AJ75" s="30"/>
      <c r="AK75" s="30"/>
      <c r="AL75" s="30"/>
      <c r="AM75" s="42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>
      <c r="B82" s="28"/>
      <c r="C82" s="17" t="s">
        <v>53</v>
      </c>
      <c r="AR82" s="28"/>
    </row>
    <row r="83" spans="1:91" s="1" customFormat="1" ht="6.9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28-24</v>
      </c>
      <c r="AR84" s="47"/>
    </row>
    <row r="85" spans="1:91" s="4" customFormat="1" ht="36.9" customHeight="1">
      <c r="B85" s="48"/>
      <c r="C85" s="49" t="s">
        <v>15</v>
      </c>
      <c r="L85" s="199" t="str">
        <f>K6</f>
        <v>REKONŠTRUKCIA PODLÁH V MAŠTALIACH</v>
      </c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R85" s="48"/>
    </row>
    <row r="86" spans="1:91" s="1" customFormat="1" ht="6.9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 xml:space="preserve">Jasová </v>
      </c>
      <c r="AI87" s="23" t="s">
        <v>20</v>
      </c>
      <c r="AM87" s="201" t="str">
        <f>IF(AN8= "","",AN8)</f>
        <v>8. 3. 2024</v>
      </c>
      <c r="AN87" s="201"/>
      <c r="AR87" s="28"/>
    </row>
    <row r="88" spans="1:91" s="1" customFormat="1" ht="6.9" customHeight="1">
      <c r="B88" s="28"/>
      <c r="AR88" s="28"/>
    </row>
    <row r="89" spans="1:91" s="1" customFormat="1" ht="15.15" customHeight="1">
      <c r="B89" s="28"/>
      <c r="C89" s="23" t="s">
        <v>22</v>
      </c>
      <c r="L89" s="3" t="str">
        <f>IF(E11= "","",E11)</f>
        <v>AgroContract mliečna farma,a.s.941 34 Jasová 736</v>
      </c>
      <c r="AI89" s="23" t="s">
        <v>29</v>
      </c>
      <c r="AM89" s="202" t="str">
        <f>IF(E17="","",E17)</f>
        <v xml:space="preserve"> </v>
      </c>
      <c r="AN89" s="203"/>
      <c r="AO89" s="203"/>
      <c r="AP89" s="203"/>
      <c r="AR89" s="28"/>
      <c r="AS89" s="204" t="s">
        <v>54</v>
      </c>
      <c r="AT89" s="205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202" t="str">
        <f>IF(E20="","",E20)</f>
        <v xml:space="preserve"> </v>
      </c>
      <c r="AN90" s="203"/>
      <c r="AO90" s="203"/>
      <c r="AP90" s="203"/>
      <c r="AR90" s="28"/>
      <c r="AS90" s="206"/>
      <c r="AT90" s="207"/>
      <c r="BD90" s="55"/>
    </row>
    <row r="91" spans="1:91" s="1" customFormat="1" ht="10.8" customHeight="1">
      <c r="B91" s="28"/>
      <c r="AR91" s="28"/>
      <c r="AS91" s="206"/>
      <c r="AT91" s="207"/>
      <c r="BD91" s="55"/>
    </row>
    <row r="92" spans="1:91" s="1" customFormat="1" ht="29.25" customHeight="1">
      <c r="B92" s="28"/>
      <c r="C92" s="194" t="s">
        <v>55</v>
      </c>
      <c r="D92" s="195"/>
      <c r="E92" s="195"/>
      <c r="F92" s="195"/>
      <c r="G92" s="195"/>
      <c r="H92" s="56"/>
      <c r="I92" s="197" t="s">
        <v>56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6" t="s">
        <v>57</v>
      </c>
      <c r="AH92" s="195"/>
      <c r="AI92" s="195"/>
      <c r="AJ92" s="195"/>
      <c r="AK92" s="195"/>
      <c r="AL92" s="195"/>
      <c r="AM92" s="195"/>
      <c r="AN92" s="197" t="s">
        <v>58</v>
      </c>
      <c r="AO92" s="195"/>
      <c r="AP92" s="198"/>
      <c r="AQ92" s="57" t="s">
        <v>59</v>
      </c>
      <c r="AR92" s="28"/>
      <c r="AS92" s="58" t="s">
        <v>60</v>
      </c>
      <c r="AT92" s="59" t="s">
        <v>61</v>
      </c>
      <c r="AU92" s="59" t="s">
        <v>62</v>
      </c>
      <c r="AV92" s="59" t="s">
        <v>63</v>
      </c>
      <c r="AW92" s="59" t="s">
        <v>64</v>
      </c>
      <c r="AX92" s="59" t="s">
        <v>65</v>
      </c>
      <c r="AY92" s="59" t="s">
        <v>66</v>
      </c>
      <c r="AZ92" s="59" t="s">
        <v>67</v>
      </c>
      <c r="BA92" s="59" t="s">
        <v>68</v>
      </c>
      <c r="BB92" s="59" t="s">
        <v>69</v>
      </c>
      <c r="BC92" s="59" t="s">
        <v>70</v>
      </c>
      <c r="BD92" s="60" t="s">
        <v>71</v>
      </c>
    </row>
    <row r="93" spans="1:91" s="1" customFormat="1" ht="10.8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>
      <c r="B94" s="62"/>
      <c r="C94" s="63" t="s">
        <v>72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2">
        <f>ROUND(SUM(AG95:AG98),2)</f>
        <v>0</v>
      </c>
      <c r="AH94" s="192"/>
      <c r="AI94" s="192"/>
      <c r="AJ94" s="192"/>
      <c r="AK94" s="192"/>
      <c r="AL94" s="192"/>
      <c r="AM94" s="192"/>
      <c r="AN94" s="193">
        <f>SUM(AG94,AT94)</f>
        <v>0</v>
      </c>
      <c r="AO94" s="193"/>
      <c r="AP94" s="193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73</v>
      </c>
      <c r="BT94" s="71" t="s">
        <v>74</v>
      </c>
      <c r="BU94" s="72" t="s">
        <v>75</v>
      </c>
      <c r="BV94" s="71" t="s">
        <v>76</v>
      </c>
      <c r="BW94" s="71" t="s">
        <v>4</v>
      </c>
      <c r="BX94" s="71" t="s">
        <v>77</v>
      </c>
      <c r="CL94" s="71" t="s">
        <v>1</v>
      </c>
    </row>
    <row r="95" spans="1:91" s="6" customFormat="1" ht="24.75" customHeight="1">
      <c r="A95" s="73" t="s">
        <v>78</v>
      </c>
      <c r="B95" s="74"/>
      <c r="C95" s="75"/>
      <c r="D95" s="191" t="s">
        <v>79</v>
      </c>
      <c r="E95" s="191"/>
      <c r="F95" s="191"/>
      <c r="G95" s="191"/>
      <c r="H95" s="191"/>
      <c r="I95" s="76"/>
      <c r="J95" s="191" t="s">
        <v>80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89">
        <f>'SO 01-1 - Maštal č.1'!J30</f>
        <v>0</v>
      </c>
      <c r="AH95" s="190"/>
      <c r="AI95" s="190"/>
      <c r="AJ95" s="190"/>
      <c r="AK95" s="190"/>
      <c r="AL95" s="190"/>
      <c r="AM95" s="190"/>
      <c r="AN95" s="189">
        <f>SUM(AG95,AT95)</f>
        <v>0</v>
      </c>
      <c r="AO95" s="190"/>
      <c r="AP95" s="190"/>
      <c r="AQ95" s="77" t="s">
        <v>81</v>
      </c>
      <c r="AR95" s="74"/>
      <c r="AS95" s="78">
        <v>0</v>
      </c>
      <c r="AT95" s="79">
        <f>ROUND(SUM(AV95:AW95),2)</f>
        <v>0</v>
      </c>
      <c r="AU95" s="80">
        <f>'SO 01-1 - Maštal č.1'!P119</f>
        <v>0</v>
      </c>
      <c r="AV95" s="79">
        <f>'SO 01-1 - Maštal č.1'!J33</f>
        <v>0</v>
      </c>
      <c r="AW95" s="79">
        <f>'SO 01-1 - Maštal č.1'!J34</f>
        <v>0</v>
      </c>
      <c r="AX95" s="79">
        <f>'SO 01-1 - Maštal č.1'!J35</f>
        <v>0</v>
      </c>
      <c r="AY95" s="79">
        <f>'SO 01-1 - Maštal č.1'!J36</f>
        <v>0</v>
      </c>
      <c r="AZ95" s="79">
        <f>'SO 01-1 - Maštal č.1'!F33</f>
        <v>0</v>
      </c>
      <c r="BA95" s="79">
        <f>'SO 01-1 - Maštal č.1'!F34</f>
        <v>0</v>
      </c>
      <c r="BB95" s="79">
        <f>'SO 01-1 - Maštal č.1'!F35</f>
        <v>0</v>
      </c>
      <c r="BC95" s="79">
        <f>'SO 01-1 - Maštal č.1'!F36</f>
        <v>0</v>
      </c>
      <c r="BD95" s="81">
        <f>'SO 01-1 - Maštal č.1'!F37</f>
        <v>0</v>
      </c>
      <c r="BT95" s="82" t="s">
        <v>82</v>
      </c>
      <c r="BV95" s="82" t="s">
        <v>76</v>
      </c>
      <c r="BW95" s="82" t="s">
        <v>83</v>
      </c>
      <c r="BX95" s="82" t="s">
        <v>4</v>
      </c>
      <c r="CL95" s="82" t="s">
        <v>1</v>
      </c>
      <c r="CM95" s="82" t="s">
        <v>74</v>
      </c>
    </row>
    <row r="96" spans="1:91" s="6" customFormat="1" ht="24.75" customHeight="1">
      <c r="A96" s="73" t="s">
        <v>78</v>
      </c>
      <c r="B96" s="74"/>
      <c r="C96" s="75"/>
      <c r="D96" s="191" t="s">
        <v>84</v>
      </c>
      <c r="E96" s="191"/>
      <c r="F96" s="191"/>
      <c r="G96" s="191"/>
      <c r="H96" s="191"/>
      <c r="I96" s="76"/>
      <c r="J96" s="191" t="s">
        <v>85</v>
      </c>
      <c r="K96" s="191"/>
      <c r="L96" s="191"/>
      <c r="M96" s="191"/>
      <c r="N96" s="191"/>
      <c r="O96" s="191"/>
      <c r="P96" s="191"/>
      <c r="Q96" s="191"/>
      <c r="R96" s="191"/>
      <c r="S96" s="191"/>
      <c r="T96" s="191"/>
      <c r="U96" s="191"/>
      <c r="V96" s="191"/>
      <c r="W96" s="191"/>
      <c r="X96" s="191"/>
      <c r="Y96" s="191"/>
      <c r="Z96" s="191"/>
      <c r="AA96" s="191"/>
      <c r="AB96" s="191"/>
      <c r="AC96" s="191"/>
      <c r="AD96" s="191"/>
      <c r="AE96" s="191"/>
      <c r="AF96" s="191"/>
      <c r="AG96" s="189">
        <f>'SO 01-2 - Maštal č.2'!J30</f>
        <v>0</v>
      </c>
      <c r="AH96" s="190"/>
      <c r="AI96" s="190"/>
      <c r="AJ96" s="190"/>
      <c r="AK96" s="190"/>
      <c r="AL96" s="190"/>
      <c r="AM96" s="190"/>
      <c r="AN96" s="189">
        <f>SUM(AG96,AT96)</f>
        <v>0</v>
      </c>
      <c r="AO96" s="190"/>
      <c r="AP96" s="190"/>
      <c r="AQ96" s="77" t="s">
        <v>81</v>
      </c>
      <c r="AR96" s="74"/>
      <c r="AS96" s="78">
        <v>0</v>
      </c>
      <c r="AT96" s="79">
        <f>ROUND(SUM(AV96:AW96),2)</f>
        <v>0</v>
      </c>
      <c r="AU96" s="80">
        <f>'SO 01-2 - Maštal č.2'!P119</f>
        <v>0</v>
      </c>
      <c r="AV96" s="79">
        <f>'SO 01-2 - Maštal č.2'!J33</f>
        <v>0</v>
      </c>
      <c r="AW96" s="79">
        <f>'SO 01-2 - Maštal č.2'!J34</f>
        <v>0</v>
      </c>
      <c r="AX96" s="79">
        <f>'SO 01-2 - Maštal č.2'!J35</f>
        <v>0</v>
      </c>
      <c r="AY96" s="79">
        <f>'SO 01-2 - Maštal č.2'!J36</f>
        <v>0</v>
      </c>
      <c r="AZ96" s="79">
        <f>'SO 01-2 - Maštal č.2'!F33</f>
        <v>0</v>
      </c>
      <c r="BA96" s="79">
        <f>'SO 01-2 - Maštal č.2'!F34</f>
        <v>0</v>
      </c>
      <c r="BB96" s="79">
        <f>'SO 01-2 - Maštal č.2'!F35</f>
        <v>0</v>
      </c>
      <c r="BC96" s="79">
        <f>'SO 01-2 - Maštal č.2'!F36</f>
        <v>0</v>
      </c>
      <c r="BD96" s="81">
        <f>'SO 01-2 - Maštal č.2'!F37</f>
        <v>0</v>
      </c>
      <c r="BT96" s="82" t="s">
        <v>82</v>
      </c>
      <c r="BV96" s="82" t="s">
        <v>76</v>
      </c>
      <c r="BW96" s="82" t="s">
        <v>86</v>
      </c>
      <c r="BX96" s="82" t="s">
        <v>4</v>
      </c>
      <c r="CL96" s="82" t="s">
        <v>1</v>
      </c>
      <c r="CM96" s="82" t="s">
        <v>74</v>
      </c>
    </row>
    <row r="97" spans="1:91" s="6" customFormat="1" ht="24.75" customHeight="1">
      <c r="A97" s="73" t="s">
        <v>78</v>
      </c>
      <c r="B97" s="74"/>
      <c r="C97" s="75"/>
      <c r="D97" s="191" t="s">
        <v>87</v>
      </c>
      <c r="E97" s="191"/>
      <c r="F97" s="191"/>
      <c r="G97" s="191"/>
      <c r="H97" s="191"/>
      <c r="I97" s="76"/>
      <c r="J97" s="191" t="s">
        <v>88</v>
      </c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89">
        <f>'SO 01-3 - Maštal č.3'!J30</f>
        <v>0</v>
      </c>
      <c r="AH97" s="190"/>
      <c r="AI97" s="190"/>
      <c r="AJ97" s="190"/>
      <c r="AK97" s="190"/>
      <c r="AL97" s="190"/>
      <c r="AM97" s="190"/>
      <c r="AN97" s="189">
        <f>SUM(AG97,AT97)</f>
        <v>0</v>
      </c>
      <c r="AO97" s="190"/>
      <c r="AP97" s="190"/>
      <c r="AQ97" s="77" t="s">
        <v>81</v>
      </c>
      <c r="AR97" s="74"/>
      <c r="AS97" s="78">
        <v>0</v>
      </c>
      <c r="AT97" s="79">
        <f>ROUND(SUM(AV97:AW97),2)</f>
        <v>0</v>
      </c>
      <c r="AU97" s="80">
        <f>'SO 01-3 - Maštal č.3'!P119</f>
        <v>0</v>
      </c>
      <c r="AV97" s="79">
        <f>'SO 01-3 - Maštal č.3'!J33</f>
        <v>0</v>
      </c>
      <c r="AW97" s="79">
        <f>'SO 01-3 - Maštal č.3'!J34</f>
        <v>0</v>
      </c>
      <c r="AX97" s="79">
        <f>'SO 01-3 - Maštal č.3'!J35</f>
        <v>0</v>
      </c>
      <c r="AY97" s="79">
        <f>'SO 01-3 - Maštal č.3'!J36</f>
        <v>0</v>
      </c>
      <c r="AZ97" s="79">
        <f>'SO 01-3 - Maštal č.3'!F33</f>
        <v>0</v>
      </c>
      <c r="BA97" s="79">
        <f>'SO 01-3 - Maštal č.3'!F34</f>
        <v>0</v>
      </c>
      <c r="BB97" s="79">
        <f>'SO 01-3 - Maštal č.3'!F35</f>
        <v>0</v>
      </c>
      <c r="BC97" s="79">
        <f>'SO 01-3 - Maštal č.3'!F36</f>
        <v>0</v>
      </c>
      <c r="BD97" s="81">
        <f>'SO 01-3 - Maštal č.3'!F37</f>
        <v>0</v>
      </c>
      <c r="BT97" s="82" t="s">
        <v>82</v>
      </c>
      <c r="BV97" s="82" t="s">
        <v>76</v>
      </c>
      <c r="BW97" s="82" t="s">
        <v>89</v>
      </c>
      <c r="BX97" s="82" t="s">
        <v>4</v>
      </c>
      <c r="CL97" s="82" t="s">
        <v>1</v>
      </c>
      <c r="CM97" s="82" t="s">
        <v>74</v>
      </c>
    </row>
    <row r="98" spans="1:91" s="6" customFormat="1" ht="24.75" customHeight="1">
      <c r="A98" s="73" t="s">
        <v>78</v>
      </c>
      <c r="B98" s="74"/>
      <c r="C98" s="75"/>
      <c r="D98" s="191" t="s">
        <v>90</v>
      </c>
      <c r="E98" s="191"/>
      <c r="F98" s="191"/>
      <c r="G98" s="191"/>
      <c r="H98" s="191"/>
      <c r="I98" s="76"/>
      <c r="J98" s="191" t="s">
        <v>91</v>
      </c>
      <c r="K98" s="191"/>
      <c r="L98" s="191"/>
      <c r="M98" s="191"/>
      <c r="N98" s="191"/>
      <c r="O98" s="191"/>
      <c r="P98" s="191"/>
      <c r="Q98" s="191"/>
      <c r="R98" s="191"/>
      <c r="S98" s="191"/>
      <c r="T98" s="191"/>
      <c r="U98" s="191"/>
      <c r="V98" s="191"/>
      <c r="W98" s="191"/>
      <c r="X98" s="191"/>
      <c r="Y98" s="191"/>
      <c r="Z98" s="191"/>
      <c r="AA98" s="191"/>
      <c r="AB98" s="191"/>
      <c r="AC98" s="191"/>
      <c r="AD98" s="191"/>
      <c r="AE98" s="191"/>
      <c r="AF98" s="191"/>
      <c r="AG98" s="189">
        <f>'SO 01-4 - Maštal č.4'!J30</f>
        <v>0</v>
      </c>
      <c r="AH98" s="190"/>
      <c r="AI98" s="190"/>
      <c r="AJ98" s="190"/>
      <c r="AK98" s="190"/>
      <c r="AL98" s="190"/>
      <c r="AM98" s="190"/>
      <c r="AN98" s="189">
        <f>SUM(AG98,AT98)</f>
        <v>0</v>
      </c>
      <c r="AO98" s="190"/>
      <c r="AP98" s="190"/>
      <c r="AQ98" s="77" t="s">
        <v>81</v>
      </c>
      <c r="AR98" s="74"/>
      <c r="AS98" s="83">
        <v>0</v>
      </c>
      <c r="AT98" s="84">
        <f>ROUND(SUM(AV98:AW98),2)</f>
        <v>0</v>
      </c>
      <c r="AU98" s="85">
        <f>'SO 01-4 - Maštal č.4'!P119</f>
        <v>0</v>
      </c>
      <c r="AV98" s="84">
        <f>'SO 01-4 - Maštal č.4'!J33</f>
        <v>0</v>
      </c>
      <c r="AW98" s="84">
        <f>'SO 01-4 - Maštal č.4'!J34</f>
        <v>0</v>
      </c>
      <c r="AX98" s="84">
        <f>'SO 01-4 - Maštal č.4'!J35</f>
        <v>0</v>
      </c>
      <c r="AY98" s="84">
        <f>'SO 01-4 - Maštal č.4'!J36</f>
        <v>0</v>
      </c>
      <c r="AZ98" s="84">
        <f>'SO 01-4 - Maštal č.4'!F33</f>
        <v>0</v>
      </c>
      <c r="BA98" s="84">
        <f>'SO 01-4 - Maštal č.4'!F34</f>
        <v>0</v>
      </c>
      <c r="BB98" s="84">
        <f>'SO 01-4 - Maštal č.4'!F35</f>
        <v>0</v>
      </c>
      <c r="BC98" s="84">
        <f>'SO 01-4 - Maštal č.4'!F36</f>
        <v>0</v>
      </c>
      <c r="BD98" s="86">
        <f>'SO 01-4 - Maštal č.4'!F37</f>
        <v>0</v>
      </c>
      <c r="BT98" s="82" t="s">
        <v>82</v>
      </c>
      <c r="BV98" s="82" t="s">
        <v>76</v>
      </c>
      <c r="BW98" s="82" t="s">
        <v>92</v>
      </c>
      <c r="BX98" s="82" t="s">
        <v>4</v>
      </c>
      <c r="CL98" s="82" t="s">
        <v>1</v>
      </c>
      <c r="CM98" s="82" t="s">
        <v>74</v>
      </c>
    </row>
    <row r="99" spans="1:91" s="1" customFormat="1" ht="30" customHeight="1">
      <c r="B99" s="28"/>
      <c r="AR99" s="28"/>
    </row>
    <row r="100" spans="1:91" s="1" customFormat="1" ht="6.9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28"/>
    </row>
  </sheetData>
  <mergeCells count="54"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SO 01-1 - Maštal č.1'!C2" display="/" xr:uid="{00000000-0004-0000-0000-000000000000}"/>
    <hyperlink ref="A96" location="'SO 01-2 - Maštal č.2'!C2" display="/" xr:uid="{00000000-0004-0000-0000-000001000000}"/>
    <hyperlink ref="A97" location="'SO 01-3 - Maštal č.3'!C2" display="/" xr:uid="{00000000-0004-0000-0000-000002000000}"/>
    <hyperlink ref="A98" location="'SO 01-4 - Maštal č.4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2"/>
  <sheetViews>
    <sheetView showGridLines="0" topLeftCell="A109" workbookViewId="0">
      <selection activeCell="W129" sqref="W12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93</v>
      </c>
      <c r="L4" s="16"/>
      <c r="M4" s="87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9" t="str">
        <f>'Rekapitulácia stavby'!K6</f>
        <v>REKONŠTRUKCIA PODLÁH V MAŠTALIACH</v>
      </c>
      <c r="F7" s="210"/>
      <c r="G7" s="210"/>
      <c r="H7" s="21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99" t="s">
        <v>95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178</v>
      </c>
      <c r="I12" s="23" t="s">
        <v>20</v>
      </c>
      <c r="J12" s="51" t="str">
        <f>'Rekapitulácia stavby'!AN8</f>
        <v>8. 3. 2024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85" t="s">
        <v>1</v>
      </c>
      <c r="F27" s="185"/>
      <c r="G27" s="185"/>
      <c r="H27" s="185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0">
        <f>ROUND((SUM(BE119:BE131)),  2)</f>
        <v>0</v>
      </c>
      <c r="G33" s="91"/>
      <c r="H33" s="91"/>
      <c r="I33" s="92">
        <v>0.2</v>
      </c>
      <c r="J33" s="90">
        <f>ROUND(((SUM(BE119:BE131))*I33),  2)</f>
        <v>0</v>
      </c>
      <c r="L33" s="28"/>
    </row>
    <row r="34" spans="2:12" s="1" customFormat="1" ht="14.4" customHeight="1">
      <c r="B34" s="28"/>
      <c r="E34" s="33" t="s">
        <v>40</v>
      </c>
      <c r="F34" s="90">
        <f>ROUND((SUM(BF119:BF131)),  2)</f>
        <v>0</v>
      </c>
      <c r="G34" s="91"/>
      <c r="H34" s="91"/>
      <c r="I34" s="92">
        <v>0.2</v>
      </c>
      <c r="J34" s="90">
        <f>ROUND(((SUM(BF119:BF131))*I34),  2)</f>
        <v>0</v>
      </c>
      <c r="L34" s="28"/>
    </row>
    <row r="35" spans="2:12" s="1" customFormat="1" ht="14.4" hidden="1" customHeight="1">
      <c r="B35" s="28"/>
      <c r="E35" s="23" t="s">
        <v>41</v>
      </c>
      <c r="F35" s="93">
        <f>ROUND((SUM(BG119:BG131)),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93">
        <f>ROUND((SUM(BH119:BH131)),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0">
        <f>ROUND((SUM(BI119:BI131)),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9" t="str">
        <f>E7</f>
        <v>REKONŠTRUKCIA PODLÁH V MAŠTALIACH</v>
      </c>
      <c r="F85" s="210"/>
      <c r="G85" s="210"/>
      <c r="H85" s="210"/>
      <c r="L85" s="28"/>
    </row>
    <row r="86" spans="2:47" s="1" customFormat="1" ht="12" hidden="1" customHeight="1">
      <c r="B86" s="28"/>
      <c r="C86" s="23" t="s">
        <v>94</v>
      </c>
      <c r="L86" s="28"/>
    </row>
    <row r="87" spans="2:47" s="1" customFormat="1" ht="16.5" hidden="1" customHeight="1">
      <c r="B87" s="28"/>
      <c r="E87" s="199" t="str">
        <f>E9</f>
        <v>SO 01-1 - Maštal č.1</v>
      </c>
      <c r="F87" s="208"/>
      <c r="G87" s="208"/>
      <c r="H87" s="208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Jasová </v>
      </c>
      <c r="I89" s="23" t="s">
        <v>20</v>
      </c>
      <c r="J89" s="51" t="str">
        <f>IF(J12="","",J12)</f>
        <v>8. 3. 2024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22</v>
      </c>
      <c r="F91" s="21" t="str">
        <f>E15</f>
        <v>AgroContract mliečna farma,a.s.941 34 Jasová 736</v>
      </c>
      <c r="I91" s="23" t="s">
        <v>29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99</v>
      </c>
      <c r="J96" s="65">
        <f>J119</f>
        <v>0</v>
      </c>
      <c r="L96" s="28"/>
      <c r="AU96" s="13" t="s">
        <v>100</v>
      </c>
    </row>
    <row r="97" spans="2:12" s="8" customFormat="1" ht="24.9" hidden="1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95" hidden="1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95" hidden="1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12" s="1" customFormat="1" ht="21.75" hidden="1" customHeight="1">
      <c r="B100" s="28"/>
      <c r="L100" s="28"/>
    </row>
    <row r="101" spans="2:12" s="1" customFormat="1" ht="6.9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2" spans="2:12" hidden="1"/>
    <row r="103" spans="2:12" hidden="1"/>
    <row r="104" spans="2:12" hidden="1"/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" customHeight="1">
      <c r="B106" s="28"/>
      <c r="C106" s="17" t="s">
        <v>104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09" t="str">
        <f>E7</f>
        <v>REKONŠTRUKCIA PODLÁH V MAŠTALIACH</v>
      </c>
      <c r="F109" s="210"/>
      <c r="G109" s="210"/>
      <c r="H109" s="210"/>
      <c r="L109" s="28"/>
    </row>
    <row r="110" spans="2:12" s="1" customFormat="1" ht="12" customHeight="1">
      <c r="B110" s="28"/>
      <c r="C110" s="23" t="s">
        <v>94</v>
      </c>
      <c r="L110" s="28"/>
    </row>
    <row r="111" spans="2:12" s="1" customFormat="1" ht="16.5" customHeight="1">
      <c r="B111" s="28"/>
      <c r="E111" s="199" t="str">
        <f>E9</f>
        <v>SO 01-1 - Maštal č.1</v>
      </c>
      <c r="F111" s="208"/>
      <c r="G111" s="208"/>
      <c r="H111" s="208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Jasová </v>
      </c>
      <c r="I113" s="23" t="s">
        <v>20</v>
      </c>
      <c r="J113" s="51" t="str">
        <f>IF(J12="","",J12)</f>
        <v>8. 3. 2024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3" t="s">
        <v>22</v>
      </c>
      <c r="F115" s="21" t="str">
        <f>E15</f>
        <v>AgroContract mliečna farma,a.s.941 34 Jasová 736</v>
      </c>
      <c r="I115" s="23" t="s">
        <v>29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105</v>
      </c>
      <c r="D118" s="116" t="s">
        <v>59</v>
      </c>
      <c r="E118" s="116" t="s">
        <v>55</v>
      </c>
      <c r="F118" s="116" t="s">
        <v>56</v>
      </c>
      <c r="G118" s="116" t="s">
        <v>106</v>
      </c>
      <c r="H118" s="116" t="s">
        <v>107</v>
      </c>
      <c r="I118" s="116" t="s">
        <v>108</v>
      </c>
      <c r="J118" s="117" t="s">
        <v>98</v>
      </c>
      <c r="K118" s="118" t="s">
        <v>109</v>
      </c>
      <c r="L118" s="114"/>
      <c r="M118" s="58" t="s">
        <v>1</v>
      </c>
      <c r="N118" s="59" t="s">
        <v>38</v>
      </c>
      <c r="O118" s="59" t="s">
        <v>110</v>
      </c>
      <c r="P118" s="59" t="s">
        <v>111</v>
      </c>
      <c r="Q118" s="59" t="s">
        <v>112</v>
      </c>
      <c r="R118" s="59" t="s">
        <v>113</v>
      </c>
      <c r="S118" s="59" t="s">
        <v>114</v>
      </c>
      <c r="T118" s="60" t="s">
        <v>115</v>
      </c>
    </row>
    <row r="119" spans="2:65" s="1" customFormat="1" ht="22.8" customHeight="1">
      <c r="B119" s="28"/>
      <c r="C119" s="63" t="s">
        <v>99</v>
      </c>
      <c r="J119" s="119">
        <f>BK119</f>
        <v>0</v>
      </c>
      <c r="L119" s="28"/>
      <c r="M119" s="61"/>
      <c r="N119" s="52"/>
      <c r="O119" s="52"/>
      <c r="P119" s="120">
        <f>P120</f>
        <v>0</v>
      </c>
      <c r="Q119" s="52"/>
      <c r="R119" s="120">
        <f>R120</f>
        <v>397.75958603999993</v>
      </c>
      <c r="S119" s="52"/>
      <c r="T119" s="121">
        <f>T120</f>
        <v>0</v>
      </c>
      <c r="AT119" s="13" t="s">
        <v>73</v>
      </c>
      <c r="AU119" s="13" t="s">
        <v>100</v>
      </c>
      <c r="BK119" s="122">
        <f>BK120</f>
        <v>0</v>
      </c>
    </row>
    <row r="120" spans="2:65" s="11" customFormat="1" ht="25.95" customHeight="1">
      <c r="B120" s="123"/>
      <c r="D120" s="124" t="s">
        <v>73</v>
      </c>
      <c r="E120" s="125" t="s">
        <v>116</v>
      </c>
      <c r="F120" s="125" t="s">
        <v>117</v>
      </c>
      <c r="I120" s="126"/>
      <c r="J120" s="127">
        <f>BK120</f>
        <v>0</v>
      </c>
      <c r="L120" s="123"/>
      <c r="M120" s="128"/>
      <c r="P120" s="129">
        <f>P121+P130</f>
        <v>0</v>
      </c>
      <c r="R120" s="129">
        <f>R121+R130</f>
        <v>397.75958603999993</v>
      </c>
      <c r="T120" s="130">
        <f>T121+T130</f>
        <v>0</v>
      </c>
      <c r="AR120" s="124" t="s">
        <v>82</v>
      </c>
      <c r="AT120" s="131" t="s">
        <v>73</v>
      </c>
      <c r="AU120" s="131" t="s">
        <v>74</v>
      </c>
      <c r="AY120" s="124" t="s">
        <v>118</v>
      </c>
      <c r="BK120" s="132">
        <f>BK121+BK130</f>
        <v>0</v>
      </c>
    </row>
    <row r="121" spans="2:65" s="11" customFormat="1" ht="22.8" customHeight="1">
      <c r="B121" s="123"/>
      <c r="D121" s="124" t="s">
        <v>73</v>
      </c>
      <c r="E121" s="133" t="s">
        <v>119</v>
      </c>
      <c r="F121" s="133" t="s">
        <v>120</v>
      </c>
      <c r="I121" s="126"/>
      <c r="J121" s="134">
        <f>BK121</f>
        <v>0</v>
      </c>
      <c r="L121" s="123"/>
      <c r="M121" s="128"/>
      <c r="P121" s="129">
        <f>SUM(P122:P129)</f>
        <v>0</v>
      </c>
      <c r="R121" s="129">
        <f>SUM(R122:R129)</f>
        <v>397.75958603999993</v>
      </c>
      <c r="T121" s="130">
        <f>SUM(T122:T129)</f>
        <v>0</v>
      </c>
      <c r="AR121" s="124" t="s">
        <v>82</v>
      </c>
      <c r="AT121" s="131" t="s">
        <v>73</v>
      </c>
      <c r="AU121" s="131" t="s">
        <v>82</v>
      </c>
      <c r="AY121" s="124" t="s">
        <v>118</v>
      </c>
      <c r="BK121" s="132">
        <f>SUM(BK122:BK129)</f>
        <v>0</v>
      </c>
    </row>
    <row r="122" spans="2:65" s="1" customFormat="1" ht="37.799999999999997" customHeight="1">
      <c r="B122" s="135"/>
      <c r="C122" s="136" t="s">
        <v>82</v>
      </c>
      <c r="D122" s="136" t="s">
        <v>121</v>
      </c>
      <c r="E122" s="137" t="s">
        <v>122</v>
      </c>
      <c r="F122" s="138" t="s">
        <v>123</v>
      </c>
      <c r="G122" s="139" t="s">
        <v>124</v>
      </c>
      <c r="H122" s="140">
        <v>162.94499999999999</v>
      </c>
      <c r="I122" s="141"/>
      <c r="J122" s="142">
        <f t="shared" ref="J122:J129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29" si="1">O122*H122</f>
        <v>0</v>
      </c>
      <c r="Q122" s="146">
        <v>2.4407199999999998</v>
      </c>
      <c r="R122" s="146">
        <f t="shared" ref="R122:R129" si="2">Q122*H122</f>
        <v>397.70312039999993</v>
      </c>
      <c r="S122" s="146">
        <v>0</v>
      </c>
      <c r="T122" s="147">
        <f t="shared" ref="T122:T129" si="3">S122*H122</f>
        <v>0</v>
      </c>
      <c r="AR122" s="148" t="s">
        <v>125</v>
      </c>
      <c r="AT122" s="148" t="s">
        <v>121</v>
      </c>
      <c r="AU122" s="148" t="s">
        <v>126</v>
      </c>
      <c r="AY122" s="13" t="s">
        <v>118</v>
      </c>
      <c r="BE122" s="149">
        <f t="shared" ref="BE122:BE129" si="4">IF(N122="základná",J122,0)</f>
        <v>0</v>
      </c>
      <c r="BF122" s="149">
        <f t="shared" ref="BF122:BF129" si="5">IF(N122="znížená",J122,0)</f>
        <v>0</v>
      </c>
      <c r="BG122" s="149">
        <f t="shared" ref="BG122:BG129" si="6">IF(N122="zákl. prenesená",J122,0)</f>
        <v>0</v>
      </c>
      <c r="BH122" s="149">
        <f t="shared" ref="BH122:BH129" si="7">IF(N122="zníž. prenesená",J122,0)</f>
        <v>0</v>
      </c>
      <c r="BI122" s="149">
        <f t="shared" ref="BI122:BI129" si="8">IF(N122="nulová",J122,0)</f>
        <v>0</v>
      </c>
      <c r="BJ122" s="13" t="s">
        <v>126</v>
      </c>
      <c r="BK122" s="149">
        <f t="shared" ref="BK122:BK129" si="9">ROUND(I122*H122,2)</f>
        <v>0</v>
      </c>
      <c r="BL122" s="13" t="s">
        <v>125</v>
      </c>
      <c r="BM122" s="148" t="s">
        <v>127</v>
      </c>
    </row>
    <row r="123" spans="2:65" s="1" customFormat="1" ht="21.75" customHeight="1">
      <c r="B123" s="135"/>
      <c r="C123" s="136" t="s">
        <v>126</v>
      </c>
      <c r="D123" s="136" t="s">
        <v>121</v>
      </c>
      <c r="E123" s="137" t="s">
        <v>128</v>
      </c>
      <c r="F123" s="138" t="s">
        <v>129</v>
      </c>
      <c r="G123" s="139" t="s">
        <v>130</v>
      </c>
      <c r="H123" s="140">
        <v>4.0739999999999998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7.8600000000000007E-3</v>
      </c>
      <c r="R123" s="146">
        <f t="shared" si="2"/>
        <v>3.2021640000000004E-2</v>
      </c>
      <c r="S123" s="146">
        <v>0</v>
      </c>
      <c r="T123" s="147">
        <f t="shared" si="3"/>
        <v>0</v>
      </c>
      <c r="AR123" s="148" t="s">
        <v>125</v>
      </c>
      <c r="AT123" s="148" t="s">
        <v>121</v>
      </c>
      <c r="AU123" s="148" t="s">
        <v>126</v>
      </c>
      <c r="AY123" s="13" t="s">
        <v>118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126</v>
      </c>
      <c r="BK123" s="149">
        <f t="shared" si="9"/>
        <v>0</v>
      </c>
      <c r="BL123" s="13" t="s">
        <v>125</v>
      </c>
      <c r="BM123" s="148" t="s">
        <v>131</v>
      </c>
    </row>
    <row r="124" spans="2:65" s="1" customFormat="1" ht="21.75" customHeight="1">
      <c r="B124" s="135"/>
      <c r="C124" s="136" t="s">
        <v>132</v>
      </c>
      <c r="D124" s="136" t="s">
        <v>121</v>
      </c>
      <c r="E124" s="137" t="s">
        <v>133</v>
      </c>
      <c r="F124" s="138" t="s">
        <v>134</v>
      </c>
      <c r="G124" s="139" t="s">
        <v>130</v>
      </c>
      <c r="H124" s="140">
        <v>4.0739999999999998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125</v>
      </c>
      <c r="AT124" s="148" t="s">
        <v>121</v>
      </c>
      <c r="AU124" s="148" t="s">
        <v>126</v>
      </c>
      <c r="AY124" s="13" t="s">
        <v>118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126</v>
      </c>
      <c r="BK124" s="149">
        <f t="shared" si="9"/>
        <v>0</v>
      </c>
      <c r="BL124" s="13" t="s">
        <v>125</v>
      </c>
      <c r="BM124" s="148" t="s">
        <v>135</v>
      </c>
    </row>
    <row r="125" spans="2:65" s="1" customFormat="1" ht="16.5" customHeight="1">
      <c r="B125" s="135"/>
      <c r="C125" s="136" t="s">
        <v>125</v>
      </c>
      <c r="D125" s="136" t="s">
        <v>121</v>
      </c>
      <c r="E125" s="137" t="s">
        <v>136</v>
      </c>
      <c r="F125" s="138" t="s">
        <v>137</v>
      </c>
      <c r="G125" s="139" t="s">
        <v>130</v>
      </c>
      <c r="H125" s="140">
        <v>814.8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125</v>
      </c>
      <c r="AT125" s="148" t="s">
        <v>121</v>
      </c>
      <c r="AU125" s="148" t="s">
        <v>126</v>
      </c>
      <c r="AY125" s="13" t="s">
        <v>118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126</v>
      </c>
      <c r="BK125" s="149">
        <f t="shared" si="9"/>
        <v>0</v>
      </c>
      <c r="BL125" s="13" t="s">
        <v>125</v>
      </c>
      <c r="BM125" s="148" t="s">
        <v>138</v>
      </c>
    </row>
    <row r="126" spans="2:65" s="1" customFormat="1" ht="24.15" customHeight="1">
      <c r="B126" s="135"/>
      <c r="C126" s="150" t="s">
        <v>139</v>
      </c>
      <c r="D126" s="150" t="s">
        <v>140</v>
      </c>
      <c r="E126" s="151" t="s">
        <v>141</v>
      </c>
      <c r="F126" s="152" t="s">
        <v>142</v>
      </c>
      <c r="G126" s="153" t="s">
        <v>143</v>
      </c>
      <c r="H126" s="154">
        <v>24.443999999999999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40</v>
      </c>
      <c r="P126" s="146">
        <f t="shared" si="1"/>
        <v>0</v>
      </c>
      <c r="Q126" s="146">
        <v>1E-3</v>
      </c>
      <c r="R126" s="146">
        <f t="shared" si="2"/>
        <v>2.4444E-2</v>
      </c>
      <c r="S126" s="146">
        <v>0</v>
      </c>
      <c r="T126" s="147">
        <f t="shared" si="3"/>
        <v>0</v>
      </c>
      <c r="AR126" s="148" t="s">
        <v>144</v>
      </c>
      <c r="AT126" s="148" t="s">
        <v>140</v>
      </c>
      <c r="AU126" s="148" t="s">
        <v>126</v>
      </c>
      <c r="AY126" s="13" t="s">
        <v>118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126</v>
      </c>
      <c r="BK126" s="149">
        <f t="shared" si="9"/>
        <v>0</v>
      </c>
      <c r="BL126" s="13" t="s">
        <v>125</v>
      </c>
      <c r="BM126" s="148" t="s">
        <v>145</v>
      </c>
    </row>
    <row r="127" spans="2:65" s="1" customFormat="1" ht="16.5" customHeight="1">
      <c r="B127" s="135"/>
      <c r="C127" s="136" t="s">
        <v>119</v>
      </c>
      <c r="D127" s="136" t="s">
        <v>121</v>
      </c>
      <c r="E127" s="137" t="s">
        <v>146</v>
      </c>
      <c r="F127" s="138" t="s">
        <v>147</v>
      </c>
      <c r="G127" s="139" t="s">
        <v>130</v>
      </c>
      <c r="H127" s="140">
        <v>814.8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125</v>
      </c>
      <c r="AT127" s="148" t="s">
        <v>121</v>
      </c>
      <c r="AU127" s="148" t="s">
        <v>126</v>
      </c>
      <c r="AY127" s="13" t="s">
        <v>118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126</v>
      </c>
      <c r="BK127" s="149">
        <f t="shared" si="9"/>
        <v>0</v>
      </c>
      <c r="BL127" s="13" t="s">
        <v>125</v>
      </c>
      <c r="BM127" s="148" t="s">
        <v>148</v>
      </c>
    </row>
    <row r="128" spans="2:65" s="1" customFormat="1" ht="37.799999999999997" customHeight="1">
      <c r="B128" s="135"/>
      <c r="C128" s="136" t="s">
        <v>149</v>
      </c>
      <c r="D128" s="136" t="s">
        <v>121</v>
      </c>
      <c r="E128" s="137" t="s">
        <v>150</v>
      </c>
      <c r="F128" s="138" t="s">
        <v>151</v>
      </c>
      <c r="G128" s="139" t="s">
        <v>130</v>
      </c>
      <c r="H128" s="140">
        <v>814.8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125</v>
      </c>
      <c r="AT128" s="148" t="s">
        <v>121</v>
      </c>
      <c r="AU128" s="148" t="s">
        <v>126</v>
      </c>
      <c r="AY128" s="13" t="s">
        <v>118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126</v>
      </c>
      <c r="BK128" s="149">
        <f t="shared" si="9"/>
        <v>0</v>
      </c>
      <c r="BL128" s="13" t="s">
        <v>125</v>
      </c>
      <c r="BM128" s="148" t="s">
        <v>152</v>
      </c>
    </row>
    <row r="129" spans="2:65" s="1" customFormat="1" ht="24.15" customHeight="1">
      <c r="B129" s="135"/>
      <c r="C129" s="136" t="s">
        <v>144</v>
      </c>
      <c r="D129" s="136" t="s">
        <v>121</v>
      </c>
      <c r="E129" s="137" t="s">
        <v>153</v>
      </c>
      <c r="F129" s="138" t="s">
        <v>154</v>
      </c>
      <c r="G129" s="139" t="s">
        <v>130</v>
      </c>
      <c r="H129" s="140">
        <v>814.8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125</v>
      </c>
      <c r="AT129" s="148" t="s">
        <v>121</v>
      </c>
      <c r="AU129" s="148" t="s">
        <v>126</v>
      </c>
      <c r="AY129" s="13" t="s">
        <v>118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126</v>
      </c>
      <c r="BK129" s="149">
        <f t="shared" si="9"/>
        <v>0</v>
      </c>
      <c r="BL129" s="13" t="s">
        <v>125</v>
      </c>
      <c r="BM129" s="148" t="s">
        <v>155</v>
      </c>
    </row>
    <row r="130" spans="2:65" s="11" customFormat="1" ht="22.8" customHeight="1">
      <c r="B130" s="123"/>
      <c r="D130" s="124" t="s">
        <v>73</v>
      </c>
      <c r="E130" s="133" t="s">
        <v>156</v>
      </c>
      <c r="F130" s="133" t="s">
        <v>157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82</v>
      </c>
      <c r="AT130" s="131" t="s">
        <v>73</v>
      </c>
      <c r="AU130" s="131" t="s">
        <v>82</v>
      </c>
      <c r="AY130" s="124" t="s">
        <v>118</v>
      </c>
      <c r="BK130" s="132">
        <f>BK131</f>
        <v>0</v>
      </c>
    </row>
    <row r="131" spans="2:65" s="1" customFormat="1" ht="24.15" customHeight="1">
      <c r="B131" s="135"/>
      <c r="C131" s="136" t="s">
        <v>158</v>
      </c>
      <c r="D131" s="136" t="s">
        <v>121</v>
      </c>
      <c r="E131" s="137" t="s">
        <v>159</v>
      </c>
      <c r="F131" s="138" t="s">
        <v>160</v>
      </c>
      <c r="G131" s="139" t="s">
        <v>161</v>
      </c>
      <c r="H131" s="140">
        <v>397.79399999999998</v>
      </c>
      <c r="I131" s="141"/>
      <c r="J131" s="142">
        <f>ROUND(I131*H131,2)</f>
        <v>0</v>
      </c>
      <c r="K131" s="143"/>
      <c r="L131" s="28"/>
      <c r="M131" s="161" t="s">
        <v>1</v>
      </c>
      <c r="N131" s="162" t="s">
        <v>40</v>
      </c>
      <c r="O131" s="163"/>
      <c r="P131" s="164">
        <f>O131*H131</f>
        <v>0</v>
      </c>
      <c r="Q131" s="164">
        <v>0</v>
      </c>
      <c r="R131" s="164">
        <f>Q131*H131</f>
        <v>0</v>
      </c>
      <c r="S131" s="164">
        <v>0</v>
      </c>
      <c r="T131" s="165">
        <f>S131*H131</f>
        <v>0</v>
      </c>
      <c r="AR131" s="148" t="s">
        <v>125</v>
      </c>
      <c r="AT131" s="148" t="s">
        <v>121</v>
      </c>
      <c r="AU131" s="148" t="s">
        <v>126</v>
      </c>
      <c r="AY131" s="13" t="s">
        <v>118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126</v>
      </c>
      <c r="BK131" s="149">
        <f>ROUND(I131*H131,2)</f>
        <v>0</v>
      </c>
      <c r="BL131" s="13" t="s">
        <v>125</v>
      </c>
      <c r="BM131" s="148" t="s">
        <v>162</v>
      </c>
    </row>
    <row r="132" spans="2:65" s="1" customFormat="1" ht="6.9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28"/>
    </row>
  </sheetData>
  <autoFilter ref="C118:K131" xr:uid="{00000000-0009-0000-0000-000001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topLeftCell="A77" workbookViewId="0">
      <selection activeCell="H123" sqref="H1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93</v>
      </c>
      <c r="L4" s="16"/>
      <c r="M4" s="87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9" t="str">
        <f>'Rekapitulácia stavby'!K6</f>
        <v>REKONŠTRUKCIA PODLÁH V MAŠTALIACH</v>
      </c>
      <c r="F7" s="210"/>
      <c r="G7" s="210"/>
      <c r="H7" s="21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99" t="s">
        <v>163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178</v>
      </c>
      <c r="I12" s="23" t="s">
        <v>20</v>
      </c>
      <c r="J12" s="51" t="str">
        <f>'Rekapitulácia stavby'!AN8</f>
        <v>8. 3. 2024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85" t="s">
        <v>1</v>
      </c>
      <c r="F27" s="185"/>
      <c r="G27" s="185"/>
      <c r="H27" s="185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0">
        <f>ROUND((SUM(BE119:BE131)),  2)</f>
        <v>0</v>
      </c>
      <c r="G33" s="91"/>
      <c r="H33" s="91"/>
      <c r="I33" s="92">
        <v>0.2</v>
      </c>
      <c r="J33" s="90">
        <f>ROUND(((SUM(BE119:BE131))*I33),  2)</f>
        <v>0</v>
      </c>
      <c r="L33" s="28"/>
    </row>
    <row r="34" spans="2:12" s="1" customFormat="1" ht="14.4" customHeight="1">
      <c r="B34" s="28"/>
      <c r="E34" s="33" t="s">
        <v>40</v>
      </c>
      <c r="F34" s="90">
        <f>ROUND((SUM(BF119:BF131)),  2)</f>
        <v>0</v>
      </c>
      <c r="G34" s="91"/>
      <c r="H34" s="91"/>
      <c r="I34" s="92">
        <v>0.2</v>
      </c>
      <c r="J34" s="90">
        <f>ROUND(((SUM(BF119:BF131))*I34),  2)</f>
        <v>0</v>
      </c>
      <c r="L34" s="28"/>
    </row>
    <row r="35" spans="2:12" s="1" customFormat="1" ht="14.4" hidden="1" customHeight="1">
      <c r="B35" s="28"/>
      <c r="E35" s="23" t="s">
        <v>41</v>
      </c>
      <c r="F35" s="93">
        <f>ROUND((SUM(BG119:BG131)),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93">
        <f>ROUND((SUM(BH119:BH131)),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0">
        <f>ROUND((SUM(BI119:BI131)),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9" t="str">
        <f>E7</f>
        <v>REKONŠTRUKCIA PODLÁH V MAŠTALIACH</v>
      </c>
      <c r="F85" s="210"/>
      <c r="G85" s="210"/>
      <c r="H85" s="210"/>
      <c r="L85" s="28"/>
    </row>
    <row r="86" spans="2:47" s="1" customFormat="1" ht="12" hidden="1" customHeight="1">
      <c r="B86" s="28"/>
      <c r="C86" s="23" t="s">
        <v>94</v>
      </c>
      <c r="L86" s="28"/>
    </row>
    <row r="87" spans="2:47" s="1" customFormat="1" ht="16.5" hidden="1" customHeight="1">
      <c r="B87" s="28"/>
      <c r="E87" s="199" t="str">
        <f>E9</f>
        <v>SO 01-2 - Maštal č.2</v>
      </c>
      <c r="F87" s="208"/>
      <c r="G87" s="208"/>
      <c r="H87" s="208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Jasová </v>
      </c>
      <c r="I89" s="23" t="s">
        <v>20</v>
      </c>
      <c r="J89" s="51" t="str">
        <f>IF(J12="","",J12)</f>
        <v>8. 3. 2024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22</v>
      </c>
      <c r="F91" s="21" t="str">
        <f>E15</f>
        <v>AgroContract mliečna farma,a.s.941 34 Jasová 736</v>
      </c>
      <c r="I91" s="23" t="s">
        <v>29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99</v>
      </c>
      <c r="J96" s="65">
        <f>J119</f>
        <v>0</v>
      </c>
      <c r="L96" s="28"/>
      <c r="AU96" s="13" t="s">
        <v>100</v>
      </c>
    </row>
    <row r="97" spans="2:12" s="8" customFormat="1" ht="24.9" hidden="1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95" hidden="1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95" hidden="1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12" s="1" customFormat="1" ht="21.75" hidden="1" customHeight="1">
      <c r="B100" s="28"/>
      <c r="L100" s="28"/>
    </row>
    <row r="101" spans="2:12" s="1" customFormat="1" ht="6.9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2" spans="2:12" hidden="1"/>
    <row r="103" spans="2:12" hidden="1"/>
    <row r="104" spans="2:12" hidden="1"/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" customHeight="1">
      <c r="B106" s="28"/>
      <c r="C106" s="17" t="s">
        <v>104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09" t="str">
        <f>E7</f>
        <v>REKONŠTRUKCIA PODLÁH V MAŠTALIACH</v>
      </c>
      <c r="F109" s="210"/>
      <c r="G109" s="210"/>
      <c r="H109" s="210"/>
      <c r="L109" s="28"/>
    </row>
    <row r="110" spans="2:12" s="1" customFormat="1" ht="12" customHeight="1">
      <c r="B110" s="28"/>
      <c r="C110" s="23" t="s">
        <v>94</v>
      </c>
      <c r="L110" s="28"/>
    </row>
    <row r="111" spans="2:12" s="1" customFormat="1" ht="16.5" customHeight="1">
      <c r="B111" s="28"/>
      <c r="E111" s="199" t="str">
        <f>E9</f>
        <v>SO 01-2 - Maštal č.2</v>
      </c>
      <c r="F111" s="208"/>
      <c r="G111" s="208"/>
      <c r="H111" s="208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Jasová </v>
      </c>
      <c r="I113" s="23" t="s">
        <v>20</v>
      </c>
      <c r="J113" s="51" t="str">
        <f>IF(J12="","",J12)</f>
        <v>8. 3. 2024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3" t="s">
        <v>22</v>
      </c>
      <c r="F115" s="21" t="str">
        <f>E15</f>
        <v>AgroContract mliečna farma,a.s.941 34 Jasová 736</v>
      </c>
      <c r="I115" s="23" t="s">
        <v>29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105</v>
      </c>
      <c r="D118" s="116" t="s">
        <v>59</v>
      </c>
      <c r="E118" s="116" t="s">
        <v>55</v>
      </c>
      <c r="F118" s="116" t="s">
        <v>56</v>
      </c>
      <c r="G118" s="116" t="s">
        <v>106</v>
      </c>
      <c r="H118" s="116" t="s">
        <v>107</v>
      </c>
      <c r="I118" s="116" t="s">
        <v>108</v>
      </c>
      <c r="J118" s="117" t="s">
        <v>98</v>
      </c>
      <c r="K118" s="118" t="s">
        <v>109</v>
      </c>
      <c r="L118" s="114"/>
      <c r="M118" s="58" t="s">
        <v>1</v>
      </c>
      <c r="N118" s="59" t="s">
        <v>38</v>
      </c>
      <c r="O118" s="59" t="s">
        <v>110</v>
      </c>
      <c r="P118" s="59" t="s">
        <v>111</v>
      </c>
      <c r="Q118" s="59" t="s">
        <v>112</v>
      </c>
      <c r="R118" s="59" t="s">
        <v>113</v>
      </c>
      <c r="S118" s="59" t="s">
        <v>114</v>
      </c>
      <c r="T118" s="60" t="s">
        <v>115</v>
      </c>
    </row>
    <row r="119" spans="2:65" s="1" customFormat="1" ht="22.8" customHeight="1">
      <c r="B119" s="28"/>
      <c r="C119" s="63" t="s">
        <v>99</v>
      </c>
      <c r="J119" s="119">
        <f>BK119</f>
        <v>0</v>
      </c>
      <c r="L119" s="28"/>
      <c r="M119" s="61"/>
      <c r="N119" s="52"/>
      <c r="O119" s="52"/>
      <c r="P119" s="120">
        <f>P120</f>
        <v>0</v>
      </c>
      <c r="Q119" s="52"/>
      <c r="R119" s="120">
        <f>R120</f>
        <v>410.06012047999997</v>
      </c>
      <c r="S119" s="52"/>
      <c r="T119" s="121">
        <f>T120</f>
        <v>0</v>
      </c>
      <c r="AT119" s="13" t="s">
        <v>73</v>
      </c>
      <c r="AU119" s="13" t="s">
        <v>100</v>
      </c>
      <c r="BK119" s="122">
        <f>BK120</f>
        <v>0</v>
      </c>
    </row>
    <row r="120" spans="2:65" s="11" customFormat="1" ht="25.95" customHeight="1">
      <c r="B120" s="123"/>
      <c r="D120" s="124" t="s">
        <v>73</v>
      </c>
      <c r="E120" s="125" t="s">
        <v>116</v>
      </c>
      <c r="F120" s="125" t="s">
        <v>117</v>
      </c>
      <c r="I120" s="126"/>
      <c r="J120" s="127">
        <f>BK120</f>
        <v>0</v>
      </c>
      <c r="L120" s="123"/>
      <c r="M120" s="128"/>
      <c r="P120" s="129">
        <f>P121+P130</f>
        <v>0</v>
      </c>
      <c r="R120" s="129">
        <f>R121+R130</f>
        <v>410.06012047999997</v>
      </c>
      <c r="T120" s="130">
        <f>T121+T130</f>
        <v>0</v>
      </c>
      <c r="AR120" s="124" t="s">
        <v>82</v>
      </c>
      <c r="AT120" s="131" t="s">
        <v>73</v>
      </c>
      <c r="AU120" s="131" t="s">
        <v>74</v>
      </c>
      <c r="AY120" s="124" t="s">
        <v>118</v>
      </c>
      <c r="BK120" s="132">
        <f>BK121+BK130</f>
        <v>0</v>
      </c>
    </row>
    <row r="121" spans="2:65" s="11" customFormat="1" ht="22.8" customHeight="1">
      <c r="B121" s="123"/>
      <c r="D121" s="124" t="s">
        <v>73</v>
      </c>
      <c r="E121" s="133" t="s">
        <v>119</v>
      </c>
      <c r="F121" s="133" t="s">
        <v>120</v>
      </c>
      <c r="I121" s="126"/>
      <c r="J121" s="134">
        <f>BK121</f>
        <v>0</v>
      </c>
      <c r="L121" s="123"/>
      <c r="M121" s="128"/>
      <c r="P121" s="129">
        <f>SUM(P122:P129)</f>
        <v>0</v>
      </c>
      <c r="R121" s="129">
        <f>SUM(R122:R129)</f>
        <v>410.06012047999997</v>
      </c>
      <c r="T121" s="130">
        <f>SUM(T122:T129)</f>
        <v>0</v>
      </c>
      <c r="AR121" s="124" t="s">
        <v>82</v>
      </c>
      <c r="AT121" s="131" t="s">
        <v>73</v>
      </c>
      <c r="AU121" s="131" t="s">
        <v>82</v>
      </c>
      <c r="AY121" s="124" t="s">
        <v>118</v>
      </c>
      <c r="BK121" s="132">
        <f>SUM(BK122:BK129)</f>
        <v>0</v>
      </c>
    </row>
    <row r="122" spans="2:65" s="1" customFormat="1" ht="37.799999999999997" customHeight="1">
      <c r="B122" s="135"/>
      <c r="C122" s="136" t="s">
        <v>82</v>
      </c>
      <c r="D122" s="136" t="s">
        <v>121</v>
      </c>
      <c r="E122" s="137" t="s">
        <v>122</v>
      </c>
      <c r="F122" s="138" t="s">
        <v>164</v>
      </c>
      <c r="G122" s="139" t="s">
        <v>124</v>
      </c>
      <c r="H122" s="140">
        <v>167.98400000000001</v>
      </c>
      <c r="I122" s="141"/>
      <c r="J122" s="142">
        <f t="shared" ref="J122:J129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29" si="1">O122*H122</f>
        <v>0</v>
      </c>
      <c r="Q122" s="146">
        <v>2.4407199999999998</v>
      </c>
      <c r="R122" s="146">
        <f t="shared" ref="R122:R129" si="2">Q122*H122</f>
        <v>410.00190848</v>
      </c>
      <c r="S122" s="146">
        <v>0</v>
      </c>
      <c r="T122" s="147">
        <f t="shared" ref="T122:T129" si="3">S122*H122</f>
        <v>0</v>
      </c>
      <c r="AR122" s="148" t="s">
        <v>125</v>
      </c>
      <c r="AT122" s="148" t="s">
        <v>121</v>
      </c>
      <c r="AU122" s="148" t="s">
        <v>126</v>
      </c>
      <c r="AY122" s="13" t="s">
        <v>118</v>
      </c>
      <c r="BE122" s="149">
        <f t="shared" ref="BE122:BE129" si="4">IF(N122="základná",J122,0)</f>
        <v>0</v>
      </c>
      <c r="BF122" s="149">
        <f t="shared" ref="BF122:BF129" si="5">IF(N122="znížená",J122,0)</f>
        <v>0</v>
      </c>
      <c r="BG122" s="149">
        <f t="shared" ref="BG122:BG129" si="6">IF(N122="zákl. prenesená",J122,0)</f>
        <v>0</v>
      </c>
      <c r="BH122" s="149">
        <f t="shared" ref="BH122:BH129" si="7">IF(N122="zníž. prenesená",J122,0)</f>
        <v>0</v>
      </c>
      <c r="BI122" s="149">
        <f t="shared" ref="BI122:BI129" si="8">IF(N122="nulová",J122,0)</f>
        <v>0</v>
      </c>
      <c r="BJ122" s="13" t="s">
        <v>126</v>
      </c>
      <c r="BK122" s="149">
        <f t="shared" ref="BK122:BK129" si="9">ROUND(I122*H122,2)</f>
        <v>0</v>
      </c>
      <c r="BL122" s="13" t="s">
        <v>125</v>
      </c>
      <c r="BM122" s="148" t="s">
        <v>127</v>
      </c>
    </row>
    <row r="123" spans="2:65" s="1" customFormat="1" ht="21.75" customHeight="1">
      <c r="B123" s="135"/>
      <c r="C123" s="136" t="s">
        <v>126</v>
      </c>
      <c r="D123" s="136" t="s">
        <v>121</v>
      </c>
      <c r="E123" s="137" t="s">
        <v>128</v>
      </c>
      <c r="F123" s="138" t="s">
        <v>129</v>
      </c>
      <c r="G123" s="139" t="s">
        <v>130</v>
      </c>
      <c r="H123" s="140">
        <v>4.2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7.8600000000000007E-3</v>
      </c>
      <c r="R123" s="146">
        <f t="shared" si="2"/>
        <v>3.3012000000000007E-2</v>
      </c>
      <c r="S123" s="146">
        <v>0</v>
      </c>
      <c r="T123" s="147">
        <f t="shared" si="3"/>
        <v>0</v>
      </c>
      <c r="AR123" s="148" t="s">
        <v>125</v>
      </c>
      <c r="AT123" s="148" t="s">
        <v>121</v>
      </c>
      <c r="AU123" s="148" t="s">
        <v>126</v>
      </c>
      <c r="AY123" s="13" t="s">
        <v>118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126</v>
      </c>
      <c r="BK123" s="149">
        <f t="shared" si="9"/>
        <v>0</v>
      </c>
      <c r="BL123" s="13" t="s">
        <v>125</v>
      </c>
      <c r="BM123" s="148" t="s">
        <v>131</v>
      </c>
    </row>
    <row r="124" spans="2:65" s="1" customFormat="1" ht="21.75" customHeight="1">
      <c r="B124" s="135"/>
      <c r="C124" s="136" t="s">
        <v>132</v>
      </c>
      <c r="D124" s="136" t="s">
        <v>121</v>
      </c>
      <c r="E124" s="137" t="s">
        <v>133</v>
      </c>
      <c r="F124" s="138" t="s">
        <v>134</v>
      </c>
      <c r="G124" s="139" t="s">
        <v>130</v>
      </c>
      <c r="H124" s="140">
        <v>4.2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125</v>
      </c>
      <c r="AT124" s="148" t="s">
        <v>121</v>
      </c>
      <c r="AU124" s="148" t="s">
        <v>126</v>
      </c>
      <c r="AY124" s="13" t="s">
        <v>118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126</v>
      </c>
      <c r="BK124" s="149">
        <f t="shared" si="9"/>
        <v>0</v>
      </c>
      <c r="BL124" s="13" t="s">
        <v>125</v>
      </c>
      <c r="BM124" s="148" t="s">
        <v>135</v>
      </c>
    </row>
    <row r="125" spans="2:65" s="1" customFormat="1" ht="16.5" customHeight="1">
      <c r="B125" s="135"/>
      <c r="C125" s="136" t="s">
        <v>125</v>
      </c>
      <c r="D125" s="136" t="s">
        <v>121</v>
      </c>
      <c r="E125" s="137" t="s">
        <v>136</v>
      </c>
      <c r="F125" s="138" t="s">
        <v>137</v>
      </c>
      <c r="G125" s="139" t="s">
        <v>130</v>
      </c>
      <c r="H125" s="140">
        <v>840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125</v>
      </c>
      <c r="AT125" s="148" t="s">
        <v>121</v>
      </c>
      <c r="AU125" s="148" t="s">
        <v>126</v>
      </c>
      <c r="AY125" s="13" t="s">
        <v>118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126</v>
      </c>
      <c r="BK125" s="149">
        <f t="shared" si="9"/>
        <v>0</v>
      </c>
      <c r="BL125" s="13" t="s">
        <v>125</v>
      </c>
      <c r="BM125" s="148" t="s">
        <v>138</v>
      </c>
    </row>
    <row r="126" spans="2:65" s="1" customFormat="1" ht="24.15" customHeight="1">
      <c r="B126" s="135"/>
      <c r="C126" s="150" t="s">
        <v>139</v>
      </c>
      <c r="D126" s="150" t="s">
        <v>140</v>
      </c>
      <c r="E126" s="151" t="s">
        <v>141</v>
      </c>
      <c r="F126" s="152" t="s">
        <v>142</v>
      </c>
      <c r="G126" s="153" t="s">
        <v>143</v>
      </c>
      <c r="H126" s="154">
        <v>25.2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40</v>
      </c>
      <c r="P126" s="146">
        <f t="shared" si="1"/>
        <v>0</v>
      </c>
      <c r="Q126" s="146">
        <v>1E-3</v>
      </c>
      <c r="R126" s="146">
        <f t="shared" si="2"/>
        <v>2.52E-2</v>
      </c>
      <c r="S126" s="146">
        <v>0</v>
      </c>
      <c r="T126" s="147">
        <f t="shared" si="3"/>
        <v>0</v>
      </c>
      <c r="AR126" s="148" t="s">
        <v>144</v>
      </c>
      <c r="AT126" s="148" t="s">
        <v>140</v>
      </c>
      <c r="AU126" s="148" t="s">
        <v>126</v>
      </c>
      <c r="AY126" s="13" t="s">
        <v>118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126</v>
      </c>
      <c r="BK126" s="149">
        <f t="shared" si="9"/>
        <v>0</v>
      </c>
      <c r="BL126" s="13" t="s">
        <v>125</v>
      </c>
      <c r="BM126" s="148" t="s">
        <v>145</v>
      </c>
    </row>
    <row r="127" spans="2:65" s="1" customFormat="1" ht="16.5" customHeight="1">
      <c r="B127" s="135"/>
      <c r="C127" s="136" t="s">
        <v>119</v>
      </c>
      <c r="D127" s="136" t="s">
        <v>121</v>
      </c>
      <c r="E127" s="137" t="s">
        <v>146</v>
      </c>
      <c r="F127" s="138" t="s">
        <v>147</v>
      </c>
      <c r="G127" s="139" t="s">
        <v>130</v>
      </c>
      <c r="H127" s="140">
        <v>840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125</v>
      </c>
      <c r="AT127" s="148" t="s">
        <v>121</v>
      </c>
      <c r="AU127" s="148" t="s">
        <v>126</v>
      </c>
      <c r="AY127" s="13" t="s">
        <v>118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126</v>
      </c>
      <c r="BK127" s="149">
        <f t="shared" si="9"/>
        <v>0</v>
      </c>
      <c r="BL127" s="13" t="s">
        <v>125</v>
      </c>
      <c r="BM127" s="148" t="s">
        <v>148</v>
      </c>
    </row>
    <row r="128" spans="2:65" s="1" customFormat="1" ht="37.799999999999997" customHeight="1">
      <c r="B128" s="135"/>
      <c r="C128" s="136" t="s">
        <v>149</v>
      </c>
      <c r="D128" s="136" t="s">
        <v>121</v>
      </c>
      <c r="E128" s="137" t="s">
        <v>150</v>
      </c>
      <c r="F128" s="138" t="s">
        <v>165</v>
      </c>
      <c r="G128" s="139" t="s">
        <v>130</v>
      </c>
      <c r="H128" s="140">
        <v>840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125</v>
      </c>
      <c r="AT128" s="148" t="s">
        <v>121</v>
      </c>
      <c r="AU128" s="148" t="s">
        <v>126</v>
      </c>
      <c r="AY128" s="13" t="s">
        <v>118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126</v>
      </c>
      <c r="BK128" s="149">
        <f t="shared" si="9"/>
        <v>0</v>
      </c>
      <c r="BL128" s="13" t="s">
        <v>125</v>
      </c>
      <c r="BM128" s="148" t="s">
        <v>166</v>
      </c>
    </row>
    <row r="129" spans="2:65" s="1" customFormat="1" ht="24.15" customHeight="1">
      <c r="B129" s="135"/>
      <c r="C129" s="136" t="s">
        <v>144</v>
      </c>
      <c r="D129" s="136" t="s">
        <v>121</v>
      </c>
      <c r="E129" s="137" t="s">
        <v>153</v>
      </c>
      <c r="F129" s="138" t="s">
        <v>154</v>
      </c>
      <c r="G129" s="139" t="s">
        <v>130</v>
      </c>
      <c r="H129" s="140">
        <v>840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125</v>
      </c>
      <c r="AT129" s="148" t="s">
        <v>121</v>
      </c>
      <c r="AU129" s="148" t="s">
        <v>126</v>
      </c>
      <c r="AY129" s="13" t="s">
        <v>118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126</v>
      </c>
      <c r="BK129" s="149">
        <f t="shared" si="9"/>
        <v>0</v>
      </c>
      <c r="BL129" s="13" t="s">
        <v>125</v>
      </c>
      <c r="BM129" s="148" t="s">
        <v>167</v>
      </c>
    </row>
    <row r="130" spans="2:65" s="11" customFormat="1" ht="22.8" customHeight="1">
      <c r="B130" s="123"/>
      <c r="D130" s="124" t="s">
        <v>73</v>
      </c>
      <c r="E130" s="133" t="s">
        <v>156</v>
      </c>
      <c r="F130" s="133" t="s">
        <v>157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82</v>
      </c>
      <c r="AT130" s="131" t="s">
        <v>73</v>
      </c>
      <c r="AU130" s="131" t="s">
        <v>82</v>
      </c>
      <c r="AY130" s="124" t="s">
        <v>118</v>
      </c>
      <c r="BK130" s="132">
        <f>BK131</f>
        <v>0</v>
      </c>
    </row>
    <row r="131" spans="2:65" s="1" customFormat="1" ht="24.15" customHeight="1">
      <c r="B131" s="135"/>
      <c r="C131" s="136" t="s">
        <v>158</v>
      </c>
      <c r="D131" s="136" t="s">
        <v>121</v>
      </c>
      <c r="E131" s="137" t="s">
        <v>159</v>
      </c>
      <c r="F131" s="138" t="s">
        <v>168</v>
      </c>
      <c r="G131" s="139" t="s">
        <v>161</v>
      </c>
      <c r="H131" s="140">
        <v>410.09899999999999</v>
      </c>
      <c r="I131" s="141"/>
      <c r="J131" s="142">
        <f>ROUND(I131*H131,2)</f>
        <v>0</v>
      </c>
      <c r="K131" s="143"/>
      <c r="L131" s="28"/>
      <c r="M131" s="161" t="s">
        <v>1</v>
      </c>
      <c r="N131" s="162" t="s">
        <v>40</v>
      </c>
      <c r="O131" s="163"/>
      <c r="P131" s="164">
        <f>O131*H131</f>
        <v>0</v>
      </c>
      <c r="Q131" s="164">
        <v>0</v>
      </c>
      <c r="R131" s="164">
        <f>Q131*H131</f>
        <v>0</v>
      </c>
      <c r="S131" s="164">
        <v>0</v>
      </c>
      <c r="T131" s="165">
        <f>S131*H131</f>
        <v>0</v>
      </c>
      <c r="AR131" s="148" t="s">
        <v>125</v>
      </c>
      <c r="AT131" s="148" t="s">
        <v>121</v>
      </c>
      <c r="AU131" s="148" t="s">
        <v>126</v>
      </c>
      <c r="AY131" s="13" t="s">
        <v>118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126</v>
      </c>
      <c r="BK131" s="149">
        <f>ROUND(I131*H131,2)</f>
        <v>0</v>
      </c>
      <c r="BL131" s="13" t="s">
        <v>125</v>
      </c>
      <c r="BM131" s="148" t="s">
        <v>169</v>
      </c>
    </row>
    <row r="132" spans="2:65" s="1" customFormat="1" ht="6.9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28"/>
    </row>
  </sheetData>
  <autoFilter ref="C118:K131" xr:uid="{00000000-0009-0000-0000-000002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2"/>
  <sheetViews>
    <sheetView showGridLines="0" topLeftCell="A54" workbookViewId="0">
      <selection activeCell="H123" sqref="H12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89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93</v>
      </c>
      <c r="L4" s="16"/>
      <c r="M4" s="87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9" t="str">
        <f>'Rekapitulácia stavby'!K6</f>
        <v>REKONŠTRUKCIA PODLÁH V MAŠTALIACH</v>
      </c>
      <c r="F7" s="210"/>
      <c r="G7" s="210"/>
      <c r="H7" s="21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99" t="s">
        <v>170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178</v>
      </c>
      <c r="I12" s="23" t="s">
        <v>20</v>
      </c>
      <c r="J12" s="51" t="str">
        <f>'Rekapitulácia stavby'!AN8</f>
        <v>8. 3. 2024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85" t="s">
        <v>1</v>
      </c>
      <c r="F27" s="185"/>
      <c r="G27" s="185"/>
      <c r="H27" s="185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0">
        <f>ROUND((SUM(BE119:BE131)),  2)</f>
        <v>0</v>
      </c>
      <c r="G33" s="91"/>
      <c r="H33" s="91"/>
      <c r="I33" s="92">
        <v>0.2</v>
      </c>
      <c r="J33" s="90">
        <f>ROUND(((SUM(BE119:BE131))*I33),  2)</f>
        <v>0</v>
      </c>
      <c r="L33" s="28"/>
    </row>
    <row r="34" spans="2:12" s="1" customFormat="1" ht="14.4" customHeight="1">
      <c r="B34" s="28"/>
      <c r="E34" s="33" t="s">
        <v>40</v>
      </c>
      <c r="F34" s="90">
        <f>ROUND((SUM(BF119:BF131)),  2)</f>
        <v>0</v>
      </c>
      <c r="G34" s="91"/>
      <c r="H34" s="91"/>
      <c r="I34" s="92">
        <v>0.2</v>
      </c>
      <c r="J34" s="90">
        <f>ROUND(((SUM(BF119:BF131))*I34),  2)</f>
        <v>0</v>
      </c>
      <c r="L34" s="28"/>
    </row>
    <row r="35" spans="2:12" s="1" customFormat="1" ht="14.4" hidden="1" customHeight="1">
      <c r="B35" s="28"/>
      <c r="E35" s="23" t="s">
        <v>41</v>
      </c>
      <c r="F35" s="93">
        <f>ROUND((SUM(BG119:BG131)),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93">
        <f>ROUND((SUM(BH119:BH131)),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0">
        <f>ROUND((SUM(BI119:BI131)),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9" t="str">
        <f>E7</f>
        <v>REKONŠTRUKCIA PODLÁH V MAŠTALIACH</v>
      </c>
      <c r="F85" s="210"/>
      <c r="G85" s="210"/>
      <c r="H85" s="210"/>
      <c r="L85" s="28"/>
    </row>
    <row r="86" spans="2:47" s="1" customFormat="1" ht="12" hidden="1" customHeight="1">
      <c r="B86" s="28"/>
      <c r="C86" s="23" t="s">
        <v>94</v>
      </c>
      <c r="L86" s="28"/>
    </row>
    <row r="87" spans="2:47" s="1" customFormat="1" ht="16.5" hidden="1" customHeight="1">
      <c r="B87" s="28"/>
      <c r="E87" s="199" t="str">
        <f>E9</f>
        <v>SO 01-3 - Maštal č.3</v>
      </c>
      <c r="F87" s="208"/>
      <c r="G87" s="208"/>
      <c r="H87" s="208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Jasová </v>
      </c>
      <c r="I89" s="23" t="s">
        <v>20</v>
      </c>
      <c r="J89" s="51" t="str">
        <f>IF(J12="","",J12)</f>
        <v>8. 3. 2024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22</v>
      </c>
      <c r="F91" s="21" t="str">
        <f>E15</f>
        <v>AgroContract mliečna farma,a.s.941 34 Jasová 736</v>
      </c>
      <c r="I91" s="23" t="s">
        <v>29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99</v>
      </c>
      <c r="J96" s="65">
        <f>J119</f>
        <v>0</v>
      </c>
      <c r="L96" s="28"/>
      <c r="AU96" s="13" t="s">
        <v>100</v>
      </c>
    </row>
    <row r="97" spans="2:12" s="8" customFormat="1" ht="24.9" hidden="1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95" hidden="1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95" hidden="1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12" s="1" customFormat="1" ht="21.75" hidden="1" customHeight="1">
      <c r="B100" s="28"/>
      <c r="L100" s="28"/>
    </row>
    <row r="101" spans="2:12" s="1" customFormat="1" ht="6.9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2" spans="2:12" hidden="1"/>
    <row r="103" spans="2:12" hidden="1"/>
    <row r="104" spans="2:12" hidden="1"/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" customHeight="1">
      <c r="B106" s="28"/>
      <c r="C106" s="17" t="s">
        <v>104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09" t="str">
        <f>E7</f>
        <v>REKONŠTRUKCIA PODLÁH V MAŠTALIACH</v>
      </c>
      <c r="F109" s="210"/>
      <c r="G109" s="210"/>
      <c r="H109" s="210"/>
      <c r="L109" s="28"/>
    </row>
    <row r="110" spans="2:12" s="1" customFormat="1" ht="12" customHeight="1">
      <c r="B110" s="28"/>
      <c r="C110" s="23" t="s">
        <v>94</v>
      </c>
      <c r="L110" s="28"/>
    </row>
    <row r="111" spans="2:12" s="1" customFormat="1" ht="16.5" customHeight="1">
      <c r="B111" s="28"/>
      <c r="E111" s="199" t="str">
        <f>E9</f>
        <v>SO 01-3 - Maštal č.3</v>
      </c>
      <c r="F111" s="208"/>
      <c r="G111" s="208"/>
      <c r="H111" s="208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Jasová </v>
      </c>
      <c r="I113" s="23" t="s">
        <v>20</v>
      </c>
      <c r="J113" s="51" t="str">
        <f>IF(J12="","",J12)</f>
        <v>8. 3. 2024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3" t="s">
        <v>22</v>
      </c>
      <c r="F115" s="21" t="str">
        <f>E15</f>
        <v>AgroContract mliečna farma,a.s.941 34 Jasová 736</v>
      </c>
      <c r="I115" s="23" t="s">
        <v>29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105</v>
      </c>
      <c r="D118" s="116" t="s">
        <v>59</v>
      </c>
      <c r="E118" s="116" t="s">
        <v>55</v>
      </c>
      <c r="F118" s="116" t="s">
        <v>56</v>
      </c>
      <c r="G118" s="116" t="s">
        <v>106</v>
      </c>
      <c r="H118" s="116" t="s">
        <v>107</v>
      </c>
      <c r="I118" s="116" t="s">
        <v>108</v>
      </c>
      <c r="J118" s="117" t="s">
        <v>98</v>
      </c>
      <c r="K118" s="118" t="s">
        <v>109</v>
      </c>
      <c r="L118" s="114"/>
      <c r="M118" s="58" t="s">
        <v>1</v>
      </c>
      <c r="N118" s="59" t="s">
        <v>38</v>
      </c>
      <c r="O118" s="59" t="s">
        <v>110</v>
      </c>
      <c r="P118" s="59" t="s">
        <v>111</v>
      </c>
      <c r="Q118" s="59" t="s">
        <v>112</v>
      </c>
      <c r="R118" s="59" t="s">
        <v>113</v>
      </c>
      <c r="S118" s="59" t="s">
        <v>114</v>
      </c>
      <c r="T118" s="60" t="s">
        <v>115</v>
      </c>
    </row>
    <row r="119" spans="2:65" s="1" customFormat="1" ht="22.8" customHeight="1">
      <c r="B119" s="28"/>
      <c r="C119" s="63" t="s">
        <v>99</v>
      </c>
      <c r="J119" s="119">
        <f>BK119</f>
        <v>0</v>
      </c>
      <c r="L119" s="28"/>
      <c r="M119" s="61"/>
      <c r="N119" s="52"/>
      <c r="O119" s="52"/>
      <c r="P119" s="120">
        <f>P120</f>
        <v>0</v>
      </c>
      <c r="Q119" s="52"/>
      <c r="R119" s="120">
        <f>R120</f>
        <v>571.41879072000006</v>
      </c>
      <c r="S119" s="52"/>
      <c r="T119" s="121">
        <f>T120</f>
        <v>0</v>
      </c>
      <c r="AT119" s="13" t="s">
        <v>73</v>
      </c>
      <c r="AU119" s="13" t="s">
        <v>100</v>
      </c>
      <c r="BK119" s="122">
        <f>BK120</f>
        <v>0</v>
      </c>
    </row>
    <row r="120" spans="2:65" s="11" customFormat="1" ht="25.95" customHeight="1">
      <c r="B120" s="123"/>
      <c r="D120" s="124" t="s">
        <v>73</v>
      </c>
      <c r="E120" s="125" t="s">
        <v>116</v>
      </c>
      <c r="F120" s="125" t="s">
        <v>117</v>
      </c>
      <c r="I120" s="126"/>
      <c r="J120" s="127">
        <f>BK120</f>
        <v>0</v>
      </c>
      <c r="L120" s="123"/>
      <c r="M120" s="128"/>
      <c r="P120" s="129">
        <f>P121+P130</f>
        <v>0</v>
      </c>
      <c r="R120" s="129">
        <f>R121+R130</f>
        <v>571.41879072000006</v>
      </c>
      <c r="T120" s="130">
        <f>T121+T130</f>
        <v>0</v>
      </c>
      <c r="AR120" s="124" t="s">
        <v>82</v>
      </c>
      <c r="AT120" s="131" t="s">
        <v>73</v>
      </c>
      <c r="AU120" s="131" t="s">
        <v>74</v>
      </c>
      <c r="AY120" s="124" t="s">
        <v>118</v>
      </c>
      <c r="BK120" s="132">
        <f>BK121+BK130</f>
        <v>0</v>
      </c>
    </row>
    <row r="121" spans="2:65" s="11" customFormat="1" ht="22.8" customHeight="1">
      <c r="B121" s="123"/>
      <c r="D121" s="124" t="s">
        <v>73</v>
      </c>
      <c r="E121" s="133" t="s">
        <v>119</v>
      </c>
      <c r="F121" s="133" t="s">
        <v>120</v>
      </c>
      <c r="I121" s="126"/>
      <c r="J121" s="134">
        <f>BK121</f>
        <v>0</v>
      </c>
      <c r="L121" s="123"/>
      <c r="M121" s="128"/>
      <c r="P121" s="129">
        <f>SUM(P122:P129)</f>
        <v>0</v>
      </c>
      <c r="R121" s="129">
        <f>SUM(R122:R129)</f>
        <v>571.41879072000006</v>
      </c>
      <c r="T121" s="130">
        <f>SUM(T122:T129)</f>
        <v>0</v>
      </c>
      <c r="AR121" s="124" t="s">
        <v>82</v>
      </c>
      <c r="AT121" s="131" t="s">
        <v>73</v>
      </c>
      <c r="AU121" s="131" t="s">
        <v>82</v>
      </c>
      <c r="AY121" s="124" t="s">
        <v>118</v>
      </c>
      <c r="BK121" s="132">
        <f>SUM(BK122:BK129)</f>
        <v>0</v>
      </c>
    </row>
    <row r="122" spans="2:65" s="1" customFormat="1" ht="37.799999999999997" customHeight="1">
      <c r="B122" s="135"/>
      <c r="C122" s="136" t="s">
        <v>82</v>
      </c>
      <c r="D122" s="136" t="s">
        <v>121</v>
      </c>
      <c r="E122" s="137" t="s">
        <v>122</v>
      </c>
      <c r="F122" s="138" t="s">
        <v>164</v>
      </c>
      <c r="G122" s="139" t="s">
        <v>124</v>
      </c>
      <c r="H122" s="140">
        <v>234.084</v>
      </c>
      <c r="I122" s="141"/>
      <c r="J122" s="142">
        <f t="shared" ref="J122:J129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29" si="1">O122*H122</f>
        <v>0</v>
      </c>
      <c r="Q122" s="146">
        <v>2.4407199999999998</v>
      </c>
      <c r="R122" s="146">
        <f t="shared" ref="R122:R129" si="2">Q122*H122</f>
        <v>571.33350048</v>
      </c>
      <c r="S122" s="146">
        <v>0</v>
      </c>
      <c r="T122" s="147">
        <f t="shared" ref="T122:T129" si="3">S122*H122</f>
        <v>0</v>
      </c>
      <c r="AR122" s="148" t="s">
        <v>125</v>
      </c>
      <c r="AT122" s="148" t="s">
        <v>121</v>
      </c>
      <c r="AU122" s="148" t="s">
        <v>126</v>
      </c>
      <c r="AY122" s="13" t="s">
        <v>118</v>
      </c>
      <c r="BE122" s="149">
        <f t="shared" ref="BE122:BE129" si="4">IF(N122="základná",J122,0)</f>
        <v>0</v>
      </c>
      <c r="BF122" s="149">
        <f t="shared" ref="BF122:BF129" si="5">IF(N122="znížená",J122,0)</f>
        <v>0</v>
      </c>
      <c r="BG122" s="149">
        <f t="shared" ref="BG122:BG129" si="6">IF(N122="zákl. prenesená",J122,0)</f>
        <v>0</v>
      </c>
      <c r="BH122" s="149">
        <f t="shared" ref="BH122:BH129" si="7">IF(N122="zníž. prenesená",J122,0)</f>
        <v>0</v>
      </c>
      <c r="BI122" s="149">
        <f t="shared" ref="BI122:BI129" si="8">IF(N122="nulová",J122,0)</f>
        <v>0</v>
      </c>
      <c r="BJ122" s="13" t="s">
        <v>126</v>
      </c>
      <c r="BK122" s="149">
        <f t="shared" ref="BK122:BK129" si="9">ROUND(I122*H122,2)</f>
        <v>0</v>
      </c>
      <c r="BL122" s="13" t="s">
        <v>125</v>
      </c>
      <c r="BM122" s="148" t="s">
        <v>127</v>
      </c>
    </row>
    <row r="123" spans="2:65" s="1" customFormat="1" ht="21.75" customHeight="1">
      <c r="B123" s="135"/>
      <c r="C123" s="136" t="s">
        <v>126</v>
      </c>
      <c r="D123" s="136" t="s">
        <v>121</v>
      </c>
      <c r="E123" s="137" t="s">
        <v>128</v>
      </c>
      <c r="F123" s="138" t="s">
        <v>129</v>
      </c>
      <c r="G123" s="139" t="s">
        <v>130</v>
      </c>
      <c r="H123" s="140">
        <v>6.3840000000000003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7.8600000000000007E-3</v>
      </c>
      <c r="R123" s="146">
        <f t="shared" si="2"/>
        <v>5.0178240000000006E-2</v>
      </c>
      <c r="S123" s="146">
        <v>0</v>
      </c>
      <c r="T123" s="147">
        <f t="shared" si="3"/>
        <v>0</v>
      </c>
      <c r="AR123" s="148" t="s">
        <v>125</v>
      </c>
      <c r="AT123" s="148" t="s">
        <v>121</v>
      </c>
      <c r="AU123" s="148" t="s">
        <v>126</v>
      </c>
      <c r="AY123" s="13" t="s">
        <v>118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126</v>
      </c>
      <c r="BK123" s="149">
        <f t="shared" si="9"/>
        <v>0</v>
      </c>
      <c r="BL123" s="13" t="s">
        <v>125</v>
      </c>
      <c r="BM123" s="148" t="s">
        <v>131</v>
      </c>
    </row>
    <row r="124" spans="2:65" s="1" customFormat="1" ht="21.75" customHeight="1">
      <c r="B124" s="135"/>
      <c r="C124" s="136" t="s">
        <v>132</v>
      </c>
      <c r="D124" s="136" t="s">
        <v>121</v>
      </c>
      <c r="E124" s="137" t="s">
        <v>133</v>
      </c>
      <c r="F124" s="138" t="s">
        <v>134</v>
      </c>
      <c r="G124" s="139" t="s">
        <v>130</v>
      </c>
      <c r="H124" s="140">
        <v>6.3840000000000003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125</v>
      </c>
      <c r="AT124" s="148" t="s">
        <v>121</v>
      </c>
      <c r="AU124" s="148" t="s">
        <v>126</v>
      </c>
      <c r="AY124" s="13" t="s">
        <v>118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126</v>
      </c>
      <c r="BK124" s="149">
        <f t="shared" si="9"/>
        <v>0</v>
      </c>
      <c r="BL124" s="13" t="s">
        <v>125</v>
      </c>
      <c r="BM124" s="148" t="s">
        <v>135</v>
      </c>
    </row>
    <row r="125" spans="2:65" s="1" customFormat="1" ht="16.5" customHeight="1">
      <c r="B125" s="135"/>
      <c r="C125" s="136" t="s">
        <v>125</v>
      </c>
      <c r="D125" s="136" t="s">
        <v>121</v>
      </c>
      <c r="E125" s="137" t="s">
        <v>136</v>
      </c>
      <c r="F125" s="138" t="s">
        <v>137</v>
      </c>
      <c r="G125" s="139" t="s">
        <v>130</v>
      </c>
      <c r="H125" s="140">
        <v>1170.4000000000001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125</v>
      </c>
      <c r="AT125" s="148" t="s">
        <v>121</v>
      </c>
      <c r="AU125" s="148" t="s">
        <v>126</v>
      </c>
      <c r="AY125" s="13" t="s">
        <v>118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126</v>
      </c>
      <c r="BK125" s="149">
        <f t="shared" si="9"/>
        <v>0</v>
      </c>
      <c r="BL125" s="13" t="s">
        <v>125</v>
      </c>
      <c r="BM125" s="148" t="s">
        <v>138</v>
      </c>
    </row>
    <row r="126" spans="2:65" s="1" customFormat="1" ht="24.15" customHeight="1">
      <c r="B126" s="135"/>
      <c r="C126" s="150" t="s">
        <v>139</v>
      </c>
      <c r="D126" s="150" t="s">
        <v>140</v>
      </c>
      <c r="E126" s="151" t="s">
        <v>141</v>
      </c>
      <c r="F126" s="152" t="s">
        <v>142</v>
      </c>
      <c r="G126" s="153" t="s">
        <v>143</v>
      </c>
      <c r="H126" s="154">
        <v>35.112000000000002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40</v>
      </c>
      <c r="P126" s="146">
        <f t="shared" si="1"/>
        <v>0</v>
      </c>
      <c r="Q126" s="146">
        <v>1E-3</v>
      </c>
      <c r="R126" s="146">
        <f t="shared" si="2"/>
        <v>3.5112000000000004E-2</v>
      </c>
      <c r="S126" s="146">
        <v>0</v>
      </c>
      <c r="T126" s="147">
        <f t="shared" si="3"/>
        <v>0</v>
      </c>
      <c r="AR126" s="148" t="s">
        <v>144</v>
      </c>
      <c r="AT126" s="148" t="s">
        <v>140</v>
      </c>
      <c r="AU126" s="148" t="s">
        <v>126</v>
      </c>
      <c r="AY126" s="13" t="s">
        <v>118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126</v>
      </c>
      <c r="BK126" s="149">
        <f t="shared" si="9"/>
        <v>0</v>
      </c>
      <c r="BL126" s="13" t="s">
        <v>125</v>
      </c>
      <c r="BM126" s="148" t="s">
        <v>145</v>
      </c>
    </row>
    <row r="127" spans="2:65" s="1" customFormat="1" ht="16.5" customHeight="1">
      <c r="B127" s="135"/>
      <c r="C127" s="136" t="s">
        <v>119</v>
      </c>
      <c r="D127" s="136" t="s">
        <v>121</v>
      </c>
      <c r="E127" s="137" t="s">
        <v>146</v>
      </c>
      <c r="F127" s="138" t="s">
        <v>147</v>
      </c>
      <c r="G127" s="139" t="s">
        <v>130</v>
      </c>
      <c r="H127" s="140">
        <v>1170.4000000000001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125</v>
      </c>
      <c r="AT127" s="148" t="s">
        <v>121</v>
      </c>
      <c r="AU127" s="148" t="s">
        <v>126</v>
      </c>
      <c r="AY127" s="13" t="s">
        <v>118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126</v>
      </c>
      <c r="BK127" s="149">
        <f t="shared" si="9"/>
        <v>0</v>
      </c>
      <c r="BL127" s="13" t="s">
        <v>125</v>
      </c>
      <c r="BM127" s="148" t="s">
        <v>148</v>
      </c>
    </row>
    <row r="128" spans="2:65" s="1" customFormat="1" ht="37.799999999999997" customHeight="1">
      <c r="B128" s="135"/>
      <c r="C128" s="136" t="s">
        <v>149</v>
      </c>
      <c r="D128" s="136" t="s">
        <v>121</v>
      </c>
      <c r="E128" s="137" t="s">
        <v>171</v>
      </c>
      <c r="F128" s="138" t="s">
        <v>165</v>
      </c>
      <c r="G128" s="139" t="s">
        <v>130</v>
      </c>
      <c r="H128" s="140">
        <v>1170.4000000000001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125</v>
      </c>
      <c r="AT128" s="148" t="s">
        <v>121</v>
      </c>
      <c r="AU128" s="148" t="s">
        <v>126</v>
      </c>
      <c r="AY128" s="13" t="s">
        <v>118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126</v>
      </c>
      <c r="BK128" s="149">
        <f t="shared" si="9"/>
        <v>0</v>
      </c>
      <c r="BL128" s="13" t="s">
        <v>125</v>
      </c>
      <c r="BM128" s="148" t="s">
        <v>166</v>
      </c>
    </row>
    <row r="129" spans="2:65" s="1" customFormat="1" ht="24.15" customHeight="1">
      <c r="B129" s="135"/>
      <c r="C129" s="136" t="s">
        <v>144</v>
      </c>
      <c r="D129" s="136" t="s">
        <v>121</v>
      </c>
      <c r="E129" s="137" t="s">
        <v>153</v>
      </c>
      <c r="F129" s="138" t="s">
        <v>154</v>
      </c>
      <c r="G129" s="139" t="s">
        <v>130</v>
      </c>
      <c r="H129" s="140">
        <v>1170.4000000000001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125</v>
      </c>
      <c r="AT129" s="148" t="s">
        <v>121</v>
      </c>
      <c r="AU129" s="148" t="s">
        <v>126</v>
      </c>
      <c r="AY129" s="13" t="s">
        <v>118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126</v>
      </c>
      <c r="BK129" s="149">
        <f t="shared" si="9"/>
        <v>0</v>
      </c>
      <c r="BL129" s="13" t="s">
        <v>125</v>
      </c>
      <c r="BM129" s="148" t="s">
        <v>172</v>
      </c>
    </row>
    <row r="130" spans="2:65" s="11" customFormat="1" ht="22.8" customHeight="1">
      <c r="B130" s="123"/>
      <c r="D130" s="124" t="s">
        <v>73</v>
      </c>
      <c r="E130" s="133" t="s">
        <v>156</v>
      </c>
      <c r="F130" s="133" t="s">
        <v>157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82</v>
      </c>
      <c r="AT130" s="131" t="s">
        <v>73</v>
      </c>
      <c r="AU130" s="131" t="s">
        <v>82</v>
      </c>
      <c r="AY130" s="124" t="s">
        <v>118</v>
      </c>
      <c r="BK130" s="132">
        <f>BK131</f>
        <v>0</v>
      </c>
    </row>
    <row r="131" spans="2:65" s="1" customFormat="1" ht="24.15" customHeight="1">
      <c r="B131" s="135"/>
      <c r="C131" s="136" t="s">
        <v>158</v>
      </c>
      <c r="D131" s="136" t="s">
        <v>121</v>
      </c>
      <c r="E131" s="137" t="s">
        <v>159</v>
      </c>
      <c r="F131" s="138" t="s">
        <v>168</v>
      </c>
      <c r="G131" s="139" t="s">
        <v>161</v>
      </c>
      <c r="H131" s="140">
        <v>571.40899999999999</v>
      </c>
      <c r="I131" s="141"/>
      <c r="J131" s="142">
        <f>ROUND(I131*H131,2)</f>
        <v>0</v>
      </c>
      <c r="K131" s="143"/>
      <c r="L131" s="28"/>
      <c r="M131" s="161" t="s">
        <v>1</v>
      </c>
      <c r="N131" s="162" t="s">
        <v>40</v>
      </c>
      <c r="O131" s="163"/>
      <c r="P131" s="164">
        <f>O131*H131</f>
        <v>0</v>
      </c>
      <c r="Q131" s="164">
        <v>0</v>
      </c>
      <c r="R131" s="164">
        <f>Q131*H131</f>
        <v>0</v>
      </c>
      <c r="S131" s="164">
        <v>0</v>
      </c>
      <c r="T131" s="165">
        <f>S131*H131</f>
        <v>0</v>
      </c>
      <c r="AR131" s="148" t="s">
        <v>125</v>
      </c>
      <c r="AT131" s="148" t="s">
        <v>121</v>
      </c>
      <c r="AU131" s="148" t="s">
        <v>126</v>
      </c>
      <c r="AY131" s="13" t="s">
        <v>118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126</v>
      </c>
      <c r="BK131" s="149">
        <f>ROUND(I131*H131,2)</f>
        <v>0</v>
      </c>
      <c r="BL131" s="13" t="s">
        <v>125</v>
      </c>
      <c r="BM131" s="148" t="s">
        <v>173</v>
      </c>
    </row>
    <row r="132" spans="2:65" s="1" customFormat="1" ht="6.9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28"/>
    </row>
  </sheetData>
  <autoFilter ref="C118:K131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2"/>
  <sheetViews>
    <sheetView showGridLines="0" tabSelected="1" topLeftCell="A107" workbookViewId="0">
      <selection activeCell="H127" sqref="H127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3" t="s">
        <v>92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" customHeight="1">
      <c r="B4" s="16"/>
      <c r="D4" s="17" t="s">
        <v>93</v>
      </c>
      <c r="L4" s="16"/>
      <c r="M4" s="87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09" t="str">
        <f>'Rekapitulácia stavby'!K6</f>
        <v>REKONŠTRUKCIA PODLÁH V MAŠTALIACH</v>
      </c>
      <c r="F7" s="210"/>
      <c r="G7" s="210"/>
      <c r="H7" s="210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99" t="s">
        <v>174</v>
      </c>
      <c r="F9" s="208"/>
      <c r="G9" s="208"/>
      <c r="H9" s="20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>
      <c r="B12" s="28"/>
      <c r="D12" s="23" t="s">
        <v>19</v>
      </c>
      <c r="F12" s="21" t="s">
        <v>178</v>
      </c>
      <c r="I12" s="23" t="s">
        <v>20</v>
      </c>
      <c r="J12" s="51" t="str">
        <f>'Rekapitulácia stavby'!AN8</f>
        <v>8. 3. 2024</v>
      </c>
      <c r="L12" s="28"/>
    </row>
    <row r="13" spans="2:46" s="1" customFormat="1" ht="10.8" customHeight="1">
      <c r="B13" s="28"/>
      <c r="L13" s="28"/>
    </row>
    <row r="14" spans="2:46" s="1" customFormat="1" ht="12" customHeight="1">
      <c r="B14" s="28"/>
      <c r="D14" s="23" t="s">
        <v>22</v>
      </c>
      <c r="I14" s="23" t="s">
        <v>23</v>
      </c>
      <c r="J14" s="21" t="s">
        <v>24</v>
      </c>
      <c r="L14" s="28"/>
    </row>
    <row r="15" spans="2:46" s="1" customFormat="1" ht="18" customHeight="1">
      <c r="B15" s="28"/>
      <c r="E15" s="21" t="s">
        <v>25</v>
      </c>
      <c r="I15" s="23" t="s">
        <v>26</v>
      </c>
      <c r="J15" s="21" t="s">
        <v>1</v>
      </c>
      <c r="L15" s="28"/>
    </row>
    <row r="16" spans="2:46" s="1" customFormat="1" ht="6.9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>
      <c r="B18" s="28"/>
      <c r="E18" s="211" t="str">
        <f>'Rekapitulácia stavby'!E14</f>
        <v>Vyplň údaj</v>
      </c>
      <c r="F18" s="181"/>
      <c r="G18" s="181"/>
      <c r="H18" s="181"/>
      <c r="I18" s="23" t="s">
        <v>26</v>
      </c>
      <c r="J18" s="24" t="str">
        <f>'Rekapitulácia stavby'!AN14</f>
        <v>Vyplň údaj</v>
      </c>
      <c r="L18" s="28"/>
    </row>
    <row r="19" spans="2:12" s="1" customFormat="1" ht="6.9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>
      <c r="B21" s="28"/>
      <c r="E21" s="21" t="str">
        <f>IF('Rekapitulácia stavby'!E17="","",'Rekapitulácia stavby'!E17)</f>
        <v xml:space="preserve"> </v>
      </c>
      <c r="I21" s="23" t="s">
        <v>26</v>
      </c>
      <c r="J21" s="21" t="str">
        <f>IF('Rekapitulácia stavby'!AN17="","",'Rekapitulácia stavby'!AN17)</f>
        <v/>
      </c>
      <c r="L21" s="28"/>
    </row>
    <row r="22" spans="2:12" s="1" customFormat="1" ht="6.9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L24" s="28"/>
    </row>
    <row r="25" spans="2:12" s="1" customFormat="1" ht="6.9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8"/>
      <c r="E27" s="185" t="s">
        <v>1</v>
      </c>
      <c r="F27" s="185"/>
      <c r="G27" s="185"/>
      <c r="H27" s="185"/>
      <c r="L27" s="88"/>
    </row>
    <row r="28" spans="2:12" s="1" customFormat="1" ht="6.9" customHeight="1">
      <c r="B28" s="28"/>
      <c r="L28" s="28"/>
    </row>
    <row r="29" spans="2:12" s="1" customFormat="1" ht="6.9" customHeight="1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>
      <c r="B30" s="28"/>
      <c r="D30" s="89" t="s">
        <v>34</v>
      </c>
      <c r="J30" s="65">
        <f>ROUND(J119, 2)</f>
        <v>0</v>
      </c>
      <c r="L30" s="28"/>
    </row>
    <row r="31" spans="2:12" s="1" customFormat="1" ht="6.9" customHeight="1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" customHeight="1">
      <c r="B33" s="28"/>
      <c r="D33" s="54" t="s">
        <v>38</v>
      </c>
      <c r="E33" s="33" t="s">
        <v>39</v>
      </c>
      <c r="F33" s="90">
        <f>ROUND((SUM(BE119:BE131)),  2)</f>
        <v>0</v>
      </c>
      <c r="G33" s="91"/>
      <c r="H33" s="91"/>
      <c r="I33" s="92">
        <v>0.2</v>
      </c>
      <c r="J33" s="90">
        <f>ROUND(((SUM(BE119:BE131))*I33),  2)</f>
        <v>0</v>
      </c>
      <c r="L33" s="28"/>
    </row>
    <row r="34" spans="2:12" s="1" customFormat="1" ht="14.4" customHeight="1">
      <c r="B34" s="28"/>
      <c r="E34" s="33" t="s">
        <v>40</v>
      </c>
      <c r="F34" s="90">
        <f>ROUND((SUM(BF119:BF131)),  2)</f>
        <v>0</v>
      </c>
      <c r="G34" s="91"/>
      <c r="H34" s="91"/>
      <c r="I34" s="92">
        <v>0.2</v>
      </c>
      <c r="J34" s="90">
        <f>ROUND(((SUM(BF119:BF131))*I34),  2)</f>
        <v>0</v>
      </c>
      <c r="L34" s="28"/>
    </row>
    <row r="35" spans="2:12" s="1" customFormat="1" ht="14.4" hidden="1" customHeight="1">
      <c r="B35" s="28"/>
      <c r="E35" s="23" t="s">
        <v>41</v>
      </c>
      <c r="F35" s="93">
        <f>ROUND((SUM(BG119:BG131)),  2)</f>
        <v>0</v>
      </c>
      <c r="I35" s="94">
        <v>0.2</v>
      </c>
      <c r="J35" s="93">
        <f>0</f>
        <v>0</v>
      </c>
      <c r="L35" s="28"/>
    </row>
    <row r="36" spans="2:12" s="1" customFormat="1" ht="14.4" hidden="1" customHeight="1">
      <c r="B36" s="28"/>
      <c r="E36" s="23" t="s">
        <v>42</v>
      </c>
      <c r="F36" s="93">
        <f>ROUND((SUM(BH119:BH131)),  2)</f>
        <v>0</v>
      </c>
      <c r="I36" s="94">
        <v>0.2</v>
      </c>
      <c r="J36" s="93">
        <f>0</f>
        <v>0</v>
      </c>
      <c r="L36" s="28"/>
    </row>
    <row r="37" spans="2:12" s="1" customFormat="1" ht="14.4" hidden="1" customHeight="1">
      <c r="B37" s="28"/>
      <c r="E37" s="33" t="s">
        <v>43</v>
      </c>
      <c r="F37" s="90">
        <f>ROUND((SUM(BI119:BI131)),  2)</f>
        <v>0</v>
      </c>
      <c r="G37" s="91"/>
      <c r="H37" s="91"/>
      <c r="I37" s="92">
        <v>0</v>
      </c>
      <c r="J37" s="90">
        <f>0</f>
        <v>0</v>
      </c>
      <c r="L37" s="28"/>
    </row>
    <row r="38" spans="2:12" s="1" customFormat="1" ht="6.9" customHeight="1">
      <c r="B38" s="28"/>
      <c r="L38" s="28"/>
    </row>
    <row r="39" spans="2:12" s="1" customFormat="1" ht="25.35" customHeight="1">
      <c r="B39" s="28"/>
      <c r="C39" s="95"/>
      <c r="D39" s="96" t="s">
        <v>44</v>
      </c>
      <c r="E39" s="56"/>
      <c r="F39" s="56"/>
      <c r="G39" s="97" t="s">
        <v>45</v>
      </c>
      <c r="H39" s="98" t="s">
        <v>46</v>
      </c>
      <c r="I39" s="56"/>
      <c r="J39" s="99">
        <f>SUM(J30:J37)</f>
        <v>0</v>
      </c>
      <c r="K39" s="100"/>
      <c r="L39" s="28"/>
    </row>
    <row r="40" spans="2:12" s="1" customFormat="1" ht="14.4" customHeight="1">
      <c r="B40" s="28"/>
      <c r="L40" s="28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8"/>
      <c r="D50" s="40" t="s">
        <v>47</v>
      </c>
      <c r="E50" s="41"/>
      <c r="F50" s="41"/>
      <c r="G50" s="40" t="s">
        <v>48</v>
      </c>
      <c r="H50" s="41"/>
      <c r="I50" s="41"/>
      <c r="J50" s="41"/>
      <c r="K50" s="41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42" t="s">
        <v>49</v>
      </c>
      <c r="E61" s="30"/>
      <c r="F61" s="101" t="s">
        <v>50</v>
      </c>
      <c r="G61" s="42" t="s">
        <v>49</v>
      </c>
      <c r="H61" s="30"/>
      <c r="I61" s="30"/>
      <c r="J61" s="10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40" t="s">
        <v>51</v>
      </c>
      <c r="E65" s="41"/>
      <c r="F65" s="41"/>
      <c r="G65" s="40" t="s">
        <v>52</v>
      </c>
      <c r="H65" s="41"/>
      <c r="I65" s="41"/>
      <c r="J65" s="41"/>
      <c r="K65" s="41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42" t="s">
        <v>49</v>
      </c>
      <c r="E76" s="30"/>
      <c r="F76" s="101" t="s">
        <v>50</v>
      </c>
      <c r="G76" s="42" t="s">
        <v>49</v>
      </c>
      <c r="H76" s="30"/>
      <c r="I76" s="30"/>
      <c r="J76" s="102" t="s">
        <v>50</v>
      </c>
      <c r="K76" s="30"/>
      <c r="L76" s="28"/>
    </row>
    <row r="77" spans="2:12" s="1" customFormat="1" ht="14.4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>
      <c r="B82" s="28"/>
      <c r="C82" s="17" t="s">
        <v>96</v>
      </c>
      <c r="L82" s="28"/>
    </row>
    <row r="83" spans="2:47" s="1" customFormat="1" ht="6.9" hidden="1" customHeight="1">
      <c r="B83" s="28"/>
      <c r="L83" s="28"/>
    </row>
    <row r="84" spans="2:47" s="1" customFormat="1" ht="12" hidden="1" customHeight="1">
      <c r="B84" s="28"/>
      <c r="C84" s="23" t="s">
        <v>15</v>
      </c>
      <c r="L84" s="28"/>
    </row>
    <row r="85" spans="2:47" s="1" customFormat="1" ht="16.5" hidden="1" customHeight="1">
      <c r="B85" s="28"/>
      <c r="E85" s="209" t="str">
        <f>E7</f>
        <v>REKONŠTRUKCIA PODLÁH V MAŠTALIACH</v>
      </c>
      <c r="F85" s="210"/>
      <c r="G85" s="210"/>
      <c r="H85" s="210"/>
      <c r="L85" s="28"/>
    </row>
    <row r="86" spans="2:47" s="1" customFormat="1" ht="12" hidden="1" customHeight="1">
      <c r="B86" s="28"/>
      <c r="C86" s="23" t="s">
        <v>94</v>
      </c>
      <c r="L86" s="28"/>
    </row>
    <row r="87" spans="2:47" s="1" customFormat="1" ht="16.5" hidden="1" customHeight="1">
      <c r="B87" s="28"/>
      <c r="E87" s="199" t="str">
        <f>E9</f>
        <v>SO 01-4 - Maštal č.4</v>
      </c>
      <c r="F87" s="208"/>
      <c r="G87" s="208"/>
      <c r="H87" s="208"/>
      <c r="L87" s="28"/>
    </row>
    <row r="88" spans="2:47" s="1" customFormat="1" ht="6.9" hidden="1" customHeight="1">
      <c r="B88" s="28"/>
      <c r="L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Jasová </v>
      </c>
      <c r="I89" s="23" t="s">
        <v>20</v>
      </c>
      <c r="J89" s="51" t="str">
        <f>IF(J12="","",J12)</f>
        <v>8. 3. 2024</v>
      </c>
      <c r="L89" s="28"/>
    </row>
    <row r="90" spans="2:47" s="1" customFormat="1" ht="6.9" hidden="1" customHeight="1">
      <c r="B90" s="28"/>
      <c r="L90" s="28"/>
    </row>
    <row r="91" spans="2:47" s="1" customFormat="1" ht="15.15" hidden="1" customHeight="1">
      <c r="B91" s="28"/>
      <c r="C91" s="23" t="s">
        <v>22</v>
      </c>
      <c r="F91" s="21" t="str">
        <f>E15</f>
        <v>AgroContract mliečna farma,a.s.941 34 Jasová 736</v>
      </c>
      <c r="I91" s="23" t="s">
        <v>29</v>
      </c>
      <c r="J91" s="26" t="str">
        <f>E21</f>
        <v xml:space="preserve"> </v>
      </c>
      <c r="L91" s="28"/>
    </row>
    <row r="92" spans="2:47" s="1" customFormat="1" ht="15.15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hidden="1" customHeight="1">
      <c r="B93" s="28"/>
      <c r="L93" s="28"/>
    </row>
    <row r="94" spans="2:47" s="1" customFormat="1" ht="29.25" hidden="1" customHeight="1">
      <c r="B94" s="28"/>
      <c r="C94" s="103" t="s">
        <v>97</v>
      </c>
      <c r="D94" s="95"/>
      <c r="E94" s="95"/>
      <c r="F94" s="95"/>
      <c r="G94" s="95"/>
      <c r="H94" s="95"/>
      <c r="I94" s="95"/>
      <c r="J94" s="104" t="s">
        <v>98</v>
      </c>
      <c r="K94" s="95"/>
      <c r="L94" s="28"/>
    </row>
    <row r="95" spans="2:47" s="1" customFormat="1" ht="10.35" hidden="1" customHeight="1">
      <c r="B95" s="28"/>
      <c r="L95" s="28"/>
    </row>
    <row r="96" spans="2:47" s="1" customFormat="1" ht="22.8" hidden="1" customHeight="1">
      <c r="B96" s="28"/>
      <c r="C96" s="105" t="s">
        <v>99</v>
      </c>
      <c r="J96" s="65">
        <f>J119</f>
        <v>0</v>
      </c>
      <c r="L96" s="28"/>
      <c r="AU96" s="13" t="s">
        <v>100</v>
      </c>
    </row>
    <row r="97" spans="2:12" s="8" customFormat="1" ht="24.9" hidden="1" customHeight="1">
      <c r="B97" s="106"/>
      <c r="D97" s="107" t="s">
        <v>101</v>
      </c>
      <c r="E97" s="108"/>
      <c r="F97" s="108"/>
      <c r="G97" s="108"/>
      <c r="H97" s="108"/>
      <c r="I97" s="108"/>
      <c r="J97" s="109">
        <f>J120</f>
        <v>0</v>
      </c>
      <c r="L97" s="106"/>
    </row>
    <row r="98" spans="2:12" s="9" customFormat="1" ht="19.95" hidden="1" customHeight="1">
      <c r="B98" s="110"/>
      <c r="D98" s="111" t="s">
        <v>102</v>
      </c>
      <c r="E98" s="112"/>
      <c r="F98" s="112"/>
      <c r="G98" s="112"/>
      <c r="H98" s="112"/>
      <c r="I98" s="112"/>
      <c r="J98" s="113">
        <f>J121</f>
        <v>0</v>
      </c>
      <c r="L98" s="110"/>
    </row>
    <row r="99" spans="2:12" s="9" customFormat="1" ht="19.95" hidden="1" customHeight="1">
      <c r="B99" s="110"/>
      <c r="D99" s="111" t="s">
        <v>103</v>
      </c>
      <c r="E99" s="112"/>
      <c r="F99" s="112"/>
      <c r="G99" s="112"/>
      <c r="H99" s="112"/>
      <c r="I99" s="112"/>
      <c r="J99" s="113">
        <f>J130</f>
        <v>0</v>
      </c>
      <c r="L99" s="110"/>
    </row>
    <row r="100" spans="2:12" s="1" customFormat="1" ht="21.75" hidden="1" customHeight="1">
      <c r="B100" s="28"/>
      <c r="L100" s="28"/>
    </row>
    <row r="101" spans="2:12" s="1" customFormat="1" ht="6.9" hidden="1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28"/>
    </row>
    <row r="102" spans="2:12" hidden="1"/>
    <row r="103" spans="2:12" hidden="1"/>
    <row r="104" spans="2:12" hidden="1"/>
    <row r="105" spans="2:12" s="1" customFormat="1" ht="6.9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28"/>
    </row>
    <row r="106" spans="2:12" s="1" customFormat="1" ht="24.9" customHeight="1">
      <c r="B106" s="28"/>
      <c r="C106" s="17" t="s">
        <v>104</v>
      </c>
      <c r="L106" s="28"/>
    </row>
    <row r="107" spans="2:12" s="1" customFormat="1" ht="6.9" customHeight="1">
      <c r="B107" s="28"/>
      <c r="L107" s="28"/>
    </row>
    <row r="108" spans="2:12" s="1" customFormat="1" ht="12" customHeight="1">
      <c r="B108" s="28"/>
      <c r="C108" s="23" t="s">
        <v>15</v>
      </c>
      <c r="L108" s="28"/>
    </row>
    <row r="109" spans="2:12" s="1" customFormat="1" ht="16.5" customHeight="1">
      <c r="B109" s="28"/>
      <c r="E109" s="209" t="str">
        <f>E7</f>
        <v>REKONŠTRUKCIA PODLÁH V MAŠTALIACH</v>
      </c>
      <c r="F109" s="210"/>
      <c r="G109" s="210"/>
      <c r="H109" s="210"/>
      <c r="L109" s="28"/>
    </row>
    <row r="110" spans="2:12" s="1" customFormat="1" ht="12" customHeight="1">
      <c r="B110" s="28"/>
      <c r="C110" s="23" t="s">
        <v>94</v>
      </c>
      <c r="L110" s="28"/>
    </row>
    <row r="111" spans="2:12" s="1" customFormat="1" ht="16.5" customHeight="1">
      <c r="B111" s="28"/>
      <c r="E111" s="199" t="str">
        <f>E9</f>
        <v>SO 01-4 - Maštal č.4</v>
      </c>
      <c r="F111" s="208"/>
      <c r="G111" s="208"/>
      <c r="H111" s="208"/>
      <c r="L111" s="28"/>
    </row>
    <row r="112" spans="2:12" s="1" customFormat="1" ht="6.9" customHeight="1">
      <c r="B112" s="28"/>
      <c r="L112" s="28"/>
    </row>
    <row r="113" spans="2:65" s="1" customFormat="1" ht="12" customHeight="1">
      <c r="B113" s="28"/>
      <c r="C113" s="23" t="s">
        <v>19</v>
      </c>
      <c r="F113" s="21" t="str">
        <f>F12</f>
        <v xml:space="preserve">Jasová </v>
      </c>
      <c r="I113" s="23" t="s">
        <v>20</v>
      </c>
      <c r="J113" s="51" t="str">
        <f>IF(J12="","",J12)</f>
        <v>8. 3. 2024</v>
      </c>
      <c r="L113" s="28"/>
    </row>
    <row r="114" spans="2:65" s="1" customFormat="1" ht="6.9" customHeight="1">
      <c r="B114" s="28"/>
      <c r="L114" s="28"/>
    </row>
    <row r="115" spans="2:65" s="1" customFormat="1" ht="15.15" customHeight="1">
      <c r="B115" s="28"/>
      <c r="C115" s="23" t="s">
        <v>22</v>
      </c>
      <c r="F115" s="21" t="str">
        <f>E15</f>
        <v>AgroContract mliečna farma,a.s.941 34 Jasová 736</v>
      </c>
      <c r="I115" s="23" t="s">
        <v>29</v>
      </c>
      <c r="J115" s="26" t="str">
        <f>E21</f>
        <v xml:space="preserve"> </v>
      </c>
      <c r="L115" s="28"/>
    </row>
    <row r="116" spans="2:65" s="1" customFormat="1" ht="15.15" customHeight="1">
      <c r="B116" s="28"/>
      <c r="C116" s="23" t="s">
        <v>27</v>
      </c>
      <c r="F116" s="21" t="str">
        <f>IF(E18="","",E18)</f>
        <v>Vyplň údaj</v>
      </c>
      <c r="I116" s="23" t="s">
        <v>32</v>
      </c>
      <c r="J116" s="26" t="str">
        <f>E24</f>
        <v xml:space="preserve"> </v>
      </c>
      <c r="L116" s="28"/>
    </row>
    <row r="117" spans="2:65" s="1" customFormat="1" ht="10.35" customHeight="1">
      <c r="B117" s="28"/>
      <c r="L117" s="28"/>
    </row>
    <row r="118" spans="2:65" s="10" customFormat="1" ht="29.25" customHeight="1">
      <c r="B118" s="114"/>
      <c r="C118" s="115" t="s">
        <v>105</v>
      </c>
      <c r="D118" s="116" t="s">
        <v>59</v>
      </c>
      <c r="E118" s="116" t="s">
        <v>55</v>
      </c>
      <c r="F118" s="116" t="s">
        <v>56</v>
      </c>
      <c r="G118" s="116" t="s">
        <v>106</v>
      </c>
      <c r="H118" s="116" t="s">
        <v>107</v>
      </c>
      <c r="I118" s="116" t="s">
        <v>108</v>
      </c>
      <c r="J118" s="117" t="s">
        <v>98</v>
      </c>
      <c r="K118" s="118" t="s">
        <v>109</v>
      </c>
      <c r="L118" s="114"/>
      <c r="M118" s="58" t="s">
        <v>1</v>
      </c>
      <c r="N118" s="59" t="s">
        <v>38</v>
      </c>
      <c r="O118" s="59" t="s">
        <v>110</v>
      </c>
      <c r="P118" s="59" t="s">
        <v>111</v>
      </c>
      <c r="Q118" s="59" t="s">
        <v>112</v>
      </c>
      <c r="R118" s="59" t="s">
        <v>113</v>
      </c>
      <c r="S118" s="59" t="s">
        <v>114</v>
      </c>
      <c r="T118" s="60" t="s">
        <v>115</v>
      </c>
    </row>
    <row r="119" spans="2:65" s="1" customFormat="1" ht="22.8" customHeight="1">
      <c r="B119" s="28"/>
      <c r="C119" s="63" t="s">
        <v>99</v>
      </c>
      <c r="J119" s="119">
        <f>BK119</f>
        <v>0</v>
      </c>
      <c r="L119" s="28"/>
      <c r="M119" s="61"/>
      <c r="N119" s="52"/>
      <c r="O119" s="52"/>
      <c r="P119" s="120">
        <f>P120</f>
        <v>0</v>
      </c>
      <c r="Q119" s="52"/>
      <c r="R119" s="120">
        <f>R120</f>
        <v>597.64699583999993</v>
      </c>
      <c r="S119" s="52"/>
      <c r="T119" s="121">
        <f>T120</f>
        <v>0</v>
      </c>
      <c r="AT119" s="13" t="s">
        <v>73</v>
      </c>
      <c r="AU119" s="13" t="s">
        <v>100</v>
      </c>
      <c r="BK119" s="122">
        <f>BK120</f>
        <v>0</v>
      </c>
    </row>
    <row r="120" spans="2:65" s="11" customFormat="1" ht="25.95" customHeight="1">
      <c r="B120" s="123"/>
      <c r="D120" s="124" t="s">
        <v>73</v>
      </c>
      <c r="E120" s="125" t="s">
        <v>116</v>
      </c>
      <c r="F120" s="125" t="s">
        <v>117</v>
      </c>
      <c r="I120" s="126"/>
      <c r="J120" s="127">
        <f>BK120</f>
        <v>0</v>
      </c>
      <c r="L120" s="123"/>
      <c r="M120" s="128"/>
      <c r="P120" s="129">
        <f>P121+P130</f>
        <v>0</v>
      </c>
      <c r="R120" s="129">
        <f>R121+R130</f>
        <v>597.64699583999993</v>
      </c>
      <c r="T120" s="130">
        <f>T121+T130</f>
        <v>0</v>
      </c>
      <c r="AR120" s="124" t="s">
        <v>82</v>
      </c>
      <c r="AT120" s="131" t="s">
        <v>73</v>
      </c>
      <c r="AU120" s="131" t="s">
        <v>74</v>
      </c>
      <c r="AY120" s="124" t="s">
        <v>118</v>
      </c>
      <c r="BK120" s="132">
        <f>BK121+BK130</f>
        <v>0</v>
      </c>
    </row>
    <row r="121" spans="2:65" s="11" customFormat="1" ht="22.8" customHeight="1">
      <c r="B121" s="123"/>
      <c r="D121" s="124" t="s">
        <v>73</v>
      </c>
      <c r="E121" s="133" t="s">
        <v>119</v>
      </c>
      <c r="F121" s="133" t="s">
        <v>120</v>
      </c>
      <c r="I121" s="126"/>
      <c r="J121" s="134">
        <f>BK121</f>
        <v>0</v>
      </c>
      <c r="L121" s="123"/>
      <c r="M121" s="128"/>
      <c r="P121" s="129">
        <f>SUM(P122:P129)</f>
        <v>0</v>
      </c>
      <c r="R121" s="129">
        <f>SUM(R122:R129)</f>
        <v>597.64699583999993</v>
      </c>
      <c r="T121" s="130">
        <f>SUM(T122:T129)</f>
        <v>0</v>
      </c>
      <c r="AR121" s="124" t="s">
        <v>82</v>
      </c>
      <c r="AT121" s="131" t="s">
        <v>73</v>
      </c>
      <c r="AU121" s="131" t="s">
        <v>82</v>
      </c>
      <c r="AY121" s="124" t="s">
        <v>118</v>
      </c>
      <c r="BK121" s="132">
        <f>SUM(BK122:BK129)</f>
        <v>0</v>
      </c>
    </row>
    <row r="122" spans="2:65" s="1" customFormat="1" ht="37.799999999999997" customHeight="1">
      <c r="B122" s="135"/>
      <c r="C122" s="136" t="s">
        <v>82</v>
      </c>
      <c r="D122" s="136" t="s">
        <v>121</v>
      </c>
      <c r="E122" s="137" t="s">
        <v>122</v>
      </c>
      <c r="F122" s="138" t="s">
        <v>164</v>
      </c>
      <c r="G122" s="139" t="s">
        <v>124</v>
      </c>
      <c r="H122" s="140">
        <v>244.827</v>
      </c>
      <c r="I122" s="141"/>
      <c r="J122" s="142">
        <f t="shared" ref="J122:J129" si="0">ROUND(I122*H122,2)</f>
        <v>0</v>
      </c>
      <c r="K122" s="143"/>
      <c r="L122" s="28"/>
      <c r="M122" s="144" t="s">
        <v>1</v>
      </c>
      <c r="N122" s="145" t="s">
        <v>40</v>
      </c>
      <c r="P122" s="146">
        <f t="shared" ref="P122:P129" si="1">O122*H122</f>
        <v>0</v>
      </c>
      <c r="Q122" s="146">
        <v>2.4407199999999998</v>
      </c>
      <c r="R122" s="146">
        <f t="shared" ref="R122:R129" si="2">Q122*H122</f>
        <v>597.55415543999993</v>
      </c>
      <c r="S122" s="146">
        <v>0</v>
      </c>
      <c r="T122" s="147">
        <f t="shared" ref="T122:T129" si="3">S122*H122</f>
        <v>0</v>
      </c>
      <c r="AR122" s="148" t="s">
        <v>125</v>
      </c>
      <c r="AT122" s="148" t="s">
        <v>121</v>
      </c>
      <c r="AU122" s="148" t="s">
        <v>126</v>
      </c>
      <c r="AY122" s="13" t="s">
        <v>118</v>
      </c>
      <c r="BE122" s="149">
        <f t="shared" ref="BE122:BE129" si="4">IF(N122="základná",J122,0)</f>
        <v>0</v>
      </c>
      <c r="BF122" s="149">
        <f t="shared" ref="BF122:BF129" si="5">IF(N122="znížená",J122,0)</f>
        <v>0</v>
      </c>
      <c r="BG122" s="149">
        <f t="shared" ref="BG122:BG129" si="6">IF(N122="zákl. prenesená",J122,0)</f>
        <v>0</v>
      </c>
      <c r="BH122" s="149">
        <f t="shared" ref="BH122:BH129" si="7">IF(N122="zníž. prenesená",J122,0)</f>
        <v>0</v>
      </c>
      <c r="BI122" s="149">
        <f t="shared" ref="BI122:BI129" si="8">IF(N122="nulová",J122,0)</f>
        <v>0</v>
      </c>
      <c r="BJ122" s="13" t="s">
        <v>126</v>
      </c>
      <c r="BK122" s="149">
        <f t="shared" ref="BK122:BK129" si="9">ROUND(I122*H122,2)</f>
        <v>0</v>
      </c>
      <c r="BL122" s="13" t="s">
        <v>125</v>
      </c>
      <c r="BM122" s="148" t="s">
        <v>127</v>
      </c>
    </row>
    <row r="123" spans="2:65" s="1" customFormat="1" ht="21.75" customHeight="1">
      <c r="B123" s="135"/>
      <c r="C123" s="136" t="s">
        <v>126</v>
      </c>
      <c r="D123" s="136" t="s">
        <v>121</v>
      </c>
      <c r="E123" s="137" t="s">
        <v>128</v>
      </c>
      <c r="F123" s="138" t="s">
        <v>129</v>
      </c>
      <c r="G123" s="139" t="s">
        <v>130</v>
      </c>
      <c r="H123" s="140">
        <v>7.14</v>
      </c>
      <c r="I123" s="141"/>
      <c r="J123" s="142">
        <f t="shared" si="0"/>
        <v>0</v>
      </c>
      <c r="K123" s="143"/>
      <c r="L123" s="28"/>
      <c r="M123" s="144" t="s">
        <v>1</v>
      </c>
      <c r="N123" s="145" t="s">
        <v>40</v>
      </c>
      <c r="P123" s="146">
        <f t="shared" si="1"/>
        <v>0</v>
      </c>
      <c r="Q123" s="146">
        <v>7.8600000000000007E-3</v>
      </c>
      <c r="R123" s="146">
        <f t="shared" si="2"/>
        <v>5.6120400000000001E-2</v>
      </c>
      <c r="S123" s="146">
        <v>0</v>
      </c>
      <c r="T123" s="147">
        <f t="shared" si="3"/>
        <v>0</v>
      </c>
      <c r="AR123" s="148" t="s">
        <v>125</v>
      </c>
      <c r="AT123" s="148" t="s">
        <v>121</v>
      </c>
      <c r="AU123" s="148" t="s">
        <v>126</v>
      </c>
      <c r="AY123" s="13" t="s">
        <v>118</v>
      </c>
      <c r="BE123" s="149">
        <f t="shared" si="4"/>
        <v>0</v>
      </c>
      <c r="BF123" s="149">
        <f t="shared" si="5"/>
        <v>0</v>
      </c>
      <c r="BG123" s="149">
        <f t="shared" si="6"/>
        <v>0</v>
      </c>
      <c r="BH123" s="149">
        <f t="shared" si="7"/>
        <v>0</v>
      </c>
      <c r="BI123" s="149">
        <f t="shared" si="8"/>
        <v>0</v>
      </c>
      <c r="BJ123" s="13" t="s">
        <v>126</v>
      </c>
      <c r="BK123" s="149">
        <f t="shared" si="9"/>
        <v>0</v>
      </c>
      <c r="BL123" s="13" t="s">
        <v>125</v>
      </c>
      <c r="BM123" s="148" t="s">
        <v>131</v>
      </c>
    </row>
    <row r="124" spans="2:65" s="1" customFormat="1" ht="21.75" customHeight="1">
      <c r="B124" s="135"/>
      <c r="C124" s="136" t="s">
        <v>132</v>
      </c>
      <c r="D124" s="136" t="s">
        <v>121</v>
      </c>
      <c r="E124" s="137" t="s">
        <v>133</v>
      </c>
      <c r="F124" s="138" t="s">
        <v>134</v>
      </c>
      <c r="G124" s="139" t="s">
        <v>130</v>
      </c>
      <c r="H124" s="140">
        <v>7.14</v>
      </c>
      <c r="I124" s="141"/>
      <c r="J124" s="142">
        <f t="shared" si="0"/>
        <v>0</v>
      </c>
      <c r="K124" s="143"/>
      <c r="L124" s="28"/>
      <c r="M124" s="144" t="s">
        <v>1</v>
      </c>
      <c r="N124" s="145" t="s">
        <v>40</v>
      </c>
      <c r="P124" s="146">
        <f t="shared" si="1"/>
        <v>0</v>
      </c>
      <c r="Q124" s="146">
        <v>0</v>
      </c>
      <c r="R124" s="146">
        <f t="shared" si="2"/>
        <v>0</v>
      </c>
      <c r="S124" s="146">
        <v>0</v>
      </c>
      <c r="T124" s="147">
        <f t="shared" si="3"/>
        <v>0</v>
      </c>
      <c r="AR124" s="148" t="s">
        <v>125</v>
      </c>
      <c r="AT124" s="148" t="s">
        <v>121</v>
      </c>
      <c r="AU124" s="148" t="s">
        <v>126</v>
      </c>
      <c r="AY124" s="13" t="s">
        <v>118</v>
      </c>
      <c r="BE124" s="149">
        <f t="shared" si="4"/>
        <v>0</v>
      </c>
      <c r="BF124" s="149">
        <f t="shared" si="5"/>
        <v>0</v>
      </c>
      <c r="BG124" s="149">
        <f t="shared" si="6"/>
        <v>0</v>
      </c>
      <c r="BH124" s="149">
        <f t="shared" si="7"/>
        <v>0</v>
      </c>
      <c r="BI124" s="149">
        <f t="shared" si="8"/>
        <v>0</v>
      </c>
      <c r="BJ124" s="13" t="s">
        <v>126</v>
      </c>
      <c r="BK124" s="149">
        <f t="shared" si="9"/>
        <v>0</v>
      </c>
      <c r="BL124" s="13" t="s">
        <v>125</v>
      </c>
      <c r="BM124" s="148" t="s">
        <v>135</v>
      </c>
    </row>
    <row r="125" spans="2:65" s="1" customFormat="1" ht="16.5" customHeight="1">
      <c r="B125" s="135"/>
      <c r="C125" s="136" t="s">
        <v>125</v>
      </c>
      <c r="D125" s="136" t="s">
        <v>121</v>
      </c>
      <c r="E125" s="137" t="s">
        <v>136</v>
      </c>
      <c r="F125" s="138" t="s">
        <v>137</v>
      </c>
      <c r="G125" s="139" t="s">
        <v>130</v>
      </c>
      <c r="H125" s="140">
        <v>1224</v>
      </c>
      <c r="I125" s="141"/>
      <c r="J125" s="142">
        <f t="shared" si="0"/>
        <v>0</v>
      </c>
      <c r="K125" s="143"/>
      <c r="L125" s="28"/>
      <c r="M125" s="144" t="s">
        <v>1</v>
      </c>
      <c r="N125" s="145" t="s">
        <v>40</v>
      </c>
      <c r="P125" s="146">
        <f t="shared" si="1"/>
        <v>0</v>
      </c>
      <c r="Q125" s="146">
        <v>0</v>
      </c>
      <c r="R125" s="146">
        <f t="shared" si="2"/>
        <v>0</v>
      </c>
      <c r="S125" s="146">
        <v>0</v>
      </c>
      <c r="T125" s="147">
        <f t="shared" si="3"/>
        <v>0</v>
      </c>
      <c r="AR125" s="148" t="s">
        <v>125</v>
      </c>
      <c r="AT125" s="148" t="s">
        <v>121</v>
      </c>
      <c r="AU125" s="148" t="s">
        <v>126</v>
      </c>
      <c r="AY125" s="13" t="s">
        <v>118</v>
      </c>
      <c r="BE125" s="149">
        <f t="shared" si="4"/>
        <v>0</v>
      </c>
      <c r="BF125" s="149">
        <f t="shared" si="5"/>
        <v>0</v>
      </c>
      <c r="BG125" s="149">
        <f t="shared" si="6"/>
        <v>0</v>
      </c>
      <c r="BH125" s="149">
        <f t="shared" si="7"/>
        <v>0</v>
      </c>
      <c r="BI125" s="149">
        <f t="shared" si="8"/>
        <v>0</v>
      </c>
      <c r="BJ125" s="13" t="s">
        <v>126</v>
      </c>
      <c r="BK125" s="149">
        <f t="shared" si="9"/>
        <v>0</v>
      </c>
      <c r="BL125" s="13" t="s">
        <v>125</v>
      </c>
      <c r="BM125" s="148" t="s">
        <v>138</v>
      </c>
    </row>
    <row r="126" spans="2:65" s="1" customFormat="1" ht="24.15" customHeight="1">
      <c r="B126" s="135"/>
      <c r="C126" s="150" t="s">
        <v>139</v>
      </c>
      <c r="D126" s="150" t="s">
        <v>140</v>
      </c>
      <c r="E126" s="151" t="s">
        <v>141</v>
      </c>
      <c r="F126" s="152" t="s">
        <v>142</v>
      </c>
      <c r="G126" s="153" t="s">
        <v>143</v>
      </c>
      <c r="H126" s="154">
        <v>36.72</v>
      </c>
      <c r="I126" s="155"/>
      <c r="J126" s="156">
        <f t="shared" si="0"/>
        <v>0</v>
      </c>
      <c r="K126" s="157"/>
      <c r="L126" s="158"/>
      <c r="M126" s="159" t="s">
        <v>1</v>
      </c>
      <c r="N126" s="160" t="s">
        <v>40</v>
      </c>
      <c r="P126" s="146">
        <f t="shared" si="1"/>
        <v>0</v>
      </c>
      <c r="Q126" s="146">
        <v>1E-3</v>
      </c>
      <c r="R126" s="146">
        <f t="shared" si="2"/>
        <v>3.6720000000000003E-2</v>
      </c>
      <c r="S126" s="146">
        <v>0</v>
      </c>
      <c r="T126" s="147">
        <f t="shared" si="3"/>
        <v>0</v>
      </c>
      <c r="AR126" s="148" t="s">
        <v>144</v>
      </c>
      <c r="AT126" s="148" t="s">
        <v>140</v>
      </c>
      <c r="AU126" s="148" t="s">
        <v>126</v>
      </c>
      <c r="AY126" s="13" t="s">
        <v>118</v>
      </c>
      <c r="BE126" s="149">
        <f t="shared" si="4"/>
        <v>0</v>
      </c>
      <c r="BF126" s="149">
        <f t="shared" si="5"/>
        <v>0</v>
      </c>
      <c r="BG126" s="149">
        <f t="shared" si="6"/>
        <v>0</v>
      </c>
      <c r="BH126" s="149">
        <f t="shared" si="7"/>
        <v>0</v>
      </c>
      <c r="BI126" s="149">
        <f t="shared" si="8"/>
        <v>0</v>
      </c>
      <c r="BJ126" s="13" t="s">
        <v>126</v>
      </c>
      <c r="BK126" s="149">
        <f t="shared" si="9"/>
        <v>0</v>
      </c>
      <c r="BL126" s="13" t="s">
        <v>125</v>
      </c>
      <c r="BM126" s="148" t="s">
        <v>145</v>
      </c>
    </row>
    <row r="127" spans="2:65" s="1" customFormat="1" ht="16.5" customHeight="1">
      <c r="B127" s="135"/>
      <c r="C127" s="136" t="s">
        <v>119</v>
      </c>
      <c r="D127" s="136" t="s">
        <v>121</v>
      </c>
      <c r="E127" s="137" t="s">
        <v>146</v>
      </c>
      <c r="F127" s="138" t="s">
        <v>147</v>
      </c>
      <c r="G127" s="139" t="s">
        <v>130</v>
      </c>
      <c r="H127" s="140">
        <v>1224</v>
      </c>
      <c r="I127" s="141"/>
      <c r="J127" s="142">
        <f t="shared" si="0"/>
        <v>0</v>
      </c>
      <c r="K127" s="143"/>
      <c r="L127" s="28"/>
      <c r="M127" s="144" t="s">
        <v>1</v>
      </c>
      <c r="N127" s="145" t="s">
        <v>40</v>
      </c>
      <c r="P127" s="146">
        <f t="shared" si="1"/>
        <v>0</v>
      </c>
      <c r="Q127" s="146">
        <v>0</v>
      </c>
      <c r="R127" s="146">
        <f t="shared" si="2"/>
        <v>0</v>
      </c>
      <c r="S127" s="146">
        <v>0</v>
      </c>
      <c r="T127" s="147">
        <f t="shared" si="3"/>
        <v>0</v>
      </c>
      <c r="AR127" s="148" t="s">
        <v>125</v>
      </c>
      <c r="AT127" s="148" t="s">
        <v>121</v>
      </c>
      <c r="AU127" s="148" t="s">
        <v>126</v>
      </c>
      <c r="AY127" s="13" t="s">
        <v>118</v>
      </c>
      <c r="BE127" s="149">
        <f t="shared" si="4"/>
        <v>0</v>
      </c>
      <c r="BF127" s="149">
        <f t="shared" si="5"/>
        <v>0</v>
      </c>
      <c r="BG127" s="149">
        <f t="shared" si="6"/>
        <v>0</v>
      </c>
      <c r="BH127" s="149">
        <f t="shared" si="7"/>
        <v>0</v>
      </c>
      <c r="BI127" s="149">
        <f t="shared" si="8"/>
        <v>0</v>
      </c>
      <c r="BJ127" s="13" t="s">
        <v>126</v>
      </c>
      <c r="BK127" s="149">
        <f t="shared" si="9"/>
        <v>0</v>
      </c>
      <c r="BL127" s="13" t="s">
        <v>125</v>
      </c>
      <c r="BM127" s="148" t="s">
        <v>148</v>
      </c>
    </row>
    <row r="128" spans="2:65" s="1" customFormat="1" ht="37.799999999999997" customHeight="1">
      <c r="B128" s="135"/>
      <c r="C128" s="136" t="s">
        <v>149</v>
      </c>
      <c r="D128" s="136" t="s">
        <v>121</v>
      </c>
      <c r="E128" s="137" t="s">
        <v>171</v>
      </c>
      <c r="F128" s="138" t="s">
        <v>175</v>
      </c>
      <c r="G128" s="139" t="s">
        <v>130</v>
      </c>
      <c r="H128" s="140">
        <v>1224</v>
      </c>
      <c r="I128" s="141"/>
      <c r="J128" s="142">
        <f t="shared" si="0"/>
        <v>0</v>
      </c>
      <c r="K128" s="143"/>
      <c r="L128" s="28"/>
      <c r="M128" s="144" t="s">
        <v>1</v>
      </c>
      <c r="N128" s="145" t="s">
        <v>40</v>
      </c>
      <c r="P128" s="146">
        <f t="shared" si="1"/>
        <v>0</v>
      </c>
      <c r="Q128" s="146">
        <v>0</v>
      </c>
      <c r="R128" s="146">
        <f t="shared" si="2"/>
        <v>0</v>
      </c>
      <c r="S128" s="146">
        <v>0</v>
      </c>
      <c r="T128" s="147">
        <f t="shared" si="3"/>
        <v>0</v>
      </c>
      <c r="AR128" s="148" t="s">
        <v>125</v>
      </c>
      <c r="AT128" s="148" t="s">
        <v>121</v>
      </c>
      <c r="AU128" s="148" t="s">
        <v>126</v>
      </c>
      <c r="AY128" s="13" t="s">
        <v>118</v>
      </c>
      <c r="BE128" s="149">
        <f t="shared" si="4"/>
        <v>0</v>
      </c>
      <c r="BF128" s="149">
        <f t="shared" si="5"/>
        <v>0</v>
      </c>
      <c r="BG128" s="149">
        <f t="shared" si="6"/>
        <v>0</v>
      </c>
      <c r="BH128" s="149">
        <f t="shared" si="7"/>
        <v>0</v>
      </c>
      <c r="BI128" s="149">
        <f t="shared" si="8"/>
        <v>0</v>
      </c>
      <c r="BJ128" s="13" t="s">
        <v>126</v>
      </c>
      <c r="BK128" s="149">
        <f t="shared" si="9"/>
        <v>0</v>
      </c>
      <c r="BL128" s="13" t="s">
        <v>125</v>
      </c>
      <c r="BM128" s="148" t="s">
        <v>166</v>
      </c>
    </row>
    <row r="129" spans="2:65" s="1" customFormat="1" ht="24.15" customHeight="1">
      <c r="B129" s="135"/>
      <c r="C129" s="136" t="s">
        <v>144</v>
      </c>
      <c r="D129" s="136" t="s">
        <v>121</v>
      </c>
      <c r="E129" s="137" t="s">
        <v>153</v>
      </c>
      <c r="F129" s="138" t="s">
        <v>154</v>
      </c>
      <c r="G129" s="139" t="s">
        <v>130</v>
      </c>
      <c r="H129" s="140">
        <v>1224</v>
      </c>
      <c r="I129" s="141"/>
      <c r="J129" s="142">
        <f t="shared" si="0"/>
        <v>0</v>
      </c>
      <c r="K129" s="143"/>
      <c r="L129" s="28"/>
      <c r="M129" s="144" t="s">
        <v>1</v>
      </c>
      <c r="N129" s="145" t="s">
        <v>40</v>
      </c>
      <c r="P129" s="146">
        <f t="shared" si="1"/>
        <v>0</v>
      </c>
      <c r="Q129" s="146">
        <v>0</v>
      </c>
      <c r="R129" s="146">
        <f t="shared" si="2"/>
        <v>0</v>
      </c>
      <c r="S129" s="146">
        <v>0</v>
      </c>
      <c r="T129" s="147">
        <f t="shared" si="3"/>
        <v>0</v>
      </c>
      <c r="AR129" s="148" t="s">
        <v>125</v>
      </c>
      <c r="AT129" s="148" t="s">
        <v>121</v>
      </c>
      <c r="AU129" s="148" t="s">
        <v>126</v>
      </c>
      <c r="AY129" s="13" t="s">
        <v>118</v>
      </c>
      <c r="BE129" s="149">
        <f t="shared" si="4"/>
        <v>0</v>
      </c>
      <c r="BF129" s="149">
        <f t="shared" si="5"/>
        <v>0</v>
      </c>
      <c r="BG129" s="149">
        <f t="shared" si="6"/>
        <v>0</v>
      </c>
      <c r="BH129" s="149">
        <f t="shared" si="7"/>
        <v>0</v>
      </c>
      <c r="BI129" s="149">
        <f t="shared" si="8"/>
        <v>0</v>
      </c>
      <c r="BJ129" s="13" t="s">
        <v>126</v>
      </c>
      <c r="BK129" s="149">
        <f t="shared" si="9"/>
        <v>0</v>
      </c>
      <c r="BL129" s="13" t="s">
        <v>125</v>
      </c>
      <c r="BM129" s="148" t="s">
        <v>176</v>
      </c>
    </row>
    <row r="130" spans="2:65" s="11" customFormat="1" ht="22.8" customHeight="1">
      <c r="B130" s="123"/>
      <c r="D130" s="124" t="s">
        <v>73</v>
      </c>
      <c r="E130" s="133" t="s">
        <v>156</v>
      </c>
      <c r="F130" s="133" t="s">
        <v>157</v>
      </c>
      <c r="I130" s="126"/>
      <c r="J130" s="134">
        <f>BK130</f>
        <v>0</v>
      </c>
      <c r="L130" s="123"/>
      <c r="M130" s="128"/>
      <c r="P130" s="129">
        <f>P131</f>
        <v>0</v>
      </c>
      <c r="R130" s="129">
        <f>R131</f>
        <v>0</v>
      </c>
      <c r="T130" s="130">
        <f>T131</f>
        <v>0</v>
      </c>
      <c r="AR130" s="124" t="s">
        <v>82</v>
      </c>
      <c r="AT130" s="131" t="s">
        <v>73</v>
      </c>
      <c r="AU130" s="131" t="s">
        <v>82</v>
      </c>
      <c r="AY130" s="124" t="s">
        <v>118</v>
      </c>
      <c r="BK130" s="132">
        <f>BK131</f>
        <v>0</v>
      </c>
    </row>
    <row r="131" spans="2:65" s="1" customFormat="1" ht="24.15" customHeight="1">
      <c r="B131" s="135"/>
      <c r="C131" s="136" t="s">
        <v>158</v>
      </c>
      <c r="D131" s="136" t="s">
        <v>121</v>
      </c>
      <c r="E131" s="137" t="s">
        <v>159</v>
      </c>
      <c r="F131" s="138" t="s">
        <v>168</v>
      </c>
      <c r="G131" s="139" t="s">
        <v>161</v>
      </c>
      <c r="H131" s="140">
        <v>597.58100000000002</v>
      </c>
      <c r="I131" s="141"/>
      <c r="J131" s="142">
        <f>ROUND(I131*H131,2)</f>
        <v>0</v>
      </c>
      <c r="K131" s="143"/>
      <c r="L131" s="28"/>
      <c r="M131" s="161" t="s">
        <v>1</v>
      </c>
      <c r="N131" s="162" t="s">
        <v>40</v>
      </c>
      <c r="O131" s="163"/>
      <c r="P131" s="164">
        <f>O131*H131</f>
        <v>0</v>
      </c>
      <c r="Q131" s="164">
        <v>0</v>
      </c>
      <c r="R131" s="164">
        <f>Q131*H131</f>
        <v>0</v>
      </c>
      <c r="S131" s="164">
        <v>0</v>
      </c>
      <c r="T131" s="165">
        <f>S131*H131</f>
        <v>0</v>
      </c>
      <c r="AR131" s="148" t="s">
        <v>125</v>
      </c>
      <c r="AT131" s="148" t="s">
        <v>121</v>
      </c>
      <c r="AU131" s="148" t="s">
        <v>126</v>
      </c>
      <c r="AY131" s="13" t="s">
        <v>118</v>
      </c>
      <c r="BE131" s="149">
        <f>IF(N131="základná",J131,0)</f>
        <v>0</v>
      </c>
      <c r="BF131" s="149">
        <f>IF(N131="znížená",J131,0)</f>
        <v>0</v>
      </c>
      <c r="BG131" s="149">
        <f>IF(N131="zákl. prenesená",J131,0)</f>
        <v>0</v>
      </c>
      <c r="BH131" s="149">
        <f>IF(N131="zníž. prenesená",J131,0)</f>
        <v>0</v>
      </c>
      <c r="BI131" s="149">
        <f>IF(N131="nulová",J131,0)</f>
        <v>0</v>
      </c>
      <c r="BJ131" s="13" t="s">
        <v>126</v>
      </c>
      <c r="BK131" s="149">
        <f>ROUND(I131*H131,2)</f>
        <v>0</v>
      </c>
      <c r="BL131" s="13" t="s">
        <v>125</v>
      </c>
      <c r="BM131" s="148" t="s">
        <v>177</v>
      </c>
    </row>
    <row r="132" spans="2:65" s="1" customFormat="1" ht="6.9" customHeight="1">
      <c r="B132" s="43"/>
      <c r="C132" s="44"/>
      <c r="D132" s="44"/>
      <c r="E132" s="44"/>
      <c r="F132" s="44"/>
      <c r="G132" s="44"/>
      <c r="H132" s="44"/>
      <c r="I132" s="44"/>
      <c r="J132" s="44"/>
      <c r="K132" s="44"/>
      <c r="L132" s="28"/>
    </row>
  </sheetData>
  <autoFilter ref="C118:K131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 01-1 - Maštal č.1</vt:lpstr>
      <vt:lpstr>SO 01-2 - Maštal č.2</vt:lpstr>
      <vt:lpstr>SO 01-3 - Maštal č.3</vt:lpstr>
      <vt:lpstr>SO 01-4 - Maštal č.4</vt:lpstr>
      <vt:lpstr>'Rekapitulácia stavby'!Názvy_tlače</vt:lpstr>
      <vt:lpstr>'SO 01-1 - Maštal č.1'!Názvy_tlače</vt:lpstr>
      <vt:lpstr>'SO 01-2 - Maštal č.2'!Názvy_tlače</vt:lpstr>
      <vt:lpstr>'SO 01-3 - Maštal č.3'!Názvy_tlače</vt:lpstr>
      <vt:lpstr>'SO 01-4 - Maštal č.4'!Názvy_tlače</vt:lpstr>
      <vt:lpstr>'Rekapitulácia stavby'!Oblasť_tlače</vt:lpstr>
      <vt:lpstr>'SO 01-1 - Maštal č.1'!Oblasť_tlače</vt:lpstr>
      <vt:lpstr>'SO 01-2 - Maštal č.2'!Oblasť_tlače</vt:lpstr>
      <vt:lpstr>'SO 01-3 - Maštal č.3'!Oblasť_tlače</vt:lpstr>
      <vt:lpstr>'SO 01-4 - Maštal č.4'!Oblasť_tlače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HPelite\Admin</dc:creator>
  <cp:lastModifiedBy>Agrocontract  Mikulas</cp:lastModifiedBy>
  <dcterms:created xsi:type="dcterms:W3CDTF">2024-04-22T13:10:35Z</dcterms:created>
  <dcterms:modified xsi:type="dcterms:W3CDTF">2024-04-23T11:34:18Z</dcterms:modified>
</cp:coreProperties>
</file>