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2024\FN MARTIN RTG\ROZPOČTY zmena 16_02_2024\BEZ CIEN\"/>
    </mc:Choice>
  </mc:AlternateContent>
  <bookViews>
    <workbookView xWindow="0" yWindow="0" windowWidth="28800" windowHeight="12435" tabRatio="500"/>
  </bookViews>
  <sheets>
    <sheet name="Prehlad" sheetId="3" r:id="rId1"/>
    <sheet name="Figury" sheetId="4" r:id="rId2"/>
    <sheet name="Rekapitulacia" sheetId="5" r:id="rId3"/>
    <sheet name="Kryci list" sheetId="6" r:id="rId4"/>
  </sheets>
  <definedNames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list'!$A:$J</definedName>
    <definedName name="_xlnm.Print_Area" localSheetId="0">Prehlad!$A:$O</definedName>
    <definedName name="_xlnm.Print_Area" localSheetId="2">Rekapitulacia!$A:$G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I30" i="6" l="1"/>
  <c r="J30" i="6" s="1"/>
  <c r="G34" i="5"/>
  <c r="W234" i="3"/>
  <c r="E18" i="6"/>
  <c r="G31" i="5"/>
  <c r="F31" i="5"/>
  <c r="E31" i="5"/>
  <c r="C31" i="5"/>
  <c r="W232" i="3"/>
  <c r="N232" i="3"/>
  <c r="L232" i="3"/>
  <c r="I232" i="3"/>
  <c r="G30" i="5"/>
  <c r="F30" i="5"/>
  <c r="E30" i="5"/>
  <c r="C30" i="5"/>
  <c r="W230" i="3"/>
  <c r="N230" i="3"/>
  <c r="L230" i="3"/>
  <c r="J230" i="3"/>
  <c r="D30" i="5" s="1"/>
  <c r="I230" i="3"/>
  <c r="N229" i="3"/>
  <c r="L229" i="3"/>
  <c r="J229" i="3"/>
  <c r="H229" i="3"/>
  <c r="N228" i="3"/>
  <c r="L228" i="3"/>
  <c r="J228" i="3"/>
  <c r="H228" i="3"/>
  <c r="N227" i="3"/>
  <c r="L227" i="3"/>
  <c r="J227" i="3"/>
  <c r="H227" i="3"/>
  <c r="H230" i="3" s="1"/>
  <c r="G28" i="5"/>
  <c r="W223" i="3"/>
  <c r="G27" i="5"/>
  <c r="F27" i="5"/>
  <c r="E27" i="5"/>
  <c r="C27" i="5"/>
  <c r="W221" i="3"/>
  <c r="N221" i="3"/>
  <c r="L221" i="3"/>
  <c r="I221" i="3"/>
  <c r="N220" i="3"/>
  <c r="L220" i="3"/>
  <c r="J220" i="3"/>
  <c r="H220" i="3"/>
  <c r="N219" i="3"/>
  <c r="L219" i="3"/>
  <c r="J219" i="3"/>
  <c r="H219" i="3"/>
  <c r="N218" i="3"/>
  <c r="L218" i="3"/>
  <c r="J218" i="3"/>
  <c r="H218" i="3"/>
  <c r="N217" i="3"/>
  <c r="L217" i="3"/>
  <c r="J217" i="3"/>
  <c r="J221" i="3" s="1"/>
  <c r="H217" i="3"/>
  <c r="H221" i="3" s="1"/>
  <c r="B27" i="5" s="1"/>
  <c r="G26" i="5"/>
  <c r="F26" i="5"/>
  <c r="E26" i="5"/>
  <c r="C26" i="5"/>
  <c r="W214" i="3"/>
  <c r="N214" i="3"/>
  <c r="L214" i="3"/>
  <c r="J214" i="3"/>
  <c r="D26" i="5" s="1"/>
  <c r="I214" i="3"/>
  <c r="N210" i="3"/>
  <c r="L210" i="3"/>
  <c r="J210" i="3"/>
  <c r="H210" i="3"/>
  <c r="N207" i="3"/>
  <c r="L207" i="3"/>
  <c r="J207" i="3"/>
  <c r="H207" i="3"/>
  <c r="H214" i="3" s="1"/>
  <c r="B26" i="5" s="1"/>
  <c r="G25" i="5"/>
  <c r="F25" i="5"/>
  <c r="E25" i="5"/>
  <c r="W204" i="3"/>
  <c r="N204" i="3"/>
  <c r="L204" i="3"/>
  <c r="N203" i="3"/>
  <c r="L203" i="3"/>
  <c r="J203" i="3"/>
  <c r="H203" i="3"/>
  <c r="N202" i="3"/>
  <c r="L202" i="3"/>
  <c r="J202" i="3"/>
  <c r="I202" i="3"/>
  <c r="N201" i="3"/>
  <c r="L201" i="3"/>
  <c r="J201" i="3"/>
  <c r="I201" i="3"/>
  <c r="I204" i="3" s="1"/>
  <c r="C25" i="5" s="1"/>
  <c r="N200" i="3"/>
  <c r="L200" i="3"/>
  <c r="J200" i="3"/>
  <c r="H200" i="3"/>
  <c r="N199" i="3"/>
  <c r="L199" i="3"/>
  <c r="J199" i="3"/>
  <c r="H199" i="3"/>
  <c r="N198" i="3"/>
  <c r="L198" i="3"/>
  <c r="J198" i="3"/>
  <c r="H198" i="3"/>
  <c r="N196" i="3"/>
  <c r="L196" i="3"/>
  <c r="J196" i="3"/>
  <c r="H196" i="3"/>
  <c r="N195" i="3"/>
  <c r="L195" i="3"/>
  <c r="J195" i="3"/>
  <c r="J204" i="3" s="1"/>
  <c r="H195" i="3"/>
  <c r="H204" i="3" s="1"/>
  <c r="B25" i="5" s="1"/>
  <c r="G24" i="5"/>
  <c r="W192" i="3"/>
  <c r="N192" i="3"/>
  <c r="N223" i="3" s="1"/>
  <c r="F28" i="5" s="1"/>
  <c r="L192" i="3"/>
  <c r="L223" i="3" s="1"/>
  <c r="E28" i="5" s="1"/>
  <c r="N191" i="3"/>
  <c r="L191" i="3"/>
  <c r="J191" i="3"/>
  <c r="H191" i="3"/>
  <c r="N188" i="3"/>
  <c r="L188" i="3"/>
  <c r="J188" i="3"/>
  <c r="H188" i="3"/>
  <c r="N187" i="3"/>
  <c r="L187" i="3"/>
  <c r="J187" i="3"/>
  <c r="I187" i="3"/>
  <c r="I192" i="3" s="1"/>
  <c r="N182" i="3"/>
  <c r="L182" i="3"/>
  <c r="J182" i="3"/>
  <c r="H182" i="3"/>
  <c r="N181" i="3"/>
  <c r="L181" i="3"/>
  <c r="J181" i="3"/>
  <c r="H181" i="3"/>
  <c r="N179" i="3"/>
  <c r="L179" i="3"/>
  <c r="J179" i="3"/>
  <c r="H179" i="3"/>
  <c r="N177" i="3"/>
  <c r="L177" i="3"/>
  <c r="J177" i="3"/>
  <c r="H177" i="3"/>
  <c r="N176" i="3"/>
  <c r="L176" i="3"/>
  <c r="J176" i="3"/>
  <c r="H176" i="3"/>
  <c r="N175" i="3"/>
  <c r="L175" i="3"/>
  <c r="J175" i="3"/>
  <c r="H175" i="3"/>
  <c r="G23" i="5"/>
  <c r="F23" i="5"/>
  <c r="E23" i="5"/>
  <c r="W172" i="3"/>
  <c r="N172" i="3"/>
  <c r="L172" i="3"/>
  <c r="N171" i="3"/>
  <c r="L171" i="3"/>
  <c r="J171" i="3"/>
  <c r="H171" i="3"/>
  <c r="N170" i="3"/>
  <c r="L170" i="3"/>
  <c r="J170" i="3"/>
  <c r="I170" i="3"/>
  <c r="N169" i="3"/>
  <c r="L169" i="3"/>
  <c r="J169" i="3"/>
  <c r="H169" i="3"/>
  <c r="N168" i="3"/>
  <c r="L168" i="3"/>
  <c r="J168" i="3"/>
  <c r="H168" i="3"/>
  <c r="N167" i="3"/>
  <c r="L167" i="3"/>
  <c r="J167" i="3"/>
  <c r="I167" i="3"/>
  <c r="N166" i="3"/>
  <c r="L166" i="3"/>
  <c r="J166" i="3"/>
  <c r="I166" i="3"/>
  <c r="N165" i="3"/>
  <c r="L165" i="3"/>
  <c r="J165" i="3"/>
  <c r="I165" i="3"/>
  <c r="I172" i="3" s="1"/>
  <c r="C23" i="5" s="1"/>
  <c r="N164" i="3"/>
  <c r="L164" i="3"/>
  <c r="J164" i="3"/>
  <c r="H164" i="3"/>
  <c r="N163" i="3"/>
  <c r="L163" i="3"/>
  <c r="J163" i="3"/>
  <c r="H163" i="3"/>
  <c r="N162" i="3"/>
  <c r="L162" i="3"/>
  <c r="J162" i="3"/>
  <c r="H162" i="3"/>
  <c r="N161" i="3"/>
  <c r="L161" i="3"/>
  <c r="J161" i="3"/>
  <c r="H161" i="3"/>
  <c r="N160" i="3"/>
  <c r="L160" i="3"/>
  <c r="J160" i="3"/>
  <c r="H160" i="3"/>
  <c r="N159" i="3"/>
  <c r="L159" i="3"/>
  <c r="J159" i="3"/>
  <c r="H159" i="3"/>
  <c r="N157" i="3"/>
  <c r="L157" i="3"/>
  <c r="J157" i="3"/>
  <c r="J172" i="3" s="1"/>
  <c r="H157" i="3"/>
  <c r="H172" i="3" s="1"/>
  <c r="B23" i="5" s="1"/>
  <c r="G22" i="5"/>
  <c r="F22" i="5"/>
  <c r="E22" i="5"/>
  <c r="C22" i="5"/>
  <c r="W154" i="3"/>
  <c r="N154" i="3"/>
  <c r="L154" i="3"/>
  <c r="I154" i="3"/>
  <c r="N153" i="3"/>
  <c r="L153" i="3"/>
  <c r="J153" i="3"/>
  <c r="J154" i="3" s="1"/>
  <c r="H153" i="3"/>
  <c r="H154" i="3" s="1"/>
  <c r="B22" i="5" s="1"/>
  <c r="G21" i="5"/>
  <c r="F21" i="5"/>
  <c r="E21" i="5"/>
  <c r="C21" i="5"/>
  <c r="W150" i="3"/>
  <c r="N150" i="3"/>
  <c r="L150" i="3"/>
  <c r="J150" i="3"/>
  <c r="D21" i="5" s="1"/>
  <c r="I150" i="3"/>
  <c r="N149" i="3"/>
  <c r="L149" i="3"/>
  <c r="J149" i="3"/>
  <c r="H149" i="3"/>
  <c r="H150" i="3" s="1"/>
  <c r="B21" i="5" s="1"/>
  <c r="G20" i="5"/>
  <c r="F20" i="5"/>
  <c r="E20" i="5"/>
  <c r="W146" i="3"/>
  <c r="N146" i="3"/>
  <c r="L146" i="3"/>
  <c r="J146" i="3"/>
  <c r="D20" i="5" s="1"/>
  <c r="N145" i="3"/>
  <c r="L145" i="3"/>
  <c r="J145" i="3"/>
  <c r="H145" i="3"/>
  <c r="N144" i="3"/>
  <c r="L144" i="3"/>
  <c r="J144" i="3"/>
  <c r="I144" i="3"/>
  <c r="N141" i="3"/>
  <c r="L141" i="3"/>
  <c r="J141" i="3"/>
  <c r="H141" i="3"/>
  <c r="N140" i="3"/>
  <c r="L140" i="3"/>
  <c r="J140" i="3"/>
  <c r="H140" i="3"/>
  <c r="N139" i="3"/>
  <c r="L139" i="3"/>
  <c r="J139" i="3"/>
  <c r="H139" i="3"/>
  <c r="N138" i="3"/>
  <c r="L138" i="3"/>
  <c r="J138" i="3"/>
  <c r="I138" i="3"/>
  <c r="I146" i="3" s="1"/>
  <c r="C20" i="5" s="1"/>
  <c r="N137" i="3"/>
  <c r="L137" i="3"/>
  <c r="J137" i="3"/>
  <c r="H137" i="3"/>
  <c r="N133" i="3"/>
  <c r="L133" i="3"/>
  <c r="J133" i="3"/>
  <c r="H133" i="3"/>
  <c r="H146" i="3" s="1"/>
  <c r="B20" i="5" s="1"/>
  <c r="G18" i="5"/>
  <c r="W129" i="3"/>
  <c r="G17" i="5"/>
  <c r="W127" i="3"/>
  <c r="N127" i="3"/>
  <c r="F17" i="5" s="1"/>
  <c r="L127" i="3"/>
  <c r="E17" i="5" s="1"/>
  <c r="I127" i="3"/>
  <c r="C17" i="5" s="1"/>
  <c r="N126" i="3"/>
  <c r="L126" i="3"/>
  <c r="J126" i="3"/>
  <c r="H126" i="3"/>
  <c r="N125" i="3"/>
  <c r="L125" i="3"/>
  <c r="J125" i="3"/>
  <c r="H125" i="3"/>
  <c r="N124" i="3"/>
  <c r="L124" i="3"/>
  <c r="J124" i="3"/>
  <c r="H124" i="3"/>
  <c r="N123" i="3"/>
  <c r="L123" i="3"/>
  <c r="J123" i="3"/>
  <c r="H123" i="3"/>
  <c r="N122" i="3"/>
  <c r="L122" i="3"/>
  <c r="J122" i="3"/>
  <c r="H122" i="3"/>
  <c r="N121" i="3"/>
  <c r="L121" i="3"/>
  <c r="J121" i="3"/>
  <c r="H121" i="3"/>
  <c r="N120" i="3"/>
  <c r="L120" i="3"/>
  <c r="J120" i="3"/>
  <c r="H120" i="3"/>
  <c r="N119" i="3"/>
  <c r="L119" i="3"/>
  <c r="J119" i="3"/>
  <c r="H119" i="3"/>
  <c r="N118" i="3"/>
  <c r="L118" i="3"/>
  <c r="J118" i="3"/>
  <c r="H118" i="3"/>
  <c r="N117" i="3"/>
  <c r="L117" i="3"/>
  <c r="J117" i="3"/>
  <c r="H117" i="3"/>
  <c r="N116" i="3"/>
  <c r="L116" i="3"/>
  <c r="J116" i="3"/>
  <c r="H116" i="3"/>
  <c r="N114" i="3"/>
  <c r="L114" i="3"/>
  <c r="J114" i="3"/>
  <c r="H114" i="3"/>
  <c r="N110" i="3"/>
  <c r="L110" i="3"/>
  <c r="J110" i="3"/>
  <c r="H110" i="3"/>
  <c r="N109" i="3"/>
  <c r="L109" i="3"/>
  <c r="J109" i="3"/>
  <c r="H109" i="3"/>
  <c r="N105" i="3"/>
  <c r="L105" i="3"/>
  <c r="J105" i="3"/>
  <c r="H105" i="3"/>
  <c r="N104" i="3"/>
  <c r="L104" i="3"/>
  <c r="J104" i="3"/>
  <c r="J127" i="3" s="1"/>
  <c r="H104" i="3"/>
  <c r="N101" i="3"/>
  <c r="L101" i="3"/>
  <c r="J101" i="3"/>
  <c r="H101" i="3"/>
  <c r="N98" i="3"/>
  <c r="L98" i="3"/>
  <c r="J98" i="3"/>
  <c r="H98" i="3"/>
  <c r="N94" i="3"/>
  <c r="L94" i="3"/>
  <c r="J94" i="3"/>
  <c r="H94" i="3"/>
  <c r="N92" i="3"/>
  <c r="L92" i="3"/>
  <c r="J92" i="3"/>
  <c r="H92" i="3"/>
  <c r="N90" i="3"/>
  <c r="L90" i="3"/>
  <c r="J90" i="3"/>
  <c r="H90" i="3"/>
  <c r="N89" i="3"/>
  <c r="L89" i="3"/>
  <c r="J89" i="3"/>
  <c r="H89" i="3"/>
  <c r="N88" i="3"/>
  <c r="L88" i="3"/>
  <c r="J88" i="3"/>
  <c r="H88" i="3"/>
  <c r="N87" i="3"/>
  <c r="L87" i="3"/>
  <c r="J87" i="3"/>
  <c r="H87" i="3"/>
  <c r="N85" i="3"/>
  <c r="L85" i="3"/>
  <c r="J85" i="3"/>
  <c r="H85" i="3"/>
  <c r="N83" i="3"/>
  <c r="L83" i="3"/>
  <c r="J83" i="3"/>
  <c r="H83" i="3"/>
  <c r="N81" i="3"/>
  <c r="L81" i="3"/>
  <c r="J81" i="3"/>
  <c r="H81" i="3"/>
  <c r="N80" i="3"/>
  <c r="L80" i="3"/>
  <c r="J80" i="3"/>
  <c r="H80" i="3"/>
  <c r="N77" i="3"/>
  <c r="L77" i="3"/>
  <c r="J77" i="3"/>
  <c r="H77" i="3"/>
  <c r="N76" i="3"/>
  <c r="L76" i="3"/>
  <c r="J76" i="3"/>
  <c r="H76" i="3"/>
  <c r="N75" i="3"/>
  <c r="L75" i="3"/>
  <c r="J75" i="3"/>
  <c r="H75" i="3"/>
  <c r="H127" i="3" s="1"/>
  <c r="B17" i="5" s="1"/>
  <c r="G16" i="5"/>
  <c r="F16" i="5"/>
  <c r="E16" i="5"/>
  <c r="W72" i="3"/>
  <c r="N72" i="3"/>
  <c r="L72" i="3"/>
  <c r="N70" i="3"/>
  <c r="L70" i="3"/>
  <c r="J70" i="3"/>
  <c r="I70" i="3"/>
  <c r="I72" i="3" s="1"/>
  <c r="C16" i="5" s="1"/>
  <c r="N69" i="3"/>
  <c r="L69" i="3"/>
  <c r="J69" i="3"/>
  <c r="H69" i="3"/>
  <c r="N68" i="3"/>
  <c r="L68" i="3"/>
  <c r="J68" i="3"/>
  <c r="H68" i="3"/>
  <c r="N66" i="3"/>
  <c r="L66" i="3"/>
  <c r="J66" i="3"/>
  <c r="H66" i="3"/>
  <c r="N63" i="3"/>
  <c r="L63" i="3"/>
  <c r="J63" i="3"/>
  <c r="H63" i="3"/>
  <c r="N62" i="3"/>
  <c r="L62" i="3"/>
  <c r="J62" i="3"/>
  <c r="H62" i="3"/>
  <c r="N59" i="3"/>
  <c r="L59" i="3"/>
  <c r="J59" i="3"/>
  <c r="H59" i="3"/>
  <c r="N56" i="3"/>
  <c r="L56" i="3"/>
  <c r="J56" i="3"/>
  <c r="H56" i="3"/>
  <c r="N55" i="3"/>
  <c r="L55" i="3"/>
  <c r="J55" i="3"/>
  <c r="H55" i="3"/>
  <c r="N54" i="3"/>
  <c r="L54" i="3"/>
  <c r="J54" i="3"/>
  <c r="H54" i="3"/>
  <c r="N53" i="3"/>
  <c r="L53" i="3"/>
  <c r="J53" i="3"/>
  <c r="H53" i="3"/>
  <c r="N52" i="3"/>
  <c r="L52" i="3"/>
  <c r="J52" i="3"/>
  <c r="H52" i="3"/>
  <c r="N51" i="3"/>
  <c r="L51" i="3"/>
  <c r="J51" i="3"/>
  <c r="H51" i="3"/>
  <c r="N50" i="3"/>
  <c r="L50" i="3"/>
  <c r="J50" i="3"/>
  <c r="H50" i="3"/>
  <c r="N49" i="3"/>
  <c r="L49" i="3"/>
  <c r="J49" i="3"/>
  <c r="H49" i="3"/>
  <c r="N48" i="3"/>
  <c r="L48" i="3"/>
  <c r="J48" i="3"/>
  <c r="J72" i="3" s="1"/>
  <c r="H48" i="3"/>
  <c r="H72" i="3" s="1"/>
  <c r="B16" i="5" s="1"/>
  <c r="G15" i="5"/>
  <c r="F15" i="5"/>
  <c r="E15" i="5"/>
  <c r="C15" i="5"/>
  <c r="W45" i="3"/>
  <c r="N45" i="3"/>
  <c r="L45" i="3"/>
  <c r="I45" i="3"/>
  <c r="N41" i="3"/>
  <c r="L41" i="3"/>
  <c r="J41" i="3"/>
  <c r="J45" i="3" s="1"/>
  <c r="H41" i="3"/>
  <c r="H45" i="3" s="1"/>
  <c r="B15" i="5" s="1"/>
  <c r="G14" i="5"/>
  <c r="F14" i="5"/>
  <c r="E14" i="5"/>
  <c r="C14" i="5"/>
  <c r="W38" i="3"/>
  <c r="N38" i="3"/>
  <c r="L38" i="3"/>
  <c r="I38" i="3"/>
  <c r="N36" i="3"/>
  <c r="L36" i="3"/>
  <c r="J36" i="3"/>
  <c r="H36" i="3"/>
  <c r="N33" i="3"/>
  <c r="L33" i="3"/>
  <c r="J33" i="3"/>
  <c r="H33" i="3"/>
  <c r="N32" i="3"/>
  <c r="L32" i="3"/>
  <c r="J32" i="3"/>
  <c r="J38" i="3" s="1"/>
  <c r="H32" i="3"/>
  <c r="H38" i="3" s="1"/>
  <c r="B14" i="5" s="1"/>
  <c r="G13" i="5"/>
  <c r="W29" i="3"/>
  <c r="N29" i="3"/>
  <c r="L29" i="3"/>
  <c r="E13" i="5" s="1"/>
  <c r="I29" i="3"/>
  <c r="N24" i="3"/>
  <c r="L24" i="3"/>
  <c r="J24" i="3"/>
  <c r="J29" i="3" s="1"/>
  <c r="D13" i="5" s="1"/>
  <c r="H24" i="3"/>
  <c r="H29" i="3" s="1"/>
  <c r="G12" i="5"/>
  <c r="F12" i="5"/>
  <c r="E12" i="5"/>
  <c r="C12" i="5"/>
  <c r="W20" i="3"/>
  <c r="N20" i="3"/>
  <c r="L20" i="3"/>
  <c r="I20" i="3"/>
  <c r="H20" i="3"/>
  <c r="B12" i="5" s="1"/>
  <c r="N19" i="3"/>
  <c r="L19" i="3"/>
  <c r="J19" i="3"/>
  <c r="H19" i="3"/>
  <c r="N18" i="3"/>
  <c r="L18" i="3"/>
  <c r="J18" i="3"/>
  <c r="H18" i="3"/>
  <c r="N17" i="3"/>
  <c r="L17" i="3"/>
  <c r="J17" i="3"/>
  <c r="H17" i="3"/>
  <c r="N16" i="3"/>
  <c r="L16" i="3"/>
  <c r="J16" i="3"/>
  <c r="H16" i="3"/>
  <c r="N14" i="3"/>
  <c r="L14" i="3"/>
  <c r="J14" i="3"/>
  <c r="J20" i="3" s="1"/>
  <c r="H14" i="3"/>
  <c r="J26" i="6"/>
  <c r="J20" i="6"/>
  <c r="F19" i="6"/>
  <c r="J14" i="6"/>
  <c r="F14" i="6"/>
  <c r="J13" i="6"/>
  <c r="F13" i="6"/>
  <c r="J12" i="6"/>
  <c r="F12" i="6"/>
  <c r="F1" i="6"/>
  <c r="B8" i="5"/>
  <c r="D8" i="3"/>
  <c r="D27" i="5" l="1"/>
  <c r="E221" i="3"/>
  <c r="H232" i="3"/>
  <c r="B30" i="5"/>
  <c r="J232" i="3"/>
  <c r="E230" i="3"/>
  <c r="D25" i="5"/>
  <c r="E204" i="3"/>
  <c r="E214" i="3"/>
  <c r="H192" i="3"/>
  <c r="H223" i="3" s="1"/>
  <c r="J192" i="3"/>
  <c r="J223" i="3" s="1"/>
  <c r="D23" i="5"/>
  <c r="E172" i="3"/>
  <c r="D22" i="5"/>
  <c r="E154" i="3"/>
  <c r="I223" i="3"/>
  <c r="C28" i="5" s="1"/>
  <c r="E146" i="3"/>
  <c r="E150" i="3"/>
  <c r="E127" i="3"/>
  <c r="D17" i="5"/>
  <c r="D15" i="5"/>
  <c r="E45" i="3"/>
  <c r="D16" i="5"/>
  <c r="E72" i="3"/>
  <c r="D14" i="5"/>
  <c r="E38" i="3"/>
  <c r="E20" i="3"/>
  <c r="D12" i="5"/>
  <c r="E24" i="5"/>
  <c r="B24" i="5"/>
  <c r="F24" i="5"/>
  <c r="C24" i="5"/>
  <c r="H129" i="3"/>
  <c r="N129" i="3"/>
  <c r="F18" i="5" s="1"/>
  <c r="I129" i="3"/>
  <c r="C18" i="5" s="1"/>
  <c r="C13" i="5"/>
  <c r="F13" i="5"/>
  <c r="J129" i="3"/>
  <c r="D18" i="5" s="1"/>
  <c r="E29" i="3"/>
  <c r="B13" i="5"/>
  <c r="L129" i="3"/>
  <c r="D18" i="6" l="1"/>
  <c r="F18" i="6" s="1"/>
  <c r="B31" i="5"/>
  <c r="D31" i="5"/>
  <c r="E232" i="3"/>
  <c r="D28" i="5"/>
  <c r="E223" i="3"/>
  <c r="D17" i="6"/>
  <c r="B28" i="5"/>
  <c r="E192" i="3"/>
  <c r="D24" i="5"/>
  <c r="H234" i="3"/>
  <c r="B34" i="5" s="1"/>
  <c r="E17" i="6"/>
  <c r="F17" i="6" s="1"/>
  <c r="I234" i="3"/>
  <c r="C34" i="5" s="1"/>
  <c r="E129" i="3"/>
  <c r="D16" i="6"/>
  <c r="B18" i="5"/>
  <c r="E16" i="6"/>
  <c r="N234" i="3"/>
  <c r="F34" i="5" s="1"/>
  <c r="J234" i="3"/>
  <c r="D34" i="5" s="1"/>
  <c r="L234" i="3"/>
  <c r="E34" i="5" s="1"/>
  <c r="E18" i="5"/>
  <c r="D20" i="6" l="1"/>
  <c r="E20" i="6"/>
  <c r="F24" i="6"/>
  <c r="F25" i="6"/>
  <c r="F22" i="6"/>
  <c r="F23" i="6"/>
  <c r="F16" i="6"/>
  <c r="F20" i="6" s="1"/>
  <c r="E234" i="3"/>
  <c r="F26" i="6" l="1"/>
  <c r="J28" i="6" s="1"/>
  <c r="I29" i="6" s="1"/>
  <c r="J29" i="6" s="1"/>
  <c r="J31" i="6" s="1"/>
</calcChain>
</file>

<file path=xl/sharedStrings.xml><?xml version="1.0" encoding="utf-8"?>
<sst xmlns="http://schemas.openxmlformats.org/spreadsheetml/2006/main" count="1764" uniqueCount="603">
  <si>
    <t>a</t>
  </si>
  <si>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</si>
  <si>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</si>
  <si>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</si>
  <si>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</si>
  <si>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</si>
  <si>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</si>
  <si>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</si>
  <si>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</si>
  <si>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</si>
  <si>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</si>
  <si>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</si>
  <si>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</si>
  <si>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</si>
  <si>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</si>
  <si>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</si>
  <si>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</si>
  <si>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</si>
  <si>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</si>
  <si>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</si>
  <si>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</si>
  <si>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</si>
  <si>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</si>
  <si>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</si>
  <si>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</si>
  <si>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</si>
  <si>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</si>
  <si>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</si>
  <si>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</si>
  <si>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</si>
  <si>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</si>
  <si>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</si>
  <si>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</si>
  <si>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</si>
  <si>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</si>
  <si>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</si>
  <si>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</si>
  <si>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</si>
  <si>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</si>
  <si>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</si>
  <si>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</si>
  <si>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</si>
  <si>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</si>
  <si>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</si>
  <si>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</si>
  <si>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</si>
  <si>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</si>
  <si>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</si>
  <si>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</si>
  <si>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</si>
  <si>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</si>
  <si>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</si>
  <si>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</si>
  <si>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</si>
  <si>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</si>
  <si>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</si>
  <si>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</si>
  <si>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</si>
  <si>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</si>
  <si>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</si>
  <si>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</si>
  <si>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</si>
  <si>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</si>
  <si>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</si>
  <si>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</si>
  <si>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</si>
  <si>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</si>
  <si>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</si>
  <si>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</si>
  <si>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</si>
  <si>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</si>
  <si>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</si>
  <si>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</si>
  <si>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</si>
  <si>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</si>
  <si>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</si>
  <si>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</si>
  <si>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</si>
  <si>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</si>
  <si>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</si>
  <si>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</si>
  <si>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</si>
  <si>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</si>
  <si>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</si>
  <si>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</si>
  <si>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</si>
  <si>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</si>
  <si>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</si>
  <si>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</si>
  <si>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</si>
  <si>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</si>
  <si>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</si>
  <si>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</si>
  <si>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</si>
  <si>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</si>
  <si>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</si>
  <si>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</si>
  <si>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</si>
  <si>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</si>
  <si>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</si>
  <si>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</si>
  <si>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</si>
  <si>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</si>
  <si>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</si>
  <si>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</si>
  <si>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</si>
  <si>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</si>
  <si>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</si>
  <si>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</si>
  <si>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</si>
  <si>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</si>
  <si>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</si>
  <si>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</si>
  <si>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</si>
  <si>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</si>
  <si>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</si>
  <si>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</si>
  <si>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Odberateľ: Univerzitná nemocnica Martin </t>
  </si>
  <si>
    <t xml:space="preserve">Spracoval: Gabriela Nagyová                        </t>
  </si>
  <si>
    <t xml:space="preserve">Projektant: DOMINO INVEST s.r.o. Ing.Juraj Šuty </t>
  </si>
  <si>
    <t xml:space="preserve">JKSO : </t>
  </si>
  <si>
    <t>Dátum: 05.01.2024</t>
  </si>
  <si>
    <t>Stavba : Stav.priprav.pre mont. RTG prístr.NR SYS C 400 na Inp UNM,Kollárova 2,Martin</t>
  </si>
  <si>
    <t>Objekt : SO 01 Stavebné úpravy RTG</t>
  </si>
  <si>
    <t>MPBAU SK, s. r. o. Košice</t>
  </si>
  <si>
    <t xml:space="preserve"> MPBAU SK, s. r. o. Košice</t>
  </si>
  <si>
    <t>JKSO :</t>
  </si>
  <si>
    <t>Gabriela Nagyová</t>
  </si>
  <si>
    <t>05.01.2024</t>
  </si>
  <si>
    <t xml:space="preserve">Univerzitná nemocnica Martin </t>
  </si>
  <si>
    <t>03659 Martin</t>
  </si>
  <si>
    <t xml:space="preserve">DOMINO INVEST s.r.o. Ing.Juraj Šuty </t>
  </si>
  <si>
    <t>Košice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</si>
  <si>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</si>
  <si>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</si>
  <si>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</si>
  <si>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</si>
  <si>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</si>
  <si>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</si>
  <si>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</si>
  <si>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</si>
  <si>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</si>
  <si>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</si>
  <si>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</si>
  <si>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</si>
  <si>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</si>
  <si>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</si>
  <si>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</si>
  <si>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</si>
  <si>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</si>
  <si>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001</t>
  </si>
  <si>
    <t>139711101</t>
  </si>
  <si>
    <t>Výkopy v uzavretých priestoroch v horn. tr. 1-4</t>
  </si>
  <si>
    <t>m3</t>
  </si>
  <si>
    <t xml:space="preserve">                    </t>
  </si>
  <si>
    <t>13971-1101</t>
  </si>
  <si>
    <t>45.11.21</t>
  </si>
  <si>
    <t xml:space="preserve">    </t>
  </si>
  <si>
    <t>EK</t>
  </si>
  <si>
    <t>S</t>
  </si>
  <si>
    <t>1,1*0,75*0,5 =   0,413</t>
  </si>
  <si>
    <t>161101501</t>
  </si>
  <si>
    <t>Zvislé premiestnenie výkopu nosením horn. tr. 1-4 výška 3 m</t>
  </si>
  <si>
    <t>16110-1501</t>
  </si>
  <si>
    <t>45.11.24</t>
  </si>
  <si>
    <t>162201201</t>
  </si>
  <si>
    <t>Nosenie výkopu vodorov. do 10 m v horn. tr. 1-4</t>
  </si>
  <si>
    <t>16220-1201</t>
  </si>
  <si>
    <t>272</t>
  </si>
  <si>
    <t>162701105</t>
  </si>
  <si>
    <t>Vodorovné premiestnenie výkopu do 10000 m horn. tr. 1-4</t>
  </si>
  <si>
    <t>16270-1105</t>
  </si>
  <si>
    <t>162701109</t>
  </si>
  <si>
    <t>Príplatok za každých ďalších 1000 m nad 10000 m horn. tr. 1-4</t>
  </si>
  <si>
    <t>16270-1109</t>
  </si>
  <si>
    <t xml:space="preserve">1 - ZEMNE PRÁCE  spolu: </t>
  </si>
  <si>
    <t>2 - ZÁKLADY</t>
  </si>
  <si>
    <t>002</t>
  </si>
  <si>
    <t>262501172</t>
  </si>
  <si>
    <t>Vrty pre injektáž klad. povrch. priem. do 13 mm horn. 4-6</t>
  </si>
  <si>
    <t>m</t>
  </si>
  <si>
    <t>26250-1172</t>
  </si>
  <si>
    <t>45.25.21</t>
  </si>
  <si>
    <t>011</t>
  </si>
  <si>
    <t>275313711</t>
  </si>
  <si>
    <t>Základové pätky z betónu prostého tr. C25/30</t>
  </si>
  <si>
    <t>27531-3711</t>
  </si>
  <si>
    <t>45.25.32</t>
  </si>
  <si>
    <t>0,8*0,6*0,6 =   0,288</t>
  </si>
  <si>
    <t>1,9*1,3*0,6 =   1,482</t>
  </si>
  <si>
    <t>282604223.1</t>
  </si>
  <si>
    <t>Injektovanie kremovou injektážnou hmotou SCHOMBURG AQUAFIN i380</t>
  </si>
  <si>
    <t>28260-4223.1</t>
  </si>
  <si>
    <t>282661191.0</t>
  </si>
  <si>
    <t>Dodanie hmôt pre injektovanie SCHOMBURG AQUAFIN i380</t>
  </si>
  <si>
    <t>ks</t>
  </si>
  <si>
    <t>28266-1191.0</t>
  </si>
  <si>
    <t xml:space="preserve">2 - ZÁKLADY  spolu: </t>
  </si>
  <si>
    <t>3 - ZVISLÉ A KOMPLETNÉ KONŠTRUKCIE</t>
  </si>
  <si>
    <t>311362021</t>
  </si>
  <si>
    <t>Výstuž nadzákladových múrov nosných zo zvarovaných sietí KARI</t>
  </si>
  <si>
    <t>t</t>
  </si>
  <si>
    <t>31136-2021</t>
  </si>
  <si>
    <t>346271118</t>
  </si>
  <si>
    <t>Ochranné primurovky hr. 140 mm z tehál vápenopiesk. 29 cm na maltu MC-10</t>
  </si>
  <si>
    <t>m2</t>
  </si>
  <si>
    <t>34627-1118</t>
  </si>
  <si>
    <t>45.25.50</t>
  </si>
  <si>
    <t>(2,1+1,3)*2*0,5 =   3,400</t>
  </si>
  <si>
    <t>(1,1+2*0,6)*0,5 =   1,150</t>
  </si>
  <si>
    <t>388381112</t>
  </si>
  <si>
    <t>Kanály betónové voľné do 30 x 30 cm</t>
  </si>
  <si>
    <t>38838-1112</t>
  </si>
  <si>
    <t>1,9+1,125 =   3,025</t>
  </si>
  <si>
    <t xml:space="preserve">3 - ZVISLÉ A KOMPLETNÉ KONŠTRUKCIE  spolu: </t>
  </si>
  <si>
    <t>4 - VODOROVNÉ KONŠTRUKCIE</t>
  </si>
  <si>
    <t>411354271.0</t>
  </si>
  <si>
    <t>Príplatok za lôžko z cementovej malty-podlievka</t>
  </si>
  <si>
    <t>41135-4271.0</t>
  </si>
  <si>
    <t>1,149*0,16 =   0,184</t>
  </si>
  <si>
    <t>0,251*0,16 =   0,040</t>
  </si>
  <si>
    <t>0,275*0,2*3 =   0,165</t>
  </si>
  <si>
    <t xml:space="preserve">4 - VODOROVNÉ KONŠTRUKCIE  spolu: </t>
  </si>
  <si>
    <t>6 - ÚPRAVY POVRCHOV, PODLAHY, VÝPLNE</t>
  </si>
  <si>
    <t>014</t>
  </si>
  <si>
    <t>612401190</t>
  </si>
  <si>
    <t>Pačokovanie 2x váp.mliekom+obrúsenie+presádrovanie</t>
  </si>
  <si>
    <t>61240-1190</t>
  </si>
  <si>
    <t>45.41.10</t>
  </si>
  <si>
    <t>612466211.0</t>
  </si>
  <si>
    <t>Penetrácia vnút.stien</t>
  </si>
  <si>
    <t>61246-6211.0</t>
  </si>
  <si>
    <t>612472132</t>
  </si>
  <si>
    <t>Omietka vnút. stien štuková barytová hr. 30 mm</t>
  </si>
  <si>
    <t>61247-2132</t>
  </si>
  <si>
    <t>612473186.0</t>
  </si>
  <si>
    <t>Prípl. za zabudované rohovníky Al k vnút. omietke zo suchých zmesí</t>
  </si>
  <si>
    <t>61247-3186.0</t>
  </si>
  <si>
    <t>612474105</t>
  </si>
  <si>
    <t>Sádrová stierka stien RIGIPS</t>
  </si>
  <si>
    <t>61247-4105</t>
  </si>
  <si>
    <t>612474132</t>
  </si>
  <si>
    <t>Omietka vnút. stien hrubá zo zmesí Cemix vr.prednástreku</t>
  </si>
  <si>
    <t>61247-4132</t>
  </si>
  <si>
    <t>612481111</t>
  </si>
  <si>
    <t>Potiahnutie stien vypnutím rabicového pletiva</t>
  </si>
  <si>
    <t>61248-1111</t>
  </si>
  <si>
    <t>612481119</t>
  </si>
  <si>
    <t>Potiahnutie vnút., alebo vonk. stien a ostatných plôch sklotextilnou mriežkou</t>
  </si>
  <si>
    <t>61248-1119</t>
  </si>
  <si>
    <t>631311131</t>
  </si>
  <si>
    <t>Doplnenie jestvujúcich mazanín betónom prostým pl. do 1 m2 hr. nad 80 mm</t>
  </si>
  <si>
    <t>63131-1131</t>
  </si>
  <si>
    <t>(2,1+1,3)*2*0,15*0,1 =   0,102</t>
  </si>
  <si>
    <t>(1,1+2*0,6)*0,15*0,1 =   0,035</t>
  </si>
  <si>
    <t>631315611</t>
  </si>
  <si>
    <t>Mazanina z betónu prostého tr. C16/20 hr. 12-24 cm</t>
  </si>
  <si>
    <t>63131-5611</t>
  </si>
  <si>
    <t>2,1*1,6*0,15 =   0,504</t>
  </si>
  <si>
    <t>1,1*0,75*0,15 =   0,124</t>
  </si>
  <si>
    <t>631319175</t>
  </si>
  <si>
    <t>Prípl. za stiahnutie povrchu mazaniny pred vlož. výstuže hr. do 24 cm</t>
  </si>
  <si>
    <t>63131-9175</t>
  </si>
  <si>
    <t>631362021</t>
  </si>
  <si>
    <t>Výstuž betónových mazanín zo zvarovaných sietí Kari</t>
  </si>
  <si>
    <t>63136-2021</t>
  </si>
  <si>
    <t>2,1*1,6*0,0045 =   0,015</t>
  </si>
  <si>
    <t>1,1*0,75*0,0045 =   0,004</t>
  </si>
  <si>
    <t>632422105.1</t>
  </si>
  <si>
    <t>Poter elastický samonivelizačný vystužený vláknami PP , hr. 4 mm</t>
  </si>
  <si>
    <t>63242-2105.1</t>
  </si>
  <si>
    <t xml:space="preserve">  .  .  </t>
  </si>
  <si>
    <t>54,0+4,25 =   58,250</t>
  </si>
  <si>
    <t>632477010</t>
  </si>
  <si>
    <t>Penetrácia podlahová</t>
  </si>
  <si>
    <t>63247-7010</t>
  </si>
  <si>
    <t>642942111</t>
  </si>
  <si>
    <t>Osadenie dverných zárubní alebo rámov oceľových do 2,5 m2</t>
  </si>
  <si>
    <t>kus</t>
  </si>
  <si>
    <t>64294-2111</t>
  </si>
  <si>
    <t>45.42.11</t>
  </si>
  <si>
    <t>MAT</t>
  </si>
  <si>
    <t>553301330.0</t>
  </si>
  <si>
    <t>Zárubňa oceľová CGH 60x197</t>
  </si>
  <si>
    <t>28.12.10</t>
  </si>
  <si>
    <t>EZ</t>
  </si>
  <si>
    <t>2 =   2,000</t>
  </si>
  <si>
    <t xml:space="preserve">6 - ÚPRAVY POVRCHOV, PODLAHY, VÝPLNE  spolu: </t>
  </si>
  <si>
    <t>9 - OSTATNÉ KONŠTRUKCIE A PRÁCE</t>
  </si>
  <si>
    <t>931982403</t>
  </si>
  <si>
    <t>Pryž okolo kanálika</t>
  </si>
  <si>
    <t>93198-2403</t>
  </si>
  <si>
    <t>953947101</t>
  </si>
  <si>
    <t>Kotvy mechanické M 10 dl 90 mm pre stredné zaťaženie do betónu, ŽB alebo kameňa s vyvŕtaním otvoru</t>
  </si>
  <si>
    <t>95394-7101</t>
  </si>
  <si>
    <t>953947103.0</t>
  </si>
  <si>
    <t>Kotvy mechanické M 10 dl 150 mm pre stredné zaťaženie do betónu, ŽB alebo kameňa s vyvŕtaním otvoru</t>
  </si>
  <si>
    <t>95394-7103.0</t>
  </si>
  <si>
    <t>pre dosky RTG ochr.</t>
  </si>
  <si>
    <t>28 =   28,000</t>
  </si>
  <si>
    <t>953947163</t>
  </si>
  <si>
    <t>Kotvy mechanické M 16 dl 215 mm pre stredné zaťaženie do betónu, ŽB alebo kameňa s vyvŕtaním otvoru</t>
  </si>
  <si>
    <t>95394-7163</t>
  </si>
  <si>
    <t>013</t>
  </si>
  <si>
    <t>961055111</t>
  </si>
  <si>
    <t>Búranie základov železobetónových alebo otvorov nad 4 m2</t>
  </si>
  <si>
    <t>96105-5111</t>
  </si>
  <si>
    <t>45.11.11</t>
  </si>
  <si>
    <t>2,2*1,6*0,75 =   2,640</t>
  </si>
  <si>
    <t>965043321</t>
  </si>
  <si>
    <t>Búranie bet. podkladu s poterom hr. do 10 cm do 1 m2</t>
  </si>
  <si>
    <t>96504-3321</t>
  </si>
  <si>
    <t>1,275*0,32*0,1 =   0,041</t>
  </si>
  <si>
    <t>965043421</t>
  </si>
  <si>
    <t>Búranie bet. podkladu s poterom hr. do 15 cm do 1 m2</t>
  </si>
  <si>
    <t>96504-3421</t>
  </si>
  <si>
    <t>1,1*0,75*0,25 =   0,206</t>
  </si>
  <si>
    <t>965044121.0</t>
  </si>
  <si>
    <t>Búranie bet nivelačky</t>
  </si>
  <si>
    <t>96504-4121.0</t>
  </si>
  <si>
    <t>968071125</t>
  </si>
  <si>
    <t>Vyvesenie alebo zavesenie kov. dvier do 2 m2</t>
  </si>
  <si>
    <t>96807-1125</t>
  </si>
  <si>
    <t>968071125.0</t>
  </si>
  <si>
    <t>Vyvesenie alebo zavesenie olov. dvier do 2 m2</t>
  </si>
  <si>
    <t>96807-1125.0</t>
  </si>
  <si>
    <t>968072244.0</t>
  </si>
  <si>
    <t>Vybúranie kov. okenných rámov olovených jednoduchých</t>
  </si>
  <si>
    <t>96807-2244.0</t>
  </si>
  <si>
    <t>1,575*0,975 =   1,536</t>
  </si>
  <si>
    <t>968072455</t>
  </si>
  <si>
    <t>Vybúranie kov. dverných zárubní do 2 m2</t>
  </si>
  <si>
    <t>96807-2455</t>
  </si>
  <si>
    <t>0,6*1,97*2 =   2,364</t>
  </si>
  <si>
    <t>968072455.0</t>
  </si>
  <si>
    <t>Vybúranie olov. dverných zárubní do 2 m2</t>
  </si>
  <si>
    <t>96807-2455.0</t>
  </si>
  <si>
    <t>0,8*1,97*2 =   3,152</t>
  </si>
  <si>
    <t>1,1*1,97 =   2,167</t>
  </si>
  <si>
    <t>971033131</t>
  </si>
  <si>
    <t>Vybúr. otvorov D do 6 cm v murive tehl. MV, MVC hr. do 15 cm</t>
  </si>
  <si>
    <t>97103-3131</t>
  </si>
  <si>
    <t>SL,EO,VZT</t>
  </si>
  <si>
    <t>15 =   15,000</t>
  </si>
  <si>
    <t>971033331</t>
  </si>
  <si>
    <t>Vybúr. otvorov do 0,09 m2 murivo tehl. MV, MVC hr. do 15 cm</t>
  </si>
  <si>
    <t>97103-3331</t>
  </si>
  <si>
    <t>VZT1</t>
  </si>
  <si>
    <t>1 =   1,000</t>
  </si>
  <si>
    <t>973042251</t>
  </si>
  <si>
    <t>Vysekanie kapies v murive z betónu do 0,10 m2 hĺ. do 30 cm</t>
  </si>
  <si>
    <t>97304-2251</t>
  </si>
  <si>
    <t>974031132</t>
  </si>
  <si>
    <t>Vysekanie rýh v tehelnom murive hl. do 5 cm š. do 7 cm</t>
  </si>
  <si>
    <t>97403-1132</t>
  </si>
  <si>
    <t>66 =   66,000</t>
  </si>
  <si>
    <t>statika</t>
  </si>
  <si>
    <t>6,0 =   6,000</t>
  </si>
  <si>
    <t>974031154</t>
  </si>
  <si>
    <t>Vysekanie rýh v tehelnom murive hl. do 10 cm š. do 15 cm</t>
  </si>
  <si>
    <t>97403-1154</t>
  </si>
  <si>
    <t>974049165</t>
  </si>
  <si>
    <t>Vysekanie rýh v betón. murive hl. do 15 cm š. do 20 cm</t>
  </si>
  <si>
    <t>97404-9165</t>
  </si>
  <si>
    <t>0,251+1,149 =   1,400</t>
  </si>
  <si>
    <t>97406</t>
  </si>
  <si>
    <t>Rezanie muriva</t>
  </si>
  <si>
    <t>8,35+7,0+3,4 =   18,750</t>
  </si>
  <si>
    <t>975141105</t>
  </si>
  <si>
    <t>Jadrové vrty diamantovými korunkami do D 50 mm do stien betónových alebo obkladov</t>
  </si>
  <si>
    <t>cm</t>
  </si>
  <si>
    <t>97514-1105</t>
  </si>
  <si>
    <t>15*10 =   150,000</t>
  </si>
  <si>
    <t>978013191</t>
  </si>
  <si>
    <t>Otlčenie vnút. omietok stien váp. vápenocem. do 100 %</t>
  </si>
  <si>
    <t>97801-3191</t>
  </si>
  <si>
    <t>978059531</t>
  </si>
  <si>
    <t>Vybúranie obkladov vnút. z obkladačiek plochy nad 2 m2</t>
  </si>
  <si>
    <t>97805-9531</t>
  </si>
  <si>
    <t>979011111</t>
  </si>
  <si>
    <t>Zvislá doprava sute a vybúr. hmôt za prvé podlažie</t>
  </si>
  <si>
    <t>97901-1111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</si>
  <si>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</si>
  <si>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</si>
  <si>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</si>
  <si>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</si>
  <si>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</si>
  <si>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</si>
  <si>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</si>
  <si>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</si>
  <si>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</si>
  <si>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</si>
  <si>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</si>
  <si>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</si>
  <si>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</si>
  <si>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</si>
  <si>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</si>
  <si>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</si>
  <si>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</si>
  <si>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</si>
  <si>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979131415</t>
  </si>
  <si>
    <t>Poplatok za uloženie vykopanej zeminy</t>
  </si>
  <si>
    <t>97913-1415</t>
  </si>
  <si>
    <t>998991111</t>
  </si>
  <si>
    <t>Presun hmôt pre opravy v objektoch výšky do 25 m</t>
  </si>
  <si>
    <t>99899-1111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</si>
  <si>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</si>
  <si>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</si>
  <si>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</si>
  <si>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</si>
  <si>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</si>
  <si>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711106111.2</t>
  </si>
  <si>
    <t>Hydroizolačná stierka NAFUFLEX BASIC 2 hr.2mm</t>
  </si>
  <si>
    <t>I</t>
  </si>
  <si>
    <t>71110-6111.2</t>
  </si>
  <si>
    <t>IK</t>
  </si>
  <si>
    <t>2,1*1,6 =   3,360</t>
  </si>
  <si>
    <t>1,1*0,75 =   0,825</t>
  </si>
  <si>
    <t>4,6 =   4,600</t>
  </si>
  <si>
    <t>711111001</t>
  </si>
  <si>
    <t>Zhotovenie izolácie proti vlhkosti za studena vodor. náterom asfalt. penetr.</t>
  </si>
  <si>
    <t>71111-1001</t>
  </si>
  <si>
    <t>45.22.20</t>
  </si>
  <si>
    <t>111631500</t>
  </si>
  <si>
    <t>Lak asfaltový ALP-PENETRAL sudy</t>
  </si>
  <si>
    <t>26.82.13</t>
  </si>
  <si>
    <t>IZ</t>
  </si>
  <si>
    <t>711112001</t>
  </si>
  <si>
    <t>Zhotovenie izolácie proti vlhkosti za studena zvislá náterom asfalt. penetr.</t>
  </si>
  <si>
    <t>71111-2001</t>
  </si>
  <si>
    <t>711131101.0</t>
  </si>
  <si>
    <t>Zhotovenie izolácie proti vlhkosti pásmi  vodor. -geotextília</t>
  </si>
  <si>
    <t>71113-1101.0</t>
  </si>
  <si>
    <t>711132101.0</t>
  </si>
  <si>
    <t>Zhotovenie izolácie proti vlhkosti pásmi geotextilia zvislá</t>
  </si>
  <si>
    <t>71113-2101.0</t>
  </si>
  <si>
    <t>(1,9+1,3)*2*0,5 =   3,200</t>
  </si>
  <si>
    <t>(0,8+0,6)*2*0,5 =   1,400</t>
  </si>
  <si>
    <t>693A00102</t>
  </si>
  <si>
    <t>Geotextílie TATRATEX T - 300</t>
  </si>
  <si>
    <t>17.20.10</t>
  </si>
  <si>
    <t>998711201</t>
  </si>
  <si>
    <t>Presun hmôt pre izolácie proti vode v objektoch výšky do 6 m</t>
  </si>
  <si>
    <t>99871-1201</t>
  </si>
  <si>
    <t xml:space="preserve">711 - Izolácie proti vode a vlhkosti  spolu: </t>
  </si>
  <si>
    <t>72 - ZDRAVOTNO - TECHNICKÉ INŠTALÁCIE</t>
  </si>
  <si>
    <t>721</t>
  </si>
  <si>
    <t>72</t>
  </si>
  <si>
    <t>Zdravotechnika</t>
  </si>
  <si>
    <t>kpl</t>
  </si>
  <si>
    <t xml:space="preserve">72 - ZDRAVOTNO - TECHNICKÉ INŠTALÁCIE  spolu: </t>
  </si>
  <si>
    <t>73 - ÚSTREDNE VYKUROVANIE</t>
  </si>
  <si>
    <t>731</t>
  </si>
  <si>
    <t>73</t>
  </si>
  <si>
    <t>Ústredné kúrenie</t>
  </si>
  <si>
    <t xml:space="preserve">73 - ÚSTREDNE VYKUROVANIE  spolu: </t>
  </si>
  <si>
    <t>766 - Konštrukcie stolárske</t>
  </si>
  <si>
    <t>766</t>
  </si>
  <si>
    <t>766111.1.7</t>
  </si>
  <si>
    <t>Konštr. stolár.-sádrokartonová priečka demontáž</t>
  </si>
  <si>
    <t>45.42.13</t>
  </si>
  <si>
    <t>0,975*3,2 =   3,120</t>
  </si>
  <si>
    <t>76611110</t>
  </si>
  <si>
    <t>Konštrukcie stolárske-Podhľad sádrokartonový</t>
  </si>
  <si>
    <t>766111100</t>
  </si>
  <si>
    <t>Konštrukcie stolárske-Podhľad OWA COSMOS 68</t>
  </si>
  <si>
    <t>766111100.4</t>
  </si>
  <si>
    <t>Konštrukcie stolárske-Podhľad sádrokartonový-demontáž</t>
  </si>
  <si>
    <t>766111100.41</t>
  </si>
  <si>
    <t>Konštrukcie stolárske-Podhľad sádrokartonový vr.podkonštr.-demontáž</t>
  </si>
  <si>
    <t>766111100.5</t>
  </si>
  <si>
    <t>Konštrukcie stolárske-Podhľad-spätná montáž</t>
  </si>
  <si>
    <t>766661512</t>
  </si>
  <si>
    <t>Montáž dvier kom. otv. z tvr. dreva s polodr. 1-kr. do 0,8m</t>
  </si>
  <si>
    <t>76666-1512</t>
  </si>
  <si>
    <t>611000007</t>
  </si>
  <si>
    <t>Kovanie-klučka-klučka,gula...</t>
  </si>
  <si>
    <t>20.30.12</t>
  </si>
  <si>
    <t>611000008.1</t>
  </si>
  <si>
    <t>Vetracia mriežka 30/10</t>
  </si>
  <si>
    <t>611617141</t>
  </si>
  <si>
    <t>Dvere vnútorné plné 60x197 viď výkres</t>
  </si>
  <si>
    <t>20.30.11</t>
  </si>
  <si>
    <t>766661913</t>
  </si>
  <si>
    <t>Osadenie vetracej mriežky</t>
  </si>
  <si>
    <t>76666-1913</t>
  </si>
  <si>
    <t>766812112</t>
  </si>
  <si>
    <t>Montáž kuchynských liniek drev. na stenu dl. do 150cm</t>
  </si>
  <si>
    <t>76681-2112</t>
  </si>
  <si>
    <t>615812380.1</t>
  </si>
  <si>
    <t>Súbor kuchynský</t>
  </si>
  <si>
    <t>36.13.10</t>
  </si>
  <si>
    <t>998766201</t>
  </si>
  <si>
    <t>Presun hmôt pre konštr. stolárske v objektoch výšky do 6 m</t>
  </si>
  <si>
    <t>99876-6201</t>
  </si>
  <si>
    <t xml:space="preserve">766 - Konštrukcie stolárske  spolu: </t>
  </si>
  <si>
    <t>767 - Konštrukcie doplnk. kovové stavebné</t>
  </si>
  <si>
    <t>767</t>
  </si>
  <si>
    <t>767.01</t>
  </si>
  <si>
    <t>Olovený plech hr.2mm</t>
  </si>
  <si>
    <t>767.02</t>
  </si>
  <si>
    <t>Konštrukcia na ochranu okien pred RTG viď výkres AS-11</t>
  </si>
  <si>
    <t>767.452.1</t>
  </si>
  <si>
    <t>Okno oceľovés oloveným sklom vr.von.+vnút.parapetu popis viď výkres</t>
  </si>
  <si>
    <t>700</t>
  </si>
  <si>
    <t>767.536.1</t>
  </si>
  <si>
    <t>Dvere oceľové s oloveným plechom 800/1970mm  vr-zárubne popis viď výkres</t>
  </si>
  <si>
    <t>45.00.00</t>
  </si>
  <si>
    <t xml:space="preserve">S01 </t>
  </si>
  <si>
    <t>767.536.14</t>
  </si>
  <si>
    <t>Dvere oceľové s oloveným plechom 600/1970mm  vr-zárubne  popis viď výkres</t>
  </si>
  <si>
    <t>767.536.15</t>
  </si>
  <si>
    <t>Dvere oceľové s oloveným plechom 1100/1970mm  vr-zárubne  popis viď výkres</t>
  </si>
  <si>
    <t>767995104.0</t>
  </si>
  <si>
    <t>Montáž atypických stavebných doplnk. konštrukcií</t>
  </si>
  <si>
    <t>kg</t>
  </si>
  <si>
    <t>76799-5104.0</t>
  </si>
  <si>
    <t>45.42.12</t>
  </si>
  <si>
    <t>kanálik</t>
  </si>
  <si>
    <t>185,82 =   185,820</t>
  </si>
  <si>
    <t>2992,17 =   2992,170</t>
  </si>
  <si>
    <t>553000020.1</t>
  </si>
  <si>
    <t>Oceľové konštrukcie - predbežná cena</t>
  </si>
  <si>
    <t>28.11.23</t>
  </si>
  <si>
    <t>767996801</t>
  </si>
  <si>
    <t>Demontáž ostatných doplnkov, do 50 kg</t>
  </si>
  <si>
    <t>76799-6801</t>
  </si>
  <si>
    <t>demontáž krytov kanálika 15,6bm</t>
  </si>
  <si>
    <t>113,0 =   113,000</t>
  </si>
  <si>
    <t>998767201</t>
  </si>
  <si>
    <t>Presun hmôt pre kovové stav. doplnk. konštr. v objektoch výšky do 6 m</t>
  </si>
  <si>
    <t>99876-7201</t>
  </si>
  <si>
    <t xml:space="preserve">767 - Konštrukcie doplnk. kovové stavebné  spolu: </t>
  </si>
  <si>
    <t>776 - Podlahy povlakové</t>
  </si>
  <si>
    <t>775</t>
  </si>
  <si>
    <t>776401800</t>
  </si>
  <si>
    <t>Demontáž soklíkov alebo líšt gumených alebo plastových</t>
  </si>
  <si>
    <t>77640-1800</t>
  </si>
  <si>
    <t>776491113.0</t>
  </si>
  <si>
    <t>Rohová lišta s AL kostrou ACROVYN SM-20</t>
  </si>
  <si>
    <t>77649-1113.0</t>
  </si>
  <si>
    <t>1,5*4 =   6,000</t>
  </si>
  <si>
    <t>776511820</t>
  </si>
  <si>
    <t>Odstránenie povlakových podláh lepených s podložkou</t>
  </si>
  <si>
    <t>77651-1820</t>
  </si>
  <si>
    <t>45.43.21</t>
  </si>
  <si>
    <t>776521100</t>
  </si>
  <si>
    <t>Lepenie povlakových podláh plastových pásov</t>
  </si>
  <si>
    <t>77652-1100</t>
  </si>
  <si>
    <t>776521227</t>
  </si>
  <si>
    <t>Lepenie povlakových podlah z pásov plastových elektrostaticky vodivých</t>
  </si>
  <si>
    <t>77652-1227</t>
  </si>
  <si>
    <t>284102412.1</t>
  </si>
  <si>
    <t>PVC GERFLOR MIPOLAN  EL el.staticky vodivá hr.2mm</t>
  </si>
  <si>
    <t>284102412.2</t>
  </si>
  <si>
    <t>PVC GERFLOR MIPOLAN PLANET hr.2mm</t>
  </si>
  <si>
    <t>998776201</t>
  </si>
  <si>
    <t>Presun hmôt pre podlahy povlakové v objektoch výšky do 6 m</t>
  </si>
  <si>
    <t>99877-6201</t>
  </si>
  <si>
    <t>45.43.22</t>
  </si>
  <si>
    <t xml:space="preserve">776 - Podlahy povlakové  spolu: </t>
  </si>
  <si>
    <t>783 - Nátery</t>
  </si>
  <si>
    <t>783</t>
  </si>
  <si>
    <t>783225100</t>
  </si>
  <si>
    <t>Nátery kov. stav. doplnk. konštr. syntet. dvojnás.+1x email</t>
  </si>
  <si>
    <t>78322-5100</t>
  </si>
  <si>
    <t>45.44.21</t>
  </si>
  <si>
    <t>7,827 =   7,827</t>
  </si>
  <si>
    <t>89,26 =   89,260</t>
  </si>
  <si>
    <t>783226100</t>
  </si>
  <si>
    <t>Nátery kov. stav. doplnk. konštr. syntet. základné</t>
  </si>
  <si>
    <t>78322-6100</t>
  </si>
  <si>
    <t>0,185*32 =   5,920</t>
  </si>
  <si>
    <t>(0,6+2*1,97)*0,21*2 =   1,907</t>
  </si>
  <si>
    <t xml:space="preserve">783 - Nátery  spolu: </t>
  </si>
  <si>
    <t>784 - Maľby</t>
  </si>
  <si>
    <t>784</t>
  </si>
  <si>
    <t>78498917</t>
  </si>
  <si>
    <t>Maľby-Náter EKOTRAN pre zdravotníctvo</t>
  </si>
  <si>
    <t>78498917.0</t>
  </si>
  <si>
    <t>Maľby-Penetrácia EKOPEN</t>
  </si>
  <si>
    <t>78498918</t>
  </si>
  <si>
    <t>Maľby-Primalex 3x</t>
  </si>
  <si>
    <t>78498918.0</t>
  </si>
  <si>
    <t>Maľby-penetrácia Primalex Uni</t>
  </si>
  <si>
    <t xml:space="preserve">784 - Maľby  spolu: </t>
  </si>
  <si>
    <t xml:space="preserve">PRÁCE A DODÁVKY PSV  spolu: </t>
  </si>
  <si>
    <t>PRÁCE A DODÁVKY M</t>
  </si>
  <si>
    <t>999 - MCE ostatné</t>
  </si>
  <si>
    <t>921</t>
  </si>
  <si>
    <t>Elektroinštalácie</t>
  </si>
  <si>
    <t>M</t>
  </si>
  <si>
    <t>MK</t>
  </si>
  <si>
    <t>921.02.2</t>
  </si>
  <si>
    <t>Elektroinštalácia-slaboprúd-Štruktúrovaná kabeláž+slaboprúdové rozvody (ŠK+SLP)</t>
  </si>
  <si>
    <t>924</t>
  </si>
  <si>
    <t>Vzduvćhotechnika</t>
  </si>
  <si>
    <t xml:space="preserve">999 - MCE ostatné  spolu: </t>
  </si>
  <si>
    <t xml:space="preserve">PRÁCE A DODÁVKY M  spolu: </t>
  </si>
  <si>
    <t>Za rozpočet celkom</t>
  </si>
  <si>
    <t>Spracoval: Gabriela Nagyová</t>
  </si>
  <si>
    <t>Figura</t>
  </si>
  <si>
    <t>Nenacenovať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</si>
</sst>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#,##0&quot; &quot;"/>
    <numFmt numFmtId="170" formatCode="_ * #,##0_ ;_ * \-#,##0_ ;_ * &quot;-&quot;_ ;_ @_ "/>
    <numFmt numFmtId="171" formatCode="_(&quot;$&quot;* #,##0_);_(&quot;$&quot;* \(#,##0\);_(&quot;$&quot;* &quot;-&quot;_);_(@_)"/>
    <numFmt numFmtId="172" formatCode="#,##0.00000"/>
    <numFmt numFmtId="173" formatCode="_(&quot;$&quot;* #,##0.00_);_(&quot;$&quot;* \(#,##0.00\);_(&quot;$&quot;* &quot;-&quot;??_);_(@_)"/>
    <numFmt numFmtId="174" formatCode="_ * #,##0.00_ ;_ * \-#,##0.00_ ;_ * &quot;-&quot;??_ ;_ @_ "/>
    <numFmt numFmtId="175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112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13" fillId="0" borderId="0"/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167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49" applyFont="1"/>
    <xf numFmtId="0" fontId="1" fillId="0" borderId="0" xfId="49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51" xfId="49" applyFont="1" applyBorder="1" applyAlignment="1">
      <alignment horizontal="left" vertical="center"/>
    </xf>
    <xf numFmtId="0" fontId="1" fillId="0" borderId="52" xfId="49" applyFont="1" applyBorder="1" applyAlignment="1">
      <alignment horizontal="left" vertical="center"/>
    </xf>
    <xf numFmtId="0" fontId="1" fillId="0" borderId="52" xfId="49" applyFont="1" applyBorder="1" applyAlignment="1">
      <alignment horizontal="right" vertical="center"/>
    </xf>
    <xf numFmtId="0" fontId="1" fillId="0" borderId="53" xfId="49" applyFont="1" applyBorder="1" applyAlignment="1">
      <alignment horizontal="left" vertical="center"/>
    </xf>
    <xf numFmtId="0" fontId="1" fillId="0" borderId="54" xfId="49" applyFont="1" applyBorder="1" applyAlignment="1">
      <alignment horizontal="left" vertical="center"/>
    </xf>
    <xf numFmtId="0" fontId="1" fillId="0" borderId="54" xfId="49" applyFont="1" applyBorder="1" applyAlignment="1">
      <alignment horizontal="right" vertical="center"/>
    </xf>
    <xf numFmtId="0" fontId="1" fillId="0" borderId="55" xfId="49" applyFont="1" applyBorder="1" applyAlignment="1">
      <alignment horizontal="left" vertical="center"/>
    </xf>
    <xf numFmtId="0" fontId="1" fillId="0" borderId="56" xfId="49" applyFont="1" applyBorder="1" applyAlignment="1">
      <alignment horizontal="left" vertical="center"/>
    </xf>
    <xf numFmtId="0" fontId="1" fillId="0" borderId="56" xfId="49" applyFont="1" applyBorder="1" applyAlignment="1">
      <alignment horizontal="right" vertical="center"/>
    </xf>
    <xf numFmtId="0" fontId="1" fillId="0" borderId="57" xfId="49" applyFont="1" applyBorder="1" applyAlignment="1">
      <alignment horizontal="left" vertical="center"/>
    </xf>
    <xf numFmtId="0" fontId="1" fillId="0" borderId="58" xfId="49" applyFont="1" applyBorder="1" applyAlignment="1">
      <alignment horizontal="left" vertical="center"/>
    </xf>
    <xf numFmtId="0" fontId="1" fillId="0" borderId="58" xfId="49" applyFont="1" applyBorder="1" applyAlignment="1">
      <alignment horizontal="right" vertical="center"/>
    </xf>
    <xf numFmtId="0" fontId="1" fillId="0" borderId="59" xfId="49" applyFont="1" applyBorder="1" applyAlignment="1">
      <alignment horizontal="left" vertical="center"/>
    </xf>
    <xf numFmtId="0" fontId="1" fillId="0" borderId="60" xfId="49" applyFont="1" applyBorder="1" applyAlignment="1">
      <alignment horizontal="right" vertical="center"/>
    </xf>
    <xf numFmtId="0" fontId="1" fillId="0" borderId="60" xfId="49" applyFont="1" applyBorder="1" applyAlignment="1">
      <alignment horizontal="left" vertical="center"/>
    </xf>
    <xf numFmtId="0" fontId="1" fillId="0" borderId="61" xfId="49" applyFont="1" applyBorder="1" applyAlignment="1">
      <alignment horizontal="left" vertical="center"/>
    </xf>
    <xf numFmtId="0" fontId="1" fillId="0" borderId="62" xfId="49" applyFont="1" applyBorder="1" applyAlignment="1">
      <alignment horizontal="left" vertical="center"/>
    </xf>
    <xf numFmtId="0" fontId="1" fillId="0" borderId="51" xfId="49" applyFont="1" applyBorder="1" applyAlignment="1">
      <alignment horizontal="right" vertical="center"/>
    </xf>
    <xf numFmtId="3" fontId="1" fillId="0" borderId="63" xfId="49" applyNumberFormat="1" applyFont="1" applyBorder="1" applyAlignment="1">
      <alignment horizontal="right" vertical="center"/>
    </xf>
    <xf numFmtId="0" fontId="1" fillId="0" borderId="59" xfId="49" applyFont="1" applyBorder="1" applyAlignment="1">
      <alignment horizontal="right" vertical="center"/>
    </xf>
    <xf numFmtId="3" fontId="1" fillId="0" borderId="64" xfId="49" applyNumberFormat="1" applyFont="1" applyBorder="1" applyAlignment="1">
      <alignment horizontal="right" vertical="center"/>
    </xf>
    <xf numFmtId="0" fontId="1" fillId="0" borderId="61" xfId="49" applyFont="1" applyBorder="1" applyAlignment="1">
      <alignment horizontal="right" vertical="center"/>
    </xf>
    <xf numFmtId="3" fontId="1" fillId="0" borderId="65" xfId="49" applyNumberFormat="1" applyFont="1" applyBorder="1" applyAlignment="1">
      <alignment horizontal="right" vertical="center"/>
    </xf>
    <xf numFmtId="0" fontId="1" fillId="0" borderId="62" xfId="49" applyFont="1" applyBorder="1" applyAlignment="1">
      <alignment horizontal="right" vertical="center"/>
    </xf>
    <xf numFmtId="0" fontId="3" fillId="0" borderId="66" xfId="49" applyFont="1" applyBorder="1" applyAlignment="1">
      <alignment horizontal="center" vertical="center"/>
    </xf>
    <xf numFmtId="0" fontId="1" fillId="0" borderId="67" xfId="49" applyFont="1" applyBorder="1" applyAlignment="1">
      <alignment horizontal="left" vertical="center"/>
    </xf>
    <xf numFmtId="0" fontId="1" fillId="0" borderId="67" xfId="49" applyFont="1" applyBorder="1" applyAlignment="1">
      <alignment horizontal="center" vertical="center"/>
    </xf>
    <xf numFmtId="0" fontId="1" fillId="0" borderId="68" xfId="49" applyFont="1" applyBorder="1" applyAlignment="1">
      <alignment horizontal="center" vertical="center"/>
    </xf>
    <xf numFmtId="0" fontId="1" fillId="0" borderId="69" xfId="49" applyFont="1" applyBorder="1" applyAlignment="1">
      <alignment horizontal="center" vertical="center"/>
    </xf>
    <xf numFmtId="0" fontId="1" fillId="0" borderId="70" xfId="49" applyFont="1" applyBorder="1" applyAlignment="1">
      <alignment horizontal="center" vertical="center"/>
    </xf>
    <xf numFmtId="0" fontId="1" fillId="0" borderId="71" xfId="49" applyFont="1" applyBorder="1" applyAlignment="1">
      <alignment horizontal="left" vertical="center"/>
    </xf>
    <xf numFmtId="0" fontId="1" fillId="0" borderId="73" xfId="49" applyFont="1" applyBorder="1" applyAlignment="1">
      <alignment horizontal="left" vertical="center"/>
    </xf>
    <xf numFmtId="0" fontId="1" fillId="0" borderId="74" xfId="49" applyFont="1" applyBorder="1" applyAlignment="1">
      <alignment horizontal="center" vertical="center"/>
    </xf>
    <xf numFmtId="0" fontId="1" fillId="0" borderId="48" xfId="49" applyFont="1" applyBorder="1" applyAlignment="1">
      <alignment horizontal="left" vertical="center"/>
    </xf>
    <xf numFmtId="0" fontId="1" fillId="0" borderId="75" xfId="49" applyFont="1" applyBorder="1" applyAlignment="1">
      <alignment horizontal="left" vertical="center"/>
    </xf>
    <xf numFmtId="0" fontId="1" fillId="0" borderId="49" xfId="49" applyFont="1" applyBorder="1" applyAlignment="1">
      <alignment horizontal="center" vertical="center"/>
    </xf>
    <xf numFmtId="0" fontId="1" fillId="0" borderId="50" xfId="49" applyFont="1" applyBorder="1" applyAlignment="1">
      <alignment horizontal="left" vertical="center"/>
    </xf>
    <xf numFmtId="0" fontId="1" fillId="0" borderId="79" xfId="49" applyFont="1" applyBorder="1" applyAlignment="1">
      <alignment horizontal="center" vertical="center"/>
    </xf>
    <xf numFmtId="0" fontId="1" fillId="0" borderId="69" xfId="49" applyFont="1" applyBorder="1" applyAlignment="1">
      <alignment horizontal="left" vertical="center"/>
    </xf>
    <xf numFmtId="0" fontId="1" fillId="0" borderId="80" xfId="49" applyFont="1" applyBorder="1" applyAlignment="1">
      <alignment horizontal="center" vertical="center"/>
    </xf>
    <xf numFmtId="0" fontId="1" fillId="0" borderId="81" xfId="49" applyFont="1" applyBorder="1" applyAlignment="1">
      <alignment horizontal="center" vertical="center"/>
    </xf>
    <xf numFmtId="10" fontId="1" fillId="0" borderId="60" xfId="49" applyNumberFormat="1" applyFont="1" applyBorder="1" applyAlignment="1">
      <alignment horizontal="right" vertical="center"/>
    </xf>
    <xf numFmtId="10" fontId="1" fillId="0" borderId="82" xfId="49" applyNumberFormat="1" applyFont="1" applyBorder="1" applyAlignment="1">
      <alignment horizontal="right" vertical="center"/>
    </xf>
    <xf numFmtId="10" fontId="1" fillId="0" borderId="54" xfId="49" applyNumberFormat="1" applyFont="1" applyBorder="1" applyAlignment="1">
      <alignment horizontal="right" vertical="center"/>
    </xf>
    <xf numFmtId="10" fontId="1" fillId="0" borderId="83" xfId="49" applyNumberFormat="1" applyFont="1" applyBorder="1" applyAlignment="1">
      <alignment horizontal="right" vertical="center"/>
    </xf>
    <xf numFmtId="0" fontId="1" fillId="0" borderId="77" xfId="49" applyFont="1" applyBorder="1" applyAlignment="1">
      <alignment horizontal="left" vertical="center"/>
    </xf>
    <xf numFmtId="0" fontId="1" fillId="0" borderId="79" xfId="49" applyFont="1" applyBorder="1" applyAlignment="1">
      <alignment horizontal="right" vertical="center"/>
    </xf>
    <xf numFmtId="0" fontId="1" fillId="0" borderId="85" xfId="49" applyFont="1" applyBorder="1" applyAlignment="1">
      <alignment horizontal="center" vertical="center"/>
    </xf>
    <xf numFmtId="0" fontId="1" fillId="0" borderId="86" xfId="49" applyFont="1" applyBorder="1" applyAlignment="1">
      <alignment horizontal="left" vertical="center"/>
    </xf>
    <xf numFmtId="0" fontId="1" fillId="0" borderId="86" xfId="49" applyFont="1" applyBorder="1" applyAlignment="1">
      <alignment horizontal="right" vertical="center"/>
    </xf>
    <xf numFmtId="0" fontId="1" fillId="0" borderId="87" xfId="49" applyFont="1" applyBorder="1" applyAlignment="1">
      <alignment horizontal="right" vertical="center"/>
    </xf>
    <xf numFmtId="3" fontId="1" fillId="0" borderId="0" xfId="49" applyNumberFormat="1" applyFont="1" applyAlignment="1">
      <alignment horizontal="right" vertical="center"/>
    </xf>
    <xf numFmtId="0" fontId="1" fillId="0" borderId="85" xfId="49" applyFont="1" applyBorder="1" applyAlignment="1">
      <alignment horizontal="left" vertical="center"/>
    </xf>
    <xf numFmtId="0" fontId="1" fillId="0" borderId="0" xfId="49" applyFont="1" applyAlignment="1">
      <alignment horizontal="right" vertical="center"/>
    </xf>
    <xf numFmtId="0" fontId="1" fillId="0" borderId="88" xfId="49" applyFont="1" applyBorder="1" applyAlignment="1">
      <alignment horizontal="right" vertical="center"/>
    </xf>
    <xf numFmtId="3" fontId="1" fillId="0" borderId="88" xfId="49" applyNumberFormat="1" applyFont="1" applyBorder="1" applyAlignment="1">
      <alignment horizontal="right" vertical="center"/>
    </xf>
    <xf numFmtId="3" fontId="1" fillId="0" borderId="89" xfId="49" applyNumberFormat="1" applyFont="1" applyBorder="1" applyAlignment="1">
      <alignment horizontal="right" vertical="center"/>
    </xf>
    <xf numFmtId="0" fontId="3" fillId="0" borderId="90" xfId="49" applyFont="1" applyBorder="1" applyAlignment="1">
      <alignment horizontal="center" vertical="center"/>
    </xf>
    <xf numFmtId="0" fontId="1" fillId="0" borderId="91" xfId="49" applyFont="1" applyBorder="1" applyAlignment="1">
      <alignment horizontal="left" vertical="center"/>
    </xf>
    <xf numFmtId="0" fontId="1" fillId="0" borderId="92" xfId="49" applyFont="1" applyBorder="1" applyAlignment="1">
      <alignment horizontal="left" vertical="center"/>
    </xf>
    <xf numFmtId="0" fontId="1" fillId="0" borderId="86" xfId="49" applyFont="1" applyBorder="1" applyAlignment="1">
      <alignment horizontal="center" vertical="center"/>
    </xf>
    <xf numFmtId="0" fontId="1" fillId="0" borderId="93" xfId="49" applyFont="1" applyBorder="1" applyAlignment="1">
      <alignment horizontal="left" vertical="center"/>
    </xf>
    <xf numFmtId="0" fontId="1" fillId="0" borderId="94" xfId="49" applyFont="1" applyBorder="1" applyAlignment="1">
      <alignment horizontal="left" vertical="center"/>
    </xf>
    <xf numFmtId="0" fontId="1" fillId="0" borderId="95" xfId="49" applyFont="1" applyBorder="1" applyAlignment="1">
      <alignment horizontal="left" vertical="center"/>
    </xf>
    <xf numFmtId="0" fontId="1" fillId="0" borderId="96" xfId="49" applyFont="1" applyBorder="1" applyAlignment="1">
      <alignment horizontal="left" vertical="center"/>
    </xf>
    <xf numFmtId="0" fontId="1" fillId="0" borderId="97" xfId="49" applyFont="1" applyBorder="1" applyAlignment="1">
      <alignment horizontal="left" vertical="center"/>
    </xf>
    <xf numFmtId="0" fontId="1" fillId="0" borderId="98" xfId="49" applyFont="1" applyBorder="1" applyAlignment="1">
      <alignment horizontal="left" vertical="center"/>
    </xf>
    <xf numFmtId="3" fontId="1" fillId="0" borderId="93" xfId="49" applyNumberFormat="1" applyFont="1" applyBorder="1" applyAlignment="1">
      <alignment horizontal="right" vertical="center"/>
    </xf>
    <xf numFmtId="3" fontId="1" fillId="0" borderId="97" xfId="49" applyNumberFormat="1" applyFont="1" applyBorder="1" applyAlignment="1">
      <alignment horizontal="right" vertical="center"/>
    </xf>
    <xf numFmtId="3" fontId="1" fillId="0" borderId="98" xfId="49" applyNumberFormat="1" applyFont="1" applyBorder="1" applyAlignment="1">
      <alignment horizontal="right" vertical="center"/>
    </xf>
    <xf numFmtId="0" fontId="1" fillId="0" borderId="99" xfId="49" applyFont="1" applyBorder="1" applyAlignment="1">
      <alignment horizontal="left" vertical="center"/>
    </xf>
    <xf numFmtId="0" fontId="1" fillId="0" borderId="77" xfId="49" applyFont="1" applyBorder="1" applyAlignment="1">
      <alignment horizontal="right" vertical="center"/>
    </xf>
    <xf numFmtId="0" fontId="1" fillId="0" borderId="83" xfId="49" applyFont="1" applyBorder="1" applyAlignment="1">
      <alignment horizontal="left" vertical="center"/>
    </xf>
    <xf numFmtId="0" fontId="1" fillId="0" borderId="64" xfId="49" applyFont="1" applyBorder="1" applyAlignment="1">
      <alignment horizontal="right" vertical="center"/>
    </xf>
    <xf numFmtId="0" fontId="1" fillId="0" borderId="100" xfId="49" applyFont="1" applyBorder="1" applyAlignment="1">
      <alignment horizontal="left" vertical="center"/>
    </xf>
    <xf numFmtId="169" fontId="1" fillId="0" borderId="101" xfId="49" applyNumberFormat="1" applyFont="1" applyBorder="1" applyAlignment="1">
      <alignment horizontal="right" vertical="center"/>
    </xf>
    <xf numFmtId="0" fontId="1" fillId="0" borderId="102" xfId="49" applyFont="1" applyBorder="1" applyAlignment="1">
      <alignment horizontal="center" vertical="center"/>
    </xf>
    <xf numFmtId="0" fontId="1" fillId="0" borderId="103" xfId="49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2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04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104" xfId="0" applyFont="1" applyBorder="1" applyAlignment="1" applyProtection="1">
      <alignment horizontal="left"/>
      <protection locked="0"/>
    </xf>
    <xf numFmtId="0" fontId="1" fillId="0" borderId="107" xfId="0" applyFont="1" applyBorder="1" applyAlignment="1" applyProtection="1">
      <alignment horizontal="center"/>
      <protection locked="0"/>
    </xf>
    <xf numFmtId="0" fontId="1" fillId="0" borderId="106" xfId="0" applyFont="1" applyBorder="1" applyAlignment="1" applyProtection="1">
      <alignment horizontal="left"/>
      <protection locked="0"/>
    </xf>
    <xf numFmtId="0" fontId="1" fillId="0" borderId="106" xfId="0" applyFont="1" applyBorder="1" applyAlignment="1" applyProtection="1">
      <alignment horizontal="left" vertical="center"/>
      <protection locked="0"/>
    </xf>
    <xf numFmtId="0" fontId="1" fillId="0" borderId="108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5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106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Continuous"/>
    </xf>
    <xf numFmtId="0" fontId="1" fillId="0" borderId="110" xfId="0" applyFont="1" applyBorder="1" applyAlignment="1">
      <alignment horizontal="centerContinuous"/>
    </xf>
    <xf numFmtId="0" fontId="1" fillId="0" borderId="111" xfId="0" applyFont="1" applyBorder="1" applyAlignment="1">
      <alignment horizontal="centerContinuous"/>
    </xf>
    <xf numFmtId="0" fontId="1" fillId="0" borderId="107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0" fontId="6" fillId="0" borderId="107" xfId="0" applyFont="1" applyBorder="1" applyAlignment="1" applyProtection="1">
      <alignment horizontal="center"/>
      <protection locked="0"/>
    </xf>
    <xf numFmtId="0" fontId="6" fillId="0" borderId="104" xfId="0" applyFont="1" applyBorder="1" applyAlignment="1" applyProtection="1">
      <alignment horizontal="center"/>
      <protection locked="0"/>
    </xf>
    <xf numFmtId="0" fontId="1" fillId="0" borderId="104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0" fontId="6" fillId="0" borderId="106" xfId="0" applyFont="1" applyBorder="1" applyAlignment="1" applyProtection="1">
      <alignment horizontal="center"/>
      <protection locked="0"/>
    </xf>
    <xf numFmtId="0" fontId="1" fillId="0" borderId="106" xfId="0" applyFont="1" applyBorder="1" applyAlignment="1" applyProtection="1">
      <alignment horizontal="center"/>
      <protection locked="0"/>
    </xf>
    <xf numFmtId="167" fontId="1" fillId="0" borderId="106" xfId="0" applyNumberFormat="1" applyFont="1" applyBorder="1"/>
    <xf numFmtId="0" fontId="1" fillId="0" borderId="106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104" xfId="0" applyNumberFormat="1" applyFont="1" applyBorder="1" applyAlignment="1">
      <alignment horizontal="left"/>
    </xf>
    <xf numFmtId="0" fontId="1" fillId="0" borderId="104" xfId="0" applyFont="1" applyBorder="1" applyAlignment="1">
      <alignment horizontal="right"/>
    </xf>
    <xf numFmtId="49" fontId="1" fillId="0" borderId="106" xfId="0" applyNumberFormat="1" applyFont="1" applyBorder="1" applyAlignment="1">
      <alignment horizontal="left"/>
    </xf>
    <xf numFmtId="0" fontId="1" fillId="0" borderId="106" xfId="0" applyFont="1" applyBorder="1" applyAlignment="1">
      <alignment horizontal="right"/>
    </xf>
    <xf numFmtId="4" fontId="1" fillId="0" borderId="71" xfId="49" applyNumberFormat="1" applyFont="1" applyBorder="1" applyAlignment="1">
      <alignment horizontal="right" vertical="center"/>
    </xf>
    <xf numFmtId="4" fontId="1" fillId="0" borderId="72" xfId="49" applyNumberFormat="1" applyFont="1" applyBorder="1" applyAlignment="1">
      <alignment horizontal="right" vertical="center"/>
    </xf>
    <xf numFmtId="4" fontId="1" fillId="0" borderId="48" xfId="49" applyNumberFormat="1" applyFont="1" applyBorder="1" applyAlignment="1">
      <alignment horizontal="right" vertical="center"/>
    </xf>
    <xf numFmtId="4" fontId="1" fillId="0" borderId="84" xfId="49" applyNumberFormat="1" applyFont="1" applyBorder="1" applyAlignment="1">
      <alignment horizontal="right" vertical="center"/>
    </xf>
    <xf numFmtId="4" fontId="1" fillId="0" borderId="76" xfId="49" applyNumberFormat="1" applyFont="1" applyBorder="1" applyAlignment="1">
      <alignment horizontal="right" vertical="center"/>
    </xf>
    <xf numFmtId="4" fontId="1" fillId="0" borderId="50" xfId="49" applyNumberFormat="1" applyFont="1" applyBorder="1" applyAlignment="1">
      <alignment horizontal="right" vertical="center"/>
    </xf>
    <xf numFmtId="4" fontId="1" fillId="0" borderId="77" xfId="49" applyNumberFormat="1" applyFont="1" applyBorder="1" applyAlignment="1">
      <alignment horizontal="right" vertical="center"/>
    </xf>
    <xf numFmtId="4" fontId="1" fillId="0" borderId="78" xfId="49" applyNumberFormat="1" applyFont="1" applyBorder="1" applyAlignment="1">
      <alignment horizontal="right" vertical="center"/>
    </xf>
    <xf numFmtId="4" fontId="1" fillId="0" borderId="83" xfId="49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2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5" fontId="6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72" fontId="3" fillId="0" borderId="0" xfId="0" applyNumberFormat="1" applyFont="1" applyAlignment="1">
      <alignment vertical="top"/>
    </xf>
    <xf numFmtId="167" fontId="3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horizontal="center" vertical="top"/>
    </xf>
  </cellXfs>
  <cellStyles count="80">
    <cellStyle name="1 000 Sk" xfId="60"/>
    <cellStyle name="1 000,-  Sk" xfId="22"/>
    <cellStyle name="1 000,- Kč" xfId="47"/>
    <cellStyle name="1 000,- Sk" xfId="58"/>
    <cellStyle name="1000 Sk_fakturuj99" xfId="31"/>
    <cellStyle name="20 % – Zvýraznění1" xfId="53"/>
    <cellStyle name="20 % – Zvýraznění2" xfId="57"/>
    <cellStyle name="20 % – Zvýraznění3" xfId="29"/>
    <cellStyle name="20 % – Zvýraznění4" xfId="61"/>
    <cellStyle name="20 % – Zvýraznění5" xfId="62"/>
    <cellStyle name="20 % – Zvýraznění6" xfId="63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4"/>
    <cellStyle name="40 % – Zvýraznění3" xfId="65"/>
    <cellStyle name="40 % – Zvýraznění4" xfId="66"/>
    <cellStyle name="40 % – Zvýraznění5" xfId="36"/>
    <cellStyle name="40 % – Zvýraznění6" xfId="67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50" builtinId="43" customBuiltin="1"/>
    <cellStyle name="40 % - zvýraznenie5" xfId="52" builtinId="47" customBuiltin="1"/>
    <cellStyle name="40 % - zvýraznenie6" xfId="56" builtinId="51" customBuiltin="1"/>
    <cellStyle name="60 % – Zvýraznění1" xfId="68"/>
    <cellStyle name="60 % – Zvýraznění2" xfId="69"/>
    <cellStyle name="60 % – Zvýraznění3" xfId="70"/>
    <cellStyle name="60 % – Zvýraznění4" xfId="71"/>
    <cellStyle name="60 % – Zvýraznění5" xfId="72"/>
    <cellStyle name="60 % – Zvýraznění6" xfId="73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4" builtinId="48" customBuiltin="1"/>
    <cellStyle name="60 % - zvýraznenie6" xfId="59" builtinId="52" customBuiltin="1"/>
    <cellStyle name="Celkem" xfId="74"/>
    <cellStyle name="Čiarka" xfId="3" builtinId="3" customBuiltin="1"/>
    <cellStyle name="Čiarka [0]" xfId="4" builtinId="6" customBuiltin="1"/>
    <cellStyle name="data" xfId="75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6"/>
    <cellStyle name="Neutrálna" xfId="35" builtinId="28" customBuiltin="1"/>
    <cellStyle name="Normálne" xfId="0" builtinId="0" customBuiltin="1"/>
    <cellStyle name="normálne_KLs" xfId="1"/>
    <cellStyle name="normálne_KLv" xfId="49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/>
    <cellStyle name="Text upozornění" xfId="78"/>
    <cellStyle name="Text upozornenia" xfId="15" builtinId="11" customBuiltin="1"/>
    <cellStyle name="TEXT1" xfId="79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1" builtinId="45" customBuiltin="1"/>
    <cellStyle name="Zvýraznenie6" xfId="55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534035</xdr:colOff>
      <xdr:row>32</xdr:row>
      <xdr:rowOff>9525</xdr:rowOff>
    </xdr:from>
    <xdr:to>
      <xdr:col>5</xdr:col>
      <xdr:colOff>534035</xdr:colOff>
      <xdr:row>40</xdr:row>
      <xdr:rowOff>228600</xdr:rowOff>
    </xdr:to>
    <xdr:sp macro="" textlink="" fLocksText="0">
      <xdr:nvSpPr>
        <xdr:cNvPr id="2" name="Lin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extLst>
            <a:ext uri="smNativeData">
              <pm:smNativeData xmlns="" xmlns:pm="smNativeData" val="SMDATA_11_QSbFXxMAAAAlAAAACg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IAAAAAUAAAArACoCKAAAAAUAAAAABCoCURQAAOEtAAAAAAAAmQwAAAAAAAA="/>
            </a:ext>
          </a:extLst>
        </xdr:cNvSpPr>
      </xdr:nvSpPr>
      <xdr:spPr>
        <a:xfrm>
          <a:off x="330263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4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G215" sqref="G215:G229"/>
    </sheetView>
  </sheetViews>
  <sheetFormatPr defaultRowHeight="12.75"/>
  <cols>
    <col min="1" max="1" width="6.7109375" style="108" customWidth="1"/>
    <col min="2" max="2" width="3.7109375" style="109" customWidth="1"/>
    <col min="3" max="3" width="13" style="110" customWidth="1"/>
    <col min="4" max="4" width="35.7109375" style="111" customWidth="1"/>
    <col min="5" max="5" width="10.7109375" style="112" customWidth="1"/>
    <col min="6" max="6" width="5.28515625" style="113" customWidth="1"/>
    <col min="7" max="7" width="8.7109375" style="114" customWidth="1"/>
    <col min="8" max="9" width="9.7109375" style="114" hidden="1" customWidth="1"/>
    <col min="10" max="10" width="9.7109375" style="114" customWidth="1"/>
    <col min="11" max="11" width="7.42578125" style="115" hidden="1" customWidth="1"/>
    <col min="12" max="12" width="8.28515625" style="115" hidden="1" customWidth="1"/>
    <col min="13" max="13" width="9.140625" style="112" hidden="1"/>
    <col min="14" max="14" width="7" style="112" hidden="1" customWidth="1"/>
    <col min="15" max="15" width="3.5703125" style="113" customWidth="1"/>
    <col min="16" max="16" width="12.7109375" style="113" hidden="1" customWidth="1"/>
    <col min="17" max="19" width="13.28515625" style="112" hidden="1" customWidth="1"/>
    <col min="20" max="20" width="10.5703125" style="116" hidden="1" customWidth="1"/>
    <col min="21" max="21" width="10.28515625" style="116" hidden="1" customWidth="1"/>
    <col min="22" max="22" width="5.7109375" style="116" hidden="1" customWidth="1"/>
    <col min="23" max="23" width="9.140625" style="117" hidden="1"/>
    <col min="24" max="25" width="5.7109375" style="113" hidden="1" customWidth="1"/>
    <col min="26" max="26" width="7.5703125" style="113" hidden="1" customWidth="1"/>
    <col min="27" max="27" width="24.85546875" style="113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 hidden="1"/>
    <col min="35" max="35" width="9.140625" style="87"/>
    <col min="36" max="37" width="0" style="87" hidden="1" customWidth="1"/>
    <col min="38" max="16384" width="9.140625" style="87"/>
  </cols>
  <sheetData>
    <row r="1" spans="1:37" ht="24">
      <c r="A1" s="90" t="s">
        <v>117</v>
      </c>
      <c r="B1" s="87"/>
      <c r="C1" s="87"/>
      <c r="D1" s="87"/>
      <c r="E1" s="90" t="s">
        <v>118</v>
      </c>
      <c r="F1" s="87"/>
      <c r="G1" s="2"/>
      <c r="H1" s="87"/>
      <c r="I1" s="87"/>
      <c r="J1" s="2"/>
      <c r="K1" s="88"/>
      <c r="L1" s="87"/>
      <c r="M1" s="87"/>
      <c r="N1" s="87"/>
      <c r="O1" s="87"/>
      <c r="P1" s="87"/>
      <c r="Q1" s="89"/>
      <c r="R1" s="89"/>
      <c r="S1" s="89"/>
      <c r="T1" s="87"/>
      <c r="U1" s="87"/>
      <c r="V1" s="87"/>
      <c r="W1" s="87"/>
      <c r="X1" s="87"/>
      <c r="Y1" s="87"/>
      <c r="Z1" s="84" t="s">
        <v>5</v>
      </c>
      <c r="AA1" s="164" t="s">
        <v>6</v>
      </c>
      <c r="AB1" s="84" t="s">
        <v>7</v>
      </c>
      <c r="AC1" s="84" t="s">
        <v>8</v>
      </c>
      <c r="AD1" s="84" t="s">
        <v>9</v>
      </c>
      <c r="AE1" s="133" t="s">
        <v>10</v>
      </c>
      <c r="AF1" s="134" t="s">
        <v>11</v>
      </c>
      <c r="AG1" s="87"/>
      <c r="AH1" s="87"/>
    </row>
    <row r="2" spans="1:37">
      <c r="A2" s="90" t="s">
        <v>119</v>
      </c>
      <c r="B2" s="87"/>
      <c r="C2" s="87"/>
      <c r="D2" s="87"/>
      <c r="E2" s="90" t="s">
        <v>120</v>
      </c>
      <c r="F2" s="87"/>
      <c r="G2" s="2"/>
      <c r="H2" s="118"/>
      <c r="I2" s="87"/>
      <c r="J2" s="2"/>
      <c r="K2" s="88"/>
      <c r="L2" s="87"/>
      <c r="M2" s="87"/>
      <c r="N2" s="87"/>
      <c r="O2" s="87"/>
      <c r="P2" s="87"/>
      <c r="Q2" s="89"/>
      <c r="R2" s="89"/>
      <c r="S2" s="89"/>
      <c r="T2" s="87"/>
      <c r="U2" s="87"/>
      <c r="V2" s="87"/>
      <c r="W2" s="87"/>
      <c r="X2" s="87"/>
      <c r="Y2" s="87"/>
      <c r="Z2" s="84" t="s">
        <v>12</v>
      </c>
      <c r="AA2" s="85" t="s">
        <v>13</v>
      </c>
      <c r="AB2" s="85" t="s">
        <v>14</v>
      </c>
      <c r="AC2" s="85"/>
      <c r="AD2" s="86"/>
      <c r="AE2" s="133">
        <v>1</v>
      </c>
      <c r="AF2" s="135">
        <v>123.5</v>
      </c>
      <c r="AG2" s="87"/>
      <c r="AH2" s="87"/>
    </row>
    <row r="3" spans="1:37">
      <c r="A3" s="90" t="s">
        <v>15</v>
      </c>
      <c r="B3" s="87"/>
      <c r="C3" s="87"/>
      <c r="D3" s="87"/>
      <c r="E3" s="90" t="s">
        <v>121</v>
      </c>
      <c r="F3" s="87"/>
      <c r="G3" s="2"/>
      <c r="H3" s="87"/>
      <c r="I3" s="87"/>
      <c r="J3" s="2"/>
      <c r="K3" s="88"/>
      <c r="L3" s="87"/>
      <c r="M3" s="87"/>
      <c r="N3" s="87"/>
      <c r="O3" s="87"/>
      <c r="P3" s="87"/>
      <c r="Q3" s="89"/>
      <c r="R3" s="89"/>
      <c r="S3" s="89"/>
      <c r="T3" s="87"/>
      <c r="U3" s="87"/>
      <c r="V3" s="87"/>
      <c r="W3" s="87"/>
      <c r="X3" s="87"/>
      <c r="Y3" s="87"/>
      <c r="Z3" s="84" t="s">
        <v>16</v>
      </c>
      <c r="AA3" s="85" t="s">
        <v>17</v>
      </c>
      <c r="AB3" s="85" t="s">
        <v>14</v>
      </c>
      <c r="AC3" s="85" t="s">
        <v>18</v>
      </c>
      <c r="AD3" s="86" t="s">
        <v>19</v>
      </c>
      <c r="AE3" s="133">
        <v>2</v>
      </c>
      <c r="AF3" s="136">
        <v>123.46</v>
      </c>
      <c r="AG3" s="87"/>
      <c r="AH3" s="87"/>
    </row>
    <row r="4" spans="1:37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9"/>
      <c r="R4" s="89"/>
      <c r="S4" s="89"/>
      <c r="T4" s="87"/>
      <c r="U4" s="87"/>
      <c r="V4" s="87"/>
      <c r="W4" s="87"/>
      <c r="X4" s="87"/>
      <c r="Y4" s="87"/>
      <c r="Z4" s="84" t="s">
        <v>20</v>
      </c>
      <c r="AA4" s="85" t="s">
        <v>21</v>
      </c>
      <c r="AB4" s="85" t="s">
        <v>14</v>
      </c>
      <c r="AC4" s="85"/>
      <c r="AD4" s="86"/>
      <c r="AE4" s="133">
        <v>3</v>
      </c>
      <c r="AF4" s="137">
        <v>123.45699999999999</v>
      </c>
      <c r="AG4" s="87"/>
      <c r="AH4" s="87"/>
    </row>
    <row r="5" spans="1:37">
      <c r="A5" s="90" t="s">
        <v>122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9"/>
      <c r="R5" s="89"/>
      <c r="S5" s="89"/>
      <c r="T5" s="87"/>
      <c r="U5" s="87"/>
      <c r="V5" s="87"/>
      <c r="W5" s="87"/>
      <c r="X5" s="87"/>
      <c r="Y5" s="87"/>
      <c r="Z5" s="84" t="s">
        <v>22</v>
      </c>
      <c r="AA5" s="85" t="s">
        <v>17</v>
      </c>
      <c r="AB5" s="85" t="s">
        <v>14</v>
      </c>
      <c r="AC5" s="85" t="s">
        <v>18</v>
      </c>
      <c r="AD5" s="86" t="s">
        <v>19</v>
      </c>
      <c r="AE5" s="133">
        <v>4</v>
      </c>
      <c r="AF5" s="138">
        <v>123.4567</v>
      </c>
      <c r="AG5" s="87"/>
      <c r="AH5" s="87"/>
    </row>
    <row r="6" spans="1:37">
      <c r="A6" s="90" t="s">
        <v>123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9"/>
      <c r="R6" s="89"/>
      <c r="S6" s="89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133" t="s">
        <v>23</v>
      </c>
      <c r="AF6" s="136">
        <v>123.46</v>
      </c>
      <c r="AG6" s="87"/>
      <c r="AH6" s="87"/>
    </row>
    <row r="7" spans="1:37">
      <c r="A7" s="90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9"/>
      <c r="R7" s="89"/>
      <c r="S7" s="89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37" ht="13.5">
      <c r="A8" s="87" t="s">
        <v>124</v>
      </c>
      <c r="B8" s="1"/>
      <c r="C8" s="118"/>
      <c r="D8" s="91" t="str">
        <f>CONCATENATE(AA2," ",AB2," ",AC2," ",AD2)</f>
        <v xml:space="preserve">Prehľad rozpočtových nákladov v EUR  </v>
      </c>
      <c r="E8" s="89"/>
      <c r="F8" s="87"/>
      <c r="G8" s="2"/>
      <c r="H8" s="2"/>
      <c r="I8" s="2"/>
      <c r="J8" s="2"/>
      <c r="K8" s="88"/>
      <c r="L8" s="88"/>
      <c r="M8" s="89"/>
      <c r="N8" s="89"/>
      <c r="O8" s="87"/>
      <c r="P8" s="87"/>
      <c r="Q8" s="89"/>
      <c r="R8" s="89"/>
      <c r="S8" s="89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</row>
    <row r="9" spans="1:37">
      <c r="A9" s="92" t="s">
        <v>24</v>
      </c>
      <c r="B9" s="92" t="s">
        <v>25</v>
      </c>
      <c r="C9" s="92" t="s">
        <v>26</v>
      </c>
      <c r="D9" s="92" t="s">
        <v>27</v>
      </c>
      <c r="E9" s="92" t="s">
        <v>28</v>
      </c>
      <c r="F9" s="92" t="s">
        <v>29</v>
      </c>
      <c r="G9" s="92" t="s">
        <v>30</v>
      </c>
      <c r="H9" s="92" t="s">
        <v>31</v>
      </c>
      <c r="I9" s="92" t="s">
        <v>32</v>
      </c>
      <c r="J9" s="92" t="s">
        <v>33</v>
      </c>
      <c r="K9" s="120" t="s">
        <v>34</v>
      </c>
      <c r="L9" s="121"/>
      <c r="M9" s="122" t="s">
        <v>35</v>
      </c>
      <c r="N9" s="121"/>
      <c r="O9" s="92" t="s">
        <v>4</v>
      </c>
      <c r="P9" s="123" t="s">
        <v>36</v>
      </c>
      <c r="Q9" s="92" t="s">
        <v>28</v>
      </c>
      <c r="R9" s="92" t="s">
        <v>28</v>
      </c>
      <c r="S9" s="123" t="s">
        <v>28</v>
      </c>
      <c r="T9" s="125" t="s">
        <v>37</v>
      </c>
      <c r="U9" s="126" t="s">
        <v>38</v>
      </c>
      <c r="V9" s="127" t="s">
        <v>39</v>
      </c>
      <c r="W9" s="92" t="s">
        <v>40</v>
      </c>
      <c r="X9" s="92" t="s">
        <v>41</v>
      </c>
      <c r="Y9" s="92" t="s">
        <v>42</v>
      </c>
      <c r="Z9" s="139" t="s">
        <v>43</v>
      </c>
      <c r="AA9" s="139" t="s">
        <v>44</v>
      </c>
      <c r="AB9" s="92" t="s">
        <v>39</v>
      </c>
      <c r="AC9" s="92" t="s">
        <v>45</v>
      </c>
      <c r="AD9" s="92" t="s">
        <v>46</v>
      </c>
      <c r="AE9" s="140" t="s">
        <v>47</v>
      </c>
      <c r="AF9" s="140" t="s">
        <v>48</v>
      </c>
      <c r="AG9" s="140" t="s">
        <v>28</v>
      </c>
      <c r="AH9" s="140" t="s">
        <v>49</v>
      </c>
      <c r="AJ9" s="87" t="s">
        <v>144</v>
      </c>
      <c r="AK9" s="87" t="s">
        <v>146</v>
      </c>
    </row>
    <row r="10" spans="1:37">
      <c r="A10" s="94" t="s">
        <v>50</v>
      </c>
      <c r="B10" s="94" t="s">
        <v>51</v>
      </c>
      <c r="C10" s="119"/>
      <c r="D10" s="94" t="s">
        <v>52</v>
      </c>
      <c r="E10" s="94" t="s">
        <v>53</v>
      </c>
      <c r="F10" s="94" t="s">
        <v>54</v>
      </c>
      <c r="G10" s="94" t="s">
        <v>55</v>
      </c>
      <c r="H10" s="94" t="s">
        <v>56</v>
      </c>
      <c r="I10" s="94" t="s">
        <v>57</v>
      </c>
      <c r="J10" s="94"/>
      <c r="K10" s="94" t="s">
        <v>30</v>
      </c>
      <c r="L10" s="94" t="s">
        <v>33</v>
      </c>
      <c r="M10" s="124" t="s">
        <v>30</v>
      </c>
      <c r="N10" s="94" t="s">
        <v>33</v>
      </c>
      <c r="O10" s="94" t="s">
        <v>58</v>
      </c>
      <c r="P10" s="124"/>
      <c r="Q10" s="94" t="s">
        <v>59</v>
      </c>
      <c r="R10" s="94" t="s">
        <v>60</v>
      </c>
      <c r="S10" s="124" t="s">
        <v>61</v>
      </c>
      <c r="T10" s="128" t="s">
        <v>62</v>
      </c>
      <c r="U10" s="129" t="s">
        <v>63</v>
      </c>
      <c r="V10" s="130" t="s">
        <v>64</v>
      </c>
      <c r="W10" s="131"/>
      <c r="X10" s="132"/>
      <c r="Y10" s="132"/>
      <c r="Z10" s="141" t="s">
        <v>65</v>
      </c>
      <c r="AA10" s="141" t="s">
        <v>50</v>
      </c>
      <c r="AB10" s="94" t="s">
        <v>66</v>
      </c>
      <c r="AC10" s="132"/>
      <c r="AD10" s="132"/>
      <c r="AE10" s="142"/>
      <c r="AF10" s="142"/>
      <c r="AG10" s="142"/>
      <c r="AH10" s="142"/>
      <c r="AJ10" s="87" t="s">
        <v>145</v>
      </c>
      <c r="AK10" s="87" t="s">
        <v>147</v>
      </c>
    </row>
    <row r="12" spans="1:37">
      <c r="B12" s="152" t="s">
        <v>148</v>
      </c>
    </row>
    <row r="13" spans="1:37">
      <c r="B13" s="110" t="s">
        <v>149</v>
      </c>
    </row>
    <row r="14" spans="1:37">
      <c r="A14" s="108">
        <v>1</v>
      </c>
      <c r="B14" s="109" t="s">
        <v>150</v>
      </c>
      <c r="C14" s="110" t="s">
        <v>151</v>
      </c>
      <c r="D14" s="111" t="s">
        <v>152</v>
      </c>
      <c r="E14" s="112">
        <v>0.41299999999999998</v>
      </c>
      <c r="F14" s="113" t="s">
        <v>153</v>
      </c>
      <c r="H14" s="114">
        <f>ROUND(E14*G14,2)</f>
        <v>0</v>
      </c>
      <c r="J14" s="114">
        <f>ROUND(E14*G14,2)</f>
        <v>0</v>
      </c>
      <c r="L14" s="115">
        <f>E14*K14</f>
        <v>0</v>
      </c>
      <c r="N14" s="112">
        <f>E14*M14</f>
        <v>0</v>
      </c>
      <c r="O14" s="113">
        <v>20</v>
      </c>
      <c r="P14" s="113" t="s">
        <v>154</v>
      </c>
      <c r="V14" s="116" t="s">
        <v>108</v>
      </c>
      <c r="W14" s="117">
        <v>3.1139999999999999</v>
      </c>
      <c r="X14" s="110" t="s">
        <v>155</v>
      </c>
      <c r="Y14" s="110" t="s">
        <v>151</v>
      </c>
      <c r="Z14" s="113" t="s">
        <v>156</v>
      </c>
      <c r="AB14" s="113">
        <v>1</v>
      </c>
      <c r="AC14" s="113" t="s">
        <v>157</v>
      </c>
      <c r="AJ14" s="87" t="s">
        <v>158</v>
      </c>
      <c r="AK14" s="87" t="s">
        <v>159</v>
      </c>
    </row>
    <row r="15" spans="1:37">
      <c r="D15" s="153" t="s">
        <v>160</v>
      </c>
      <c r="E15" s="154"/>
      <c r="F15" s="155"/>
      <c r="G15" s="156"/>
      <c r="H15" s="156"/>
      <c r="I15" s="156"/>
      <c r="J15" s="156"/>
      <c r="K15" s="157"/>
      <c r="L15" s="157"/>
      <c r="M15" s="154"/>
      <c r="N15" s="154"/>
      <c r="O15" s="155"/>
      <c r="P15" s="155"/>
      <c r="Q15" s="154"/>
      <c r="R15" s="154"/>
      <c r="S15" s="154"/>
      <c r="T15" s="158"/>
      <c r="U15" s="158"/>
      <c r="V15" s="158" t="s">
        <v>0</v>
      </c>
      <c r="W15" s="159"/>
      <c r="X15" s="155"/>
    </row>
    <row r="16" spans="1:37" ht="25.5">
      <c r="A16" s="108">
        <v>2</v>
      </c>
      <c r="B16" s="109" t="s">
        <v>150</v>
      </c>
      <c r="C16" s="110" t="s">
        <v>161</v>
      </c>
      <c r="D16" s="111" t="s">
        <v>162</v>
      </c>
      <c r="E16" s="112">
        <v>0.41299999999999998</v>
      </c>
      <c r="F16" s="113" t="s">
        <v>153</v>
      </c>
      <c r="H16" s="114">
        <f>ROUND(E16*G16,2)</f>
        <v>0</v>
      </c>
      <c r="J16" s="114">
        <f>ROUND(E16*G16,2)</f>
        <v>0</v>
      </c>
      <c r="L16" s="115">
        <f>E16*K16</f>
        <v>0</v>
      </c>
      <c r="N16" s="112">
        <f>E16*M16</f>
        <v>0</v>
      </c>
      <c r="O16" s="113">
        <v>20</v>
      </c>
      <c r="P16" s="113" t="s">
        <v>154</v>
      </c>
      <c r="V16" s="116" t="s">
        <v>108</v>
      </c>
      <c r="W16" s="117">
        <v>1.448</v>
      </c>
      <c r="X16" s="110" t="s">
        <v>163</v>
      </c>
      <c r="Y16" s="110" t="s">
        <v>161</v>
      </c>
      <c r="Z16" s="113" t="s">
        <v>164</v>
      </c>
      <c r="AB16" s="113">
        <v>1</v>
      </c>
      <c r="AC16" s="113" t="s">
        <v>157</v>
      </c>
      <c r="AJ16" s="87" t="s">
        <v>158</v>
      </c>
      <c r="AK16" s="87" t="s">
        <v>159</v>
      </c>
    </row>
    <row r="17" spans="1:37">
      <c r="A17" s="108">
        <v>3</v>
      </c>
      <c r="B17" s="109" t="s">
        <v>150</v>
      </c>
      <c r="C17" s="110" t="s">
        <v>165</v>
      </c>
      <c r="D17" s="111" t="s">
        <v>166</v>
      </c>
      <c r="E17" s="112">
        <v>0.41299999999999998</v>
      </c>
      <c r="F17" s="113" t="s">
        <v>153</v>
      </c>
      <c r="H17" s="114">
        <f>ROUND(E17*G17,2)</f>
        <v>0</v>
      </c>
      <c r="J17" s="114">
        <f>ROUND(E17*G17,2)</f>
        <v>0</v>
      </c>
      <c r="L17" s="115">
        <f>E17*K17</f>
        <v>0</v>
      </c>
      <c r="N17" s="112">
        <f>E17*M17</f>
        <v>0</v>
      </c>
      <c r="O17" s="113">
        <v>20</v>
      </c>
      <c r="P17" s="113" t="s">
        <v>154</v>
      </c>
      <c r="V17" s="116" t="s">
        <v>108</v>
      </c>
      <c r="W17" s="117">
        <v>0.33</v>
      </c>
      <c r="X17" s="110" t="s">
        <v>167</v>
      </c>
      <c r="Y17" s="110" t="s">
        <v>165</v>
      </c>
      <c r="Z17" s="113" t="s">
        <v>164</v>
      </c>
      <c r="AB17" s="113">
        <v>1</v>
      </c>
      <c r="AC17" s="113" t="s">
        <v>157</v>
      </c>
      <c r="AJ17" s="87" t="s">
        <v>158</v>
      </c>
      <c r="AK17" s="87" t="s">
        <v>159</v>
      </c>
    </row>
    <row r="18" spans="1:37" ht="25.5">
      <c r="A18" s="108">
        <v>4</v>
      </c>
      <c r="B18" s="109" t="s">
        <v>168</v>
      </c>
      <c r="C18" s="110" t="s">
        <v>169</v>
      </c>
      <c r="D18" s="111" t="s">
        <v>170</v>
      </c>
      <c r="E18" s="112">
        <v>0.41299999999999998</v>
      </c>
      <c r="F18" s="113" t="s">
        <v>153</v>
      </c>
      <c r="H18" s="114">
        <f>ROUND(E18*G18,2)</f>
        <v>0</v>
      </c>
      <c r="J18" s="114">
        <f>ROUND(E18*G18,2)</f>
        <v>0</v>
      </c>
      <c r="L18" s="115">
        <f>E18*K18</f>
        <v>0</v>
      </c>
      <c r="N18" s="112">
        <f>E18*M18</f>
        <v>0</v>
      </c>
      <c r="O18" s="113">
        <v>20</v>
      </c>
      <c r="P18" s="113" t="s">
        <v>154</v>
      </c>
      <c r="V18" s="116" t="s">
        <v>108</v>
      </c>
      <c r="W18" s="117">
        <v>5.0000000000000001E-3</v>
      </c>
      <c r="X18" s="110" t="s">
        <v>171</v>
      </c>
      <c r="Y18" s="110" t="s">
        <v>169</v>
      </c>
      <c r="Z18" s="113" t="s">
        <v>164</v>
      </c>
      <c r="AB18" s="113">
        <v>1</v>
      </c>
      <c r="AC18" s="113" t="s">
        <v>157</v>
      </c>
      <c r="AJ18" s="87" t="s">
        <v>158</v>
      </c>
      <c r="AK18" s="87" t="s">
        <v>159</v>
      </c>
    </row>
    <row r="19" spans="1:37" ht="25.5">
      <c r="A19" s="108">
        <v>5</v>
      </c>
      <c r="B19" s="109" t="s">
        <v>168</v>
      </c>
      <c r="C19" s="110" t="s">
        <v>172</v>
      </c>
      <c r="D19" s="111" t="s">
        <v>173</v>
      </c>
      <c r="E19" s="112">
        <v>4.13</v>
      </c>
      <c r="F19" s="113" t="s">
        <v>153</v>
      </c>
      <c r="H19" s="114">
        <f>ROUND(E19*G19,2)</f>
        <v>0</v>
      </c>
      <c r="J19" s="114">
        <f>ROUND(E19*G19,2)</f>
        <v>0</v>
      </c>
      <c r="L19" s="115">
        <f>E19*K19</f>
        <v>0</v>
      </c>
      <c r="N19" s="112">
        <f>E19*M19</f>
        <v>0</v>
      </c>
      <c r="O19" s="113">
        <v>20</v>
      </c>
      <c r="P19" s="113" t="s">
        <v>154</v>
      </c>
      <c r="V19" s="116" t="s">
        <v>108</v>
      </c>
      <c r="X19" s="110" t="s">
        <v>174</v>
      </c>
      <c r="Y19" s="110" t="s">
        <v>172</v>
      </c>
      <c r="Z19" s="113" t="s">
        <v>164</v>
      </c>
      <c r="AB19" s="113">
        <v>1</v>
      </c>
      <c r="AC19" s="113" t="s">
        <v>157</v>
      </c>
      <c r="AJ19" s="87" t="s">
        <v>158</v>
      </c>
      <c r="AK19" s="87" t="s">
        <v>159</v>
      </c>
    </row>
    <row r="20" spans="1:37">
      <c r="D20" s="160" t="s">
        <v>175</v>
      </c>
      <c r="E20" s="161">
        <f>J20</f>
        <v>0</v>
      </c>
      <c r="H20" s="161">
        <f>SUM(H12:H19)</f>
        <v>0</v>
      </c>
      <c r="I20" s="161">
        <f>SUM(I12:I19)</f>
        <v>0</v>
      </c>
      <c r="J20" s="161">
        <f>SUM(J12:J19)</f>
        <v>0</v>
      </c>
      <c r="L20" s="162">
        <f>SUM(L12:L19)</f>
        <v>0</v>
      </c>
      <c r="N20" s="163">
        <f>SUM(N12:N19)</f>
        <v>0</v>
      </c>
      <c r="W20" s="117">
        <f>SUM(W12:W19)</f>
        <v>4.8969999999999994</v>
      </c>
    </row>
    <row r="22" spans="1:37">
      <c r="B22" s="110" t="s">
        <v>176</v>
      </c>
    </row>
    <row r="23" spans="1:37" ht="25.5">
      <c r="A23" s="108">
        <v>6</v>
      </c>
      <c r="B23" s="109" t="s">
        <v>177</v>
      </c>
      <c r="C23" s="110" t="s">
        <v>178</v>
      </c>
      <c r="D23" s="111" t="s">
        <v>179</v>
      </c>
      <c r="E23" s="166" t="s">
        <v>602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13" t="s">
        <v>154</v>
      </c>
      <c r="V23" s="116" t="s">
        <v>108</v>
      </c>
      <c r="W23" s="117">
        <v>147.84</v>
      </c>
      <c r="X23" s="110" t="s">
        <v>181</v>
      </c>
      <c r="Y23" s="110" t="s">
        <v>178</v>
      </c>
      <c r="Z23" s="113" t="s">
        <v>182</v>
      </c>
      <c r="AB23" s="113">
        <v>1</v>
      </c>
      <c r="AC23" s="113" t="s">
        <v>157</v>
      </c>
      <c r="AJ23" s="87" t="s">
        <v>158</v>
      </c>
      <c r="AK23" s="87" t="s">
        <v>159</v>
      </c>
    </row>
    <row r="24" spans="1:37">
      <c r="A24" s="108">
        <v>7</v>
      </c>
      <c r="B24" s="109" t="s">
        <v>183</v>
      </c>
      <c r="C24" s="110" t="s">
        <v>184</v>
      </c>
      <c r="D24" s="111" t="s">
        <v>185</v>
      </c>
      <c r="E24" s="112">
        <v>1.77</v>
      </c>
      <c r="F24" s="113" t="s">
        <v>153</v>
      </c>
      <c r="H24" s="114">
        <f>ROUND(E24*G24,2)</f>
        <v>0</v>
      </c>
      <c r="J24" s="114">
        <f>ROUND(E24*G24,2)</f>
        <v>0</v>
      </c>
      <c r="K24" s="115">
        <v>2.2075499999999999</v>
      </c>
      <c r="L24" s="115">
        <f>E24*K24</f>
        <v>3.9073634999999998</v>
      </c>
      <c r="N24" s="112">
        <f>E24*M24</f>
        <v>0</v>
      </c>
      <c r="O24" s="113">
        <v>20</v>
      </c>
      <c r="P24" s="113" t="s">
        <v>154</v>
      </c>
      <c r="V24" s="116" t="s">
        <v>108</v>
      </c>
      <c r="W24" s="117">
        <v>0.91900000000000004</v>
      </c>
      <c r="X24" s="110" t="s">
        <v>186</v>
      </c>
      <c r="Y24" s="110" t="s">
        <v>184</v>
      </c>
      <c r="Z24" s="113" t="s">
        <v>187</v>
      </c>
      <c r="AB24" s="113">
        <v>1</v>
      </c>
      <c r="AC24" s="113" t="s">
        <v>157</v>
      </c>
      <c r="AJ24" s="87" t="s">
        <v>158</v>
      </c>
      <c r="AK24" s="87" t="s">
        <v>159</v>
      </c>
    </row>
    <row r="25" spans="1:37">
      <c r="D25" s="153" t="s">
        <v>188</v>
      </c>
      <c r="E25" s="154"/>
      <c r="F25" s="155"/>
      <c r="G25" s="156"/>
      <c r="H25" s="156"/>
      <c r="I25" s="156"/>
      <c r="J25" s="156"/>
      <c r="K25" s="157"/>
      <c r="L25" s="157"/>
      <c r="M25" s="154"/>
      <c r="N25" s="154"/>
      <c r="O25" s="155"/>
      <c r="P25" s="155"/>
      <c r="Q25" s="154"/>
      <c r="R25" s="154"/>
      <c r="S25" s="154"/>
      <c r="T25" s="158"/>
      <c r="U25" s="158"/>
      <c r="V25" s="158" t="s">
        <v>0</v>
      </c>
      <c r="W25" s="159"/>
      <c r="X25" s="155"/>
    </row>
    <row r="26" spans="1:37">
      <c r="D26" s="153" t="s">
        <v>189</v>
      </c>
      <c r="E26" s="154"/>
      <c r="F26" s="155"/>
      <c r="G26" s="156"/>
      <c r="H26" s="156"/>
      <c r="I26" s="156"/>
      <c r="J26" s="156"/>
      <c r="K26" s="157"/>
      <c r="L26" s="157"/>
      <c r="M26" s="154"/>
      <c r="N26" s="154"/>
      <c r="O26" s="155"/>
      <c r="P26" s="155"/>
      <c r="Q26" s="154"/>
      <c r="R26" s="154"/>
      <c r="S26" s="154"/>
      <c r="T26" s="158"/>
      <c r="U26" s="158"/>
      <c r="V26" s="158" t="s">
        <v>0</v>
      </c>
      <c r="W26" s="159"/>
      <c r="X26" s="155"/>
    </row>
    <row r="27" spans="1:37" ht="25.5">
      <c r="A27" s="108">
        <v>8</v>
      </c>
      <c r="B27" s="109" t="s">
        <v>177</v>
      </c>
      <c r="C27" s="110" t="s">
        <v>190</v>
      </c>
      <c r="D27" s="111" t="s">
        <v>191</v>
      </c>
      <c r="E27" s="166" t="s">
        <v>602</v>
      </c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13" t="s">
        <v>154</v>
      </c>
      <c r="V27" s="116" t="s">
        <v>108</v>
      </c>
      <c r="W27" s="117">
        <v>38.345999999999997</v>
      </c>
      <c r="X27" s="110" t="s">
        <v>192</v>
      </c>
      <c r="Y27" s="110" t="s">
        <v>190</v>
      </c>
      <c r="Z27" s="113" t="s">
        <v>182</v>
      </c>
      <c r="AB27" s="113">
        <v>1</v>
      </c>
      <c r="AC27" s="113" t="s">
        <v>157</v>
      </c>
      <c r="AJ27" s="87" t="s">
        <v>158</v>
      </c>
      <c r="AK27" s="87" t="s">
        <v>159</v>
      </c>
    </row>
    <row r="28" spans="1:37" ht="25.5">
      <c r="A28" s="108">
        <v>9</v>
      </c>
      <c r="B28" s="109" t="s">
        <v>177</v>
      </c>
      <c r="C28" s="110" t="s">
        <v>193</v>
      </c>
      <c r="D28" s="111" t="s">
        <v>194</v>
      </c>
      <c r="E28" s="166" t="s">
        <v>602</v>
      </c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13" t="s">
        <v>154</v>
      </c>
      <c r="V28" s="116" t="s">
        <v>108</v>
      </c>
      <c r="X28" s="110" t="s">
        <v>196</v>
      </c>
      <c r="Y28" s="110" t="s">
        <v>193</v>
      </c>
      <c r="Z28" s="113" t="s">
        <v>182</v>
      </c>
      <c r="AB28" s="113">
        <v>1</v>
      </c>
      <c r="AC28" s="113" t="s">
        <v>157</v>
      </c>
      <c r="AJ28" s="87" t="s">
        <v>158</v>
      </c>
      <c r="AK28" s="87" t="s">
        <v>159</v>
      </c>
    </row>
    <row r="29" spans="1:37">
      <c r="D29" s="160" t="s">
        <v>197</v>
      </c>
      <c r="E29" s="161">
        <f>J29</f>
        <v>0</v>
      </c>
      <c r="H29" s="161">
        <f>SUM(H22:H28)</f>
        <v>0</v>
      </c>
      <c r="I29" s="161">
        <f>SUM(I22:I28)</f>
        <v>0</v>
      </c>
      <c r="J29" s="161">
        <f>SUM(J22:J28)</f>
        <v>0</v>
      </c>
      <c r="L29" s="162">
        <f>SUM(L22:L28)</f>
        <v>3.9073634999999998</v>
      </c>
      <c r="N29" s="163">
        <f>SUM(N22:N28)</f>
        <v>0</v>
      </c>
      <c r="W29" s="117">
        <f>SUM(W22:W28)</f>
        <v>187.10500000000002</v>
      </c>
    </row>
    <row r="31" spans="1:37">
      <c r="B31" s="110" t="s">
        <v>198</v>
      </c>
    </row>
    <row r="32" spans="1:37" ht="25.5">
      <c r="A32" s="108">
        <v>10</v>
      </c>
      <c r="B32" s="109" t="s">
        <v>183</v>
      </c>
      <c r="C32" s="110" t="s">
        <v>199</v>
      </c>
      <c r="D32" s="111" t="s">
        <v>200</v>
      </c>
      <c r="E32" s="112">
        <v>4.2000000000000003E-2</v>
      </c>
      <c r="F32" s="113" t="s">
        <v>201</v>
      </c>
      <c r="H32" s="114">
        <f>ROUND(E32*G32,2)</f>
        <v>0</v>
      </c>
      <c r="J32" s="114">
        <f>ROUND(E32*G32,2)</f>
        <v>0</v>
      </c>
      <c r="K32" s="115">
        <v>0.98900999999999994</v>
      </c>
      <c r="L32" s="115">
        <f>E32*K32</f>
        <v>4.153842E-2</v>
      </c>
      <c r="N32" s="112">
        <f>E32*M32</f>
        <v>0</v>
      </c>
      <c r="O32" s="113">
        <v>20</v>
      </c>
      <c r="P32" s="113" t="s">
        <v>154</v>
      </c>
      <c r="V32" s="116" t="s">
        <v>108</v>
      </c>
      <c r="W32" s="117">
        <v>0.64</v>
      </c>
      <c r="X32" s="110" t="s">
        <v>202</v>
      </c>
      <c r="Y32" s="110" t="s">
        <v>199</v>
      </c>
      <c r="Z32" s="113" t="s">
        <v>187</v>
      </c>
      <c r="AB32" s="113">
        <v>1</v>
      </c>
      <c r="AC32" s="113" t="s">
        <v>157</v>
      </c>
      <c r="AJ32" s="87" t="s">
        <v>158</v>
      </c>
      <c r="AK32" s="87" t="s">
        <v>159</v>
      </c>
    </row>
    <row r="33" spans="1:37" ht="25.5">
      <c r="A33" s="108">
        <v>11</v>
      </c>
      <c r="B33" s="109" t="s">
        <v>183</v>
      </c>
      <c r="C33" s="110" t="s">
        <v>203</v>
      </c>
      <c r="D33" s="111" t="s">
        <v>204</v>
      </c>
      <c r="E33" s="112">
        <v>4.55</v>
      </c>
      <c r="F33" s="113" t="s">
        <v>205</v>
      </c>
      <c r="H33" s="114">
        <f>ROUND(E33*G33,2)</f>
        <v>0</v>
      </c>
      <c r="J33" s="114">
        <f>ROUND(E33*G33,2)</f>
        <v>0</v>
      </c>
      <c r="K33" s="115">
        <v>0.31511</v>
      </c>
      <c r="L33" s="115">
        <f>E33*K33</f>
        <v>1.4337504999999999</v>
      </c>
      <c r="N33" s="112">
        <f>E33*M33</f>
        <v>0</v>
      </c>
      <c r="O33" s="113">
        <v>20</v>
      </c>
      <c r="P33" s="113" t="s">
        <v>154</v>
      </c>
      <c r="V33" s="116" t="s">
        <v>108</v>
      </c>
      <c r="W33" s="117">
        <v>4.0449999999999999</v>
      </c>
      <c r="X33" s="110" t="s">
        <v>206</v>
      </c>
      <c r="Y33" s="110" t="s">
        <v>203</v>
      </c>
      <c r="Z33" s="113" t="s">
        <v>207</v>
      </c>
      <c r="AB33" s="113">
        <v>1</v>
      </c>
      <c r="AC33" s="113" t="s">
        <v>157</v>
      </c>
      <c r="AJ33" s="87" t="s">
        <v>158</v>
      </c>
      <c r="AK33" s="87" t="s">
        <v>159</v>
      </c>
    </row>
    <row r="34" spans="1:37">
      <c r="D34" s="153" t="s">
        <v>208</v>
      </c>
      <c r="E34" s="154"/>
      <c r="F34" s="155"/>
      <c r="G34" s="156"/>
      <c r="H34" s="156"/>
      <c r="I34" s="156"/>
      <c r="J34" s="156"/>
      <c r="K34" s="157"/>
      <c r="L34" s="157"/>
      <c r="M34" s="154"/>
      <c r="N34" s="154"/>
      <c r="O34" s="155"/>
      <c r="P34" s="155"/>
      <c r="Q34" s="154"/>
      <c r="R34" s="154"/>
      <c r="S34" s="154"/>
      <c r="T34" s="158"/>
      <c r="U34" s="158"/>
      <c r="V34" s="158" t="s">
        <v>0</v>
      </c>
      <c r="W34" s="159"/>
      <c r="X34" s="155"/>
    </row>
    <row r="35" spans="1:37">
      <c r="D35" s="153" t="s">
        <v>209</v>
      </c>
      <c r="E35" s="154"/>
      <c r="F35" s="155"/>
      <c r="G35" s="156"/>
      <c r="H35" s="156"/>
      <c r="I35" s="156"/>
      <c r="J35" s="156"/>
      <c r="K35" s="157"/>
      <c r="L35" s="157"/>
      <c r="M35" s="154"/>
      <c r="N35" s="154"/>
      <c r="O35" s="155"/>
      <c r="P35" s="155"/>
      <c r="Q35" s="154"/>
      <c r="R35" s="154"/>
      <c r="S35" s="154"/>
      <c r="T35" s="158"/>
      <c r="U35" s="158"/>
      <c r="V35" s="158" t="s">
        <v>0</v>
      </c>
      <c r="W35" s="159"/>
      <c r="X35" s="155"/>
    </row>
    <row r="36" spans="1:37">
      <c r="A36" s="108">
        <v>12</v>
      </c>
      <c r="B36" s="109" t="s">
        <v>183</v>
      </c>
      <c r="C36" s="110" t="s">
        <v>210</v>
      </c>
      <c r="D36" s="111" t="s">
        <v>211</v>
      </c>
      <c r="E36" s="112">
        <v>3.0249999999999999</v>
      </c>
      <c r="F36" s="113" t="s">
        <v>180</v>
      </c>
      <c r="H36" s="114">
        <f>ROUND(E36*G36,2)</f>
        <v>0</v>
      </c>
      <c r="J36" s="114">
        <f>ROUND(E36*G36,2)</f>
        <v>0</v>
      </c>
      <c r="K36" s="115">
        <v>0.38568999999999998</v>
      </c>
      <c r="L36" s="115">
        <f>E36*K36</f>
        <v>1.16671225</v>
      </c>
      <c r="N36" s="112">
        <f>E36*M36</f>
        <v>0</v>
      </c>
      <c r="O36" s="113">
        <v>20</v>
      </c>
      <c r="P36" s="113" t="s">
        <v>154</v>
      </c>
      <c r="V36" s="116" t="s">
        <v>108</v>
      </c>
      <c r="W36" s="117">
        <v>5.0490000000000004</v>
      </c>
      <c r="X36" s="110" t="s">
        <v>212</v>
      </c>
      <c r="Y36" s="110" t="s">
        <v>210</v>
      </c>
      <c r="Z36" s="113" t="s">
        <v>187</v>
      </c>
      <c r="AB36" s="113">
        <v>1</v>
      </c>
      <c r="AC36" s="113" t="s">
        <v>157</v>
      </c>
      <c r="AJ36" s="87" t="s">
        <v>158</v>
      </c>
      <c r="AK36" s="87" t="s">
        <v>159</v>
      </c>
    </row>
    <row r="37" spans="1:37">
      <c r="D37" s="153" t="s">
        <v>213</v>
      </c>
      <c r="E37" s="154"/>
      <c r="F37" s="155"/>
      <c r="G37" s="156"/>
      <c r="H37" s="156"/>
      <c r="I37" s="156"/>
      <c r="J37" s="156"/>
      <c r="K37" s="157"/>
      <c r="L37" s="157"/>
      <c r="M37" s="154"/>
      <c r="N37" s="154"/>
      <c r="O37" s="155"/>
      <c r="P37" s="155"/>
      <c r="Q37" s="154"/>
      <c r="R37" s="154"/>
      <c r="S37" s="154"/>
      <c r="T37" s="158"/>
      <c r="U37" s="158"/>
      <c r="V37" s="158" t="s">
        <v>0</v>
      </c>
      <c r="W37" s="159"/>
      <c r="X37" s="155"/>
    </row>
    <row r="38" spans="1:37">
      <c r="D38" s="160" t="s">
        <v>214</v>
      </c>
      <c r="E38" s="161">
        <f>J38</f>
        <v>0</v>
      </c>
      <c r="H38" s="161">
        <f>SUM(H31:H37)</f>
        <v>0</v>
      </c>
      <c r="I38" s="161">
        <f>SUM(I31:I37)</f>
        <v>0</v>
      </c>
      <c r="J38" s="161">
        <f>SUM(J31:J37)</f>
        <v>0</v>
      </c>
      <c r="L38" s="162">
        <f>SUM(L31:L37)</f>
        <v>2.6420011699999999</v>
      </c>
      <c r="N38" s="163">
        <f>SUM(N31:N37)</f>
        <v>0</v>
      </c>
      <c r="W38" s="117">
        <f>SUM(W31:W37)</f>
        <v>9.734</v>
      </c>
    </row>
    <row r="40" spans="1:37">
      <c r="B40" s="110" t="s">
        <v>215</v>
      </c>
    </row>
    <row r="41" spans="1:37">
      <c r="A41" s="108">
        <v>13</v>
      </c>
      <c r="B41" s="109" t="s">
        <v>183</v>
      </c>
      <c r="C41" s="110" t="s">
        <v>216</v>
      </c>
      <c r="D41" s="111" t="s">
        <v>217</v>
      </c>
      <c r="E41" s="112">
        <v>0.38900000000000001</v>
      </c>
      <c r="F41" s="113" t="s">
        <v>205</v>
      </c>
      <c r="H41" s="114">
        <f>ROUND(E41*G41,2)</f>
        <v>0</v>
      </c>
      <c r="J41" s="114">
        <f>ROUND(E41*G41,2)</f>
        <v>0</v>
      </c>
      <c r="K41" s="115">
        <v>1.09E-2</v>
      </c>
      <c r="L41" s="115">
        <f>E41*K41</f>
        <v>4.2401000000000001E-3</v>
      </c>
      <c r="N41" s="112">
        <f>E41*M41</f>
        <v>0</v>
      </c>
      <c r="O41" s="113">
        <v>20</v>
      </c>
      <c r="P41" s="113" t="s">
        <v>154</v>
      </c>
      <c r="V41" s="116" t="s">
        <v>108</v>
      </c>
      <c r="W41" s="117">
        <v>8.9999999999999993E-3</v>
      </c>
      <c r="X41" s="110" t="s">
        <v>218</v>
      </c>
      <c r="Y41" s="110" t="s">
        <v>216</v>
      </c>
      <c r="Z41" s="113" t="s">
        <v>187</v>
      </c>
      <c r="AB41" s="113">
        <v>1</v>
      </c>
      <c r="AC41" s="113" t="s">
        <v>157</v>
      </c>
      <c r="AJ41" s="87" t="s">
        <v>158</v>
      </c>
      <c r="AK41" s="87" t="s">
        <v>159</v>
      </c>
    </row>
    <row r="42" spans="1:37">
      <c r="D42" s="153" t="s">
        <v>219</v>
      </c>
      <c r="E42" s="154"/>
      <c r="F42" s="155"/>
      <c r="G42" s="156"/>
      <c r="H42" s="156"/>
      <c r="I42" s="156"/>
      <c r="J42" s="156"/>
      <c r="K42" s="157"/>
      <c r="L42" s="157"/>
      <c r="M42" s="154"/>
      <c r="N42" s="154"/>
      <c r="O42" s="155"/>
      <c r="P42" s="155"/>
      <c r="Q42" s="154"/>
      <c r="R42" s="154"/>
      <c r="S42" s="154"/>
      <c r="T42" s="158"/>
      <c r="U42" s="158"/>
      <c r="V42" s="158" t="s">
        <v>0</v>
      </c>
      <c r="W42" s="159"/>
      <c r="X42" s="155"/>
    </row>
    <row r="43" spans="1:37">
      <c r="D43" s="153" t="s">
        <v>220</v>
      </c>
      <c r="E43" s="154"/>
      <c r="F43" s="155"/>
      <c r="G43" s="156"/>
      <c r="H43" s="156"/>
      <c r="I43" s="156"/>
      <c r="J43" s="156"/>
      <c r="K43" s="157"/>
      <c r="L43" s="157"/>
      <c r="M43" s="154"/>
      <c r="N43" s="154"/>
      <c r="O43" s="155"/>
      <c r="P43" s="155"/>
      <c r="Q43" s="154"/>
      <c r="R43" s="154"/>
      <c r="S43" s="154"/>
      <c r="T43" s="158"/>
      <c r="U43" s="158"/>
      <c r="V43" s="158" t="s">
        <v>0</v>
      </c>
      <c r="W43" s="159"/>
      <c r="X43" s="155"/>
    </row>
    <row r="44" spans="1:37">
      <c r="D44" s="153" t="s">
        <v>221</v>
      </c>
      <c r="E44" s="154"/>
      <c r="F44" s="155"/>
      <c r="G44" s="156"/>
      <c r="H44" s="156"/>
      <c r="I44" s="156"/>
      <c r="J44" s="156"/>
      <c r="K44" s="157"/>
      <c r="L44" s="157"/>
      <c r="M44" s="154"/>
      <c r="N44" s="154"/>
      <c r="O44" s="155"/>
      <c r="P44" s="155"/>
      <c r="Q44" s="154"/>
      <c r="R44" s="154"/>
      <c r="S44" s="154"/>
      <c r="T44" s="158"/>
      <c r="U44" s="158"/>
      <c r="V44" s="158" t="s">
        <v>0</v>
      </c>
      <c r="W44" s="159"/>
      <c r="X44" s="155"/>
    </row>
    <row r="45" spans="1:37">
      <c r="D45" s="160" t="s">
        <v>222</v>
      </c>
      <c r="E45" s="161">
        <f>J45</f>
        <v>0</v>
      </c>
      <c r="H45" s="161">
        <f>SUM(H40:H44)</f>
        <v>0</v>
      </c>
      <c r="I45" s="161">
        <f>SUM(I40:I44)</f>
        <v>0</v>
      </c>
      <c r="J45" s="161">
        <f>SUM(J40:J44)</f>
        <v>0</v>
      </c>
      <c r="L45" s="162">
        <f>SUM(L40:L44)</f>
        <v>4.2401000000000001E-3</v>
      </c>
      <c r="N45" s="163">
        <f>SUM(N40:N44)</f>
        <v>0</v>
      </c>
      <c r="W45" s="117">
        <f>SUM(W40:W44)</f>
        <v>8.9999999999999993E-3</v>
      </c>
    </row>
    <row r="47" spans="1:37">
      <c r="B47" s="110" t="s">
        <v>223</v>
      </c>
    </row>
    <row r="48" spans="1:37">
      <c r="A48" s="108">
        <v>14</v>
      </c>
      <c r="B48" s="109" t="s">
        <v>224</v>
      </c>
      <c r="C48" s="110" t="s">
        <v>225</v>
      </c>
      <c r="D48" s="111" t="s">
        <v>226</v>
      </c>
      <c r="E48" s="112">
        <v>146</v>
      </c>
      <c r="F48" s="113" t="s">
        <v>205</v>
      </c>
      <c r="H48" s="114">
        <f t="shared" ref="H48:H56" si="0">ROUND(E48*G48,2)</f>
        <v>0</v>
      </c>
      <c r="J48" s="114">
        <f t="shared" ref="J48:J56" si="1">ROUND(E48*G48,2)</f>
        <v>0</v>
      </c>
      <c r="K48" s="115">
        <v>4.9500000000000004E-3</v>
      </c>
      <c r="L48" s="115">
        <f t="shared" ref="L48:L56" si="2">E48*K48</f>
        <v>0.72270000000000001</v>
      </c>
      <c r="N48" s="112">
        <f t="shared" ref="N48:N56" si="3">E48*M48</f>
        <v>0</v>
      </c>
      <c r="O48" s="113">
        <v>20</v>
      </c>
      <c r="P48" s="113" t="s">
        <v>154</v>
      </c>
      <c r="V48" s="116" t="s">
        <v>108</v>
      </c>
      <c r="W48" s="117">
        <v>34.31</v>
      </c>
      <c r="X48" s="110" t="s">
        <v>227</v>
      </c>
      <c r="Y48" s="110" t="s">
        <v>225</v>
      </c>
      <c r="Z48" s="113" t="s">
        <v>228</v>
      </c>
      <c r="AB48" s="113">
        <v>1</v>
      </c>
      <c r="AC48" s="113" t="s">
        <v>157</v>
      </c>
      <c r="AJ48" s="87" t="s">
        <v>158</v>
      </c>
      <c r="AK48" s="87" t="s">
        <v>159</v>
      </c>
    </row>
    <row r="49" spans="1:37">
      <c r="A49" s="108">
        <v>15</v>
      </c>
      <c r="B49" s="109" t="s">
        <v>183</v>
      </c>
      <c r="C49" s="110" t="s">
        <v>229</v>
      </c>
      <c r="D49" s="111" t="s">
        <v>230</v>
      </c>
      <c r="E49" s="112">
        <v>146</v>
      </c>
      <c r="F49" s="113" t="s">
        <v>205</v>
      </c>
      <c r="H49" s="114">
        <f t="shared" si="0"/>
        <v>0</v>
      </c>
      <c r="J49" s="114">
        <f t="shared" si="1"/>
        <v>0</v>
      </c>
      <c r="K49" s="115">
        <v>6.7999999999999996E-3</v>
      </c>
      <c r="L49" s="115">
        <f t="shared" si="2"/>
        <v>0.9927999999999999</v>
      </c>
      <c r="N49" s="112">
        <f t="shared" si="3"/>
        <v>0</v>
      </c>
      <c r="O49" s="113">
        <v>20</v>
      </c>
      <c r="P49" s="113" t="s">
        <v>154</v>
      </c>
      <c r="V49" s="116" t="s">
        <v>108</v>
      </c>
      <c r="W49" s="117">
        <v>11.68</v>
      </c>
      <c r="X49" s="110" t="s">
        <v>231</v>
      </c>
      <c r="Y49" s="110" t="s">
        <v>229</v>
      </c>
      <c r="Z49" s="113" t="s">
        <v>228</v>
      </c>
      <c r="AB49" s="113">
        <v>1</v>
      </c>
      <c r="AC49" s="113" t="s">
        <v>157</v>
      </c>
      <c r="AJ49" s="87" t="s">
        <v>158</v>
      </c>
      <c r="AK49" s="87" t="s">
        <v>159</v>
      </c>
    </row>
    <row r="50" spans="1:37">
      <c r="A50" s="108">
        <v>16</v>
      </c>
      <c r="B50" s="109" t="s">
        <v>183</v>
      </c>
      <c r="C50" s="110" t="s">
        <v>232</v>
      </c>
      <c r="D50" s="111" t="s">
        <v>233</v>
      </c>
      <c r="E50" s="112">
        <v>28</v>
      </c>
      <c r="F50" s="113" t="s">
        <v>205</v>
      </c>
      <c r="H50" s="114">
        <f t="shared" si="0"/>
        <v>0</v>
      </c>
      <c r="J50" s="114">
        <f t="shared" si="1"/>
        <v>0</v>
      </c>
      <c r="L50" s="115">
        <f t="shared" si="2"/>
        <v>0</v>
      </c>
      <c r="N50" s="112">
        <f t="shared" si="3"/>
        <v>0</v>
      </c>
      <c r="O50" s="113">
        <v>20</v>
      </c>
      <c r="P50" s="113" t="s">
        <v>154</v>
      </c>
      <c r="V50" s="116" t="s">
        <v>108</v>
      </c>
      <c r="X50" s="110" t="s">
        <v>234</v>
      </c>
      <c r="Y50" s="110" t="s">
        <v>232</v>
      </c>
      <c r="Z50" s="113" t="s">
        <v>228</v>
      </c>
      <c r="AB50" s="113">
        <v>1</v>
      </c>
      <c r="AC50" s="113" t="s">
        <v>157</v>
      </c>
      <c r="AJ50" s="87" t="s">
        <v>158</v>
      </c>
      <c r="AK50" s="87" t="s">
        <v>159</v>
      </c>
    </row>
    <row r="51" spans="1:37" ht="25.5">
      <c r="A51" s="108">
        <v>17</v>
      </c>
      <c r="B51" s="109" t="s">
        <v>183</v>
      </c>
      <c r="C51" s="110" t="s">
        <v>235</v>
      </c>
      <c r="D51" s="111" t="s">
        <v>236</v>
      </c>
      <c r="E51" s="112">
        <v>38</v>
      </c>
      <c r="F51" s="113" t="s">
        <v>180</v>
      </c>
      <c r="H51" s="114">
        <f t="shared" si="0"/>
        <v>0</v>
      </c>
      <c r="J51" s="114">
        <f t="shared" si="1"/>
        <v>0</v>
      </c>
      <c r="L51" s="115">
        <f t="shared" si="2"/>
        <v>0</v>
      </c>
      <c r="N51" s="112">
        <f t="shared" si="3"/>
        <v>0</v>
      </c>
      <c r="O51" s="113">
        <v>20</v>
      </c>
      <c r="P51" s="113" t="s">
        <v>154</v>
      </c>
      <c r="V51" s="116" t="s">
        <v>108</v>
      </c>
      <c r="X51" s="110" t="s">
        <v>237</v>
      </c>
      <c r="Y51" s="110" t="s">
        <v>235</v>
      </c>
      <c r="Z51" s="113" t="s">
        <v>228</v>
      </c>
      <c r="AB51" s="113">
        <v>1</v>
      </c>
      <c r="AC51" s="113" t="s">
        <v>157</v>
      </c>
      <c r="AJ51" s="87" t="s">
        <v>158</v>
      </c>
      <c r="AK51" s="87" t="s">
        <v>159</v>
      </c>
    </row>
    <row r="52" spans="1:37">
      <c r="A52" s="108">
        <v>18</v>
      </c>
      <c r="B52" s="109" t="s">
        <v>183</v>
      </c>
      <c r="C52" s="110" t="s">
        <v>238</v>
      </c>
      <c r="D52" s="111" t="s">
        <v>239</v>
      </c>
      <c r="E52" s="112">
        <v>146</v>
      </c>
      <c r="F52" s="113" t="s">
        <v>205</v>
      </c>
      <c r="H52" s="114">
        <f t="shared" si="0"/>
        <v>0</v>
      </c>
      <c r="J52" s="114">
        <f t="shared" si="1"/>
        <v>0</v>
      </c>
      <c r="K52" s="115">
        <v>1.43E-2</v>
      </c>
      <c r="L52" s="115">
        <f t="shared" si="2"/>
        <v>2.0878000000000001</v>
      </c>
      <c r="N52" s="112">
        <f t="shared" si="3"/>
        <v>0</v>
      </c>
      <c r="O52" s="113">
        <v>20</v>
      </c>
      <c r="P52" s="113" t="s">
        <v>154</v>
      </c>
      <c r="V52" s="116" t="s">
        <v>108</v>
      </c>
      <c r="W52" s="117">
        <v>48.033999999999999</v>
      </c>
      <c r="X52" s="110" t="s">
        <v>240</v>
      </c>
      <c r="Y52" s="110" t="s">
        <v>238</v>
      </c>
      <c r="Z52" s="113" t="s">
        <v>228</v>
      </c>
      <c r="AB52" s="113">
        <v>1</v>
      </c>
      <c r="AC52" s="113" t="s">
        <v>157</v>
      </c>
      <c r="AJ52" s="87" t="s">
        <v>158</v>
      </c>
      <c r="AK52" s="87" t="s">
        <v>159</v>
      </c>
    </row>
    <row r="53" spans="1:37" ht="25.5">
      <c r="A53" s="108">
        <v>19</v>
      </c>
      <c r="B53" s="109" t="s">
        <v>183</v>
      </c>
      <c r="C53" s="110" t="s">
        <v>241</v>
      </c>
      <c r="D53" s="111" t="s">
        <v>242</v>
      </c>
      <c r="E53" s="112">
        <v>7</v>
      </c>
      <c r="F53" s="113" t="s">
        <v>205</v>
      </c>
      <c r="H53" s="114">
        <f t="shared" si="0"/>
        <v>0</v>
      </c>
      <c r="J53" s="114">
        <f t="shared" si="1"/>
        <v>0</v>
      </c>
      <c r="K53" s="115">
        <v>2.5999999999999999E-2</v>
      </c>
      <c r="L53" s="115">
        <f t="shared" si="2"/>
        <v>0.182</v>
      </c>
      <c r="N53" s="112">
        <f t="shared" si="3"/>
        <v>0</v>
      </c>
      <c r="O53" s="113">
        <v>20</v>
      </c>
      <c r="P53" s="113" t="s">
        <v>154</v>
      </c>
      <c r="V53" s="116" t="s">
        <v>108</v>
      </c>
      <c r="W53" s="117">
        <v>2.2749999999999999</v>
      </c>
      <c r="X53" s="110" t="s">
        <v>243</v>
      </c>
      <c r="Y53" s="110" t="s">
        <v>241</v>
      </c>
      <c r="Z53" s="113" t="s">
        <v>228</v>
      </c>
      <c r="AB53" s="113">
        <v>1</v>
      </c>
      <c r="AC53" s="113" t="s">
        <v>157</v>
      </c>
      <c r="AJ53" s="87" t="s">
        <v>158</v>
      </c>
      <c r="AK53" s="87" t="s">
        <v>159</v>
      </c>
    </row>
    <row r="54" spans="1:37">
      <c r="A54" s="108">
        <v>20</v>
      </c>
      <c r="B54" s="109" t="s">
        <v>183</v>
      </c>
      <c r="C54" s="110" t="s">
        <v>244</v>
      </c>
      <c r="D54" s="111" t="s">
        <v>245</v>
      </c>
      <c r="E54" s="112">
        <v>31</v>
      </c>
      <c r="F54" s="113" t="s">
        <v>205</v>
      </c>
      <c r="H54" s="114">
        <f t="shared" si="0"/>
        <v>0</v>
      </c>
      <c r="J54" s="114">
        <f t="shared" si="1"/>
        <v>0</v>
      </c>
      <c r="K54" s="115">
        <v>8.4999999999999995E-4</v>
      </c>
      <c r="L54" s="115">
        <f t="shared" si="2"/>
        <v>2.6349999999999998E-2</v>
      </c>
      <c r="N54" s="112">
        <f t="shared" si="3"/>
        <v>0</v>
      </c>
      <c r="O54" s="113">
        <v>20</v>
      </c>
      <c r="P54" s="113" t="s">
        <v>154</v>
      </c>
      <c r="V54" s="116" t="s">
        <v>108</v>
      </c>
      <c r="W54" s="117">
        <v>7.13</v>
      </c>
      <c r="X54" s="110" t="s">
        <v>246</v>
      </c>
      <c r="Y54" s="110" t="s">
        <v>244</v>
      </c>
      <c r="Z54" s="113" t="s">
        <v>228</v>
      </c>
      <c r="AB54" s="113">
        <v>1</v>
      </c>
      <c r="AC54" s="113" t="s">
        <v>157</v>
      </c>
      <c r="AJ54" s="87" t="s">
        <v>158</v>
      </c>
      <c r="AK54" s="87" t="s">
        <v>159</v>
      </c>
    </row>
    <row r="55" spans="1:37" ht="25.5">
      <c r="A55" s="108">
        <v>21</v>
      </c>
      <c r="B55" s="109" t="s">
        <v>183</v>
      </c>
      <c r="C55" s="110" t="s">
        <v>247</v>
      </c>
      <c r="D55" s="111" t="s">
        <v>248</v>
      </c>
      <c r="E55" s="112">
        <v>146</v>
      </c>
      <c r="F55" s="113" t="s">
        <v>205</v>
      </c>
      <c r="H55" s="114">
        <f t="shared" si="0"/>
        <v>0</v>
      </c>
      <c r="J55" s="114">
        <f t="shared" si="1"/>
        <v>0</v>
      </c>
      <c r="K55" s="115">
        <v>3.3E-4</v>
      </c>
      <c r="L55" s="115">
        <f t="shared" si="2"/>
        <v>4.8180000000000001E-2</v>
      </c>
      <c r="N55" s="112">
        <f t="shared" si="3"/>
        <v>0</v>
      </c>
      <c r="O55" s="113">
        <v>20</v>
      </c>
      <c r="P55" s="113" t="s">
        <v>154</v>
      </c>
      <c r="V55" s="116" t="s">
        <v>108</v>
      </c>
      <c r="W55" s="117">
        <v>26.28</v>
      </c>
      <c r="X55" s="110" t="s">
        <v>249</v>
      </c>
      <c r="Y55" s="110" t="s">
        <v>247</v>
      </c>
      <c r="Z55" s="113" t="s">
        <v>228</v>
      </c>
      <c r="AB55" s="113">
        <v>1</v>
      </c>
      <c r="AC55" s="113" t="s">
        <v>157</v>
      </c>
      <c r="AJ55" s="87" t="s">
        <v>158</v>
      </c>
      <c r="AK55" s="87" t="s">
        <v>159</v>
      </c>
    </row>
    <row r="56" spans="1:37" ht="25.5">
      <c r="A56" s="108">
        <v>22</v>
      </c>
      <c r="B56" s="109" t="s">
        <v>224</v>
      </c>
      <c r="C56" s="110" t="s">
        <v>250</v>
      </c>
      <c r="D56" s="111" t="s">
        <v>251</v>
      </c>
      <c r="E56" s="112">
        <v>0.13700000000000001</v>
      </c>
      <c r="F56" s="113" t="s">
        <v>153</v>
      </c>
      <c r="H56" s="114">
        <f t="shared" si="0"/>
        <v>0</v>
      </c>
      <c r="J56" s="114">
        <f t="shared" si="1"/>
        <v>0</v>
      </c>
      <c r="K56" s="115">
        <v>2.2622100000000001</v>
      </c>
      <c r="L56" s="115">
        <f t="shared" si="2"/>
        <v>0.30992277000000001</v>
      </c>
      <c r="N56" s="112">
        <f t="shared" si="3"/>
        <v>0</v>
      </c>
      <c r="O56" s="113">
        <v>20</v>
      </c>
      <c r="P56" s="113" t="s">
        <v>154</v>
      </c>
      <c r="V56" s="116" t="s">
        <v>108</v>
      </c>
      <c r="W56" s="117">
        <v>0.53500000000000003</v>
      </c>
      <c r="X56" s="110" t="s">
        <v>252</v>
      </c>
      <c r="Y56" s="110" t="s">
        <v>250</v>
      </c>
      <c r="Z56" s="113" t="s">
        <v>187</v>
      </c>
      <c r="AB56" s="113">
        <v>1</v>
      </c>
      <c r="AC56" s="113" t="s">
        <v>157</v>
      </c>
      <c r="AJ56" s="87" t="s">
        <v>158</v>
      </c>
      <c r="AK56" s="87" t="s">
        <v>159</v>
      </c>
    </row>
    <row r="57" spans="1:37">
      <c r="D57" s="153" t="s">
        <v>253</v>
      </c>
      <c r="E57" s="154"/>
      <c r="F57" s="155"/>
      <c r="G57" s="156"/>
      <c r="H57" s="156"/>
      <c r="I57" s="156"/>
      <c r="J57" s="156"/>
      <c r="K57" s="157"/>
      <c r="L57" s="157"/>
      <c r="M57" s="154"/>
      <c r="N57" s="154"/>
      <c r="O57" s="155"/>
      <c r="P57" s="155"/>
      <c r="Q57" s="154"/>
      <c r="R57" s="154"/>
      <c r="S57" s="154"/>
      <c r="T57" s="158"/>
      <c r="U57" s="158"/>
      <c r="V57" s="158" t="s">
        <v>0</v>
      </c>
      <c r="W57" s="159"/>
      <c r="X57" s="155"/>
    </row>
    <row r="58" spans="1:37">
      <c r="D58" s="153" t="s">
        <v>254</v>
      </c>
      <c r="E58" s="154"/>
      <c r="F58" s="155"/>
      <c r="G58" s="156"/>
      <c r="H58" s="156"/>
      <c r="I58" s="156"/>
      <c r="J58" s="156"/>
      <c r="K58" s="157"/>
      <c r="L58" s="157"/>
      <c r="M58" s="154"/>
      <c r="N58" s="154"/>
      <c r="O58" s="155"/>
      <c r="P58" s="155"/>
      <c r="Q58" s="154"/>
      <c r="R58" s="154"/>
      <c r="S58" s="154"/>
      <c r="T58" s="158"/>
      <c r="U58" s="158"/>
      <c r="V58" s="158" t="s">
        <v>0</v>
      </c>
      <c r="W58" s="159"/>
      <c r="X58" s="155"/>
    </row>
    <row r="59" spans="1:37">
      <c r="A59" s="108">
        <v>23</v>
      </c>
      <c r="B59" s="109" t="s">
        <v>183</v>
      </c>
      <c r="C59" s="110" t="s">
        <v>255</v>
      </c>
      <c r="D59" s="111" t="s">
        <v>256</v>
      </c>
      <c r="E59" s="112">
        <v>0.628</v>
      </c>
      <c r="F59" s="113" t="s">
        <v>153</v>
      </c>
      <c r="H59" s="114">
        <f>ROUND(E59*G59,2)</f>
        <v>0</v>
      </c>
      <c r="J59" s="114">
        <f>ROUND(E59*G59,2)</f>
        <v>0</v>
      </c>
      <c r="K59" s="115">
        <v>2.42103</v>
      </c>
      <c r="L59" s="115">
        <f>E59*K59</f>
        <v>1.5204068399999999</v>
      </c>
      <c r="N59" s="112">
        <f>E59*M59</f>
        <v>0</v>
      </c>
      <c r="O59" s="113">
        <v>20</v>
      </c>
      <c r="P59" s="113" t="s">
        <v>154</v>
      </c>
      <c r="V59" s="116" t="s">
        <v>108</v>
      </c>
      <c r="W59" s="117">
        <v>1.3859999999999999</v>
      </c>
      <c r="X59" s="110" t="s">
        <v>257</v>
      </c>
      <c r="Y59" s="110" t="s">
        <v>255</v>
      </c>
      <c r="Z59" s="113" t="s">
        <v>187</v>
      </c>
      <c r="AB59" s="113">
        <v>1</v>
      </c>
      <c r="AC59" s="113" t="s">
        <v>157</v>
      </c>
      <c r="AJ59" s="87" t="s">
        <v>158</v>
      </c>
      <c r="AK59" s="87" t="s">
        <v>159</v>
      </c>
    </row>
    <row r="60" spans="1:37">
      <c r="D60" s="153" t="s">
        <v>258</v>
      </c>
      <c r="E60" s="154"/>
      <c r="F60" s="155"/>
      <c r="G60" s="156"/>
      <c r="H60" s="156"/>
      <c r="I60" s="156"/>
      <c r="J60" s="156"/>
      <c r="K60" s="157"/>
      <c r="L60" s="157"/>
      <c r="M60" s="154"/>
      <c r="N60" s="154"/>
      <c r="O60" s="155"/>
      <c r="P60" s="155"/>
      <c r="Q60" s="154"/>
      <c r="R60" s="154"/>
      <c r="S60" s="154"/>
      <c r="T60" s="158"/>
      <c r="U60" s="158"/>
      <c r="V60" s="158" t="s">
        <v>0</v>
      </c>
      <c r="W60" s="159"/>
      <c r="X60" s="155"/>
    </row>
    <row r="61" spans="1:37">
      <c r="D61" s="153" t="s">
        <v>259</v>
      </c>
      <c r="E61" s="154"/>
      <c r="F61" s="155"/>
      <c r="G61" s="156"/>
      <c r="H61" s="156"/>
      <c r="I61" s="156"/>
      <c r="J61" s="156"/>
      <c r="K61" s="157"/>
      <c r="L61" s="157"/>
      <c r="M61" s="154"/>
      <c r="N61" s="154"/>
      <c r="O61" s="155"/>
      <c r="P61" s="155"/>
      <c r="Q61" s="154"/>
      <c r="R61" s="154"/>
      <c r="S61" s="154"/>
      <c r="T61" s="158"/>
      <c r="U61" s="158"/>
      <c r="V61" s="158" t="s">
        <v>0</v>
      </c>
      <c r="W61" s="159"/>
      <c r="X61" s="155"/>
    </row>
    <row r="62" spans="1:37" ht="25.5">
      <c r="A62" s="108">
        <v>24</v>
      </c>
      <c r="B62" s="109" t="s">
        <v>183</v>
      </c>
      <c r="C62" s="110" t="s">
        <v>260</v>
      </c>
      <c r="D62" s="111" t="s">
        <v>261</v>
      </c>
      <c r="E62" s="112">
        <v>0.628</v>
      </c>
      <c r="F62" s="113" t="s">
        <v>153</v>
      </c>
      <c r="H62" s="114">
        <f>ROUND(E62*G62,2)</f>
        <v>0</v>
      </c>
      <c r="J62" s="114">
        <f>ROUND(E62*G62,2)</f>
        <v>0</v>
      </c>
      <c r="L62" s="115">
        <f>E62*K62</f>
        <v>0</v>
      </c>
      <c r="N62" s="112">
        <f>E62*M62</f>
        <v>0</v>
      </c>
      <c r="O62" s="113">
        <v>20</v>
      </c>
      <c r="P62" s="113" t="s">
        <v>154</v>
      </c>
      <c r="V62" s="116" t="s">
        <v>108</v>
      </c>
      <c r="W62" s="117">
        <v>0.129</v>
      </c>
      <c r="X62" s="110" t="s">
        <v>262</v>
      </c>
      <c r="Y62" s="110" t="s">
        <v>260</v>
      </c>
      <c r="Z62" s="113" t="s">
        <v>187</v>
      </c>
      <c r="AB62" s="113">
        <v>1</v>
      </c>
      <c r="AC62" s="113" t="s">
        <v>157</v>
      </c>
      <c r="AJ62" s="87" t="s">
        <v>158</v>
      </c>
      <c r="AK62" s="87" t="s">
        <v>159</v>
      </c>
    </row>
    <row r="63" spans="1:37">
      <c r="A63" s="108">
        <v>25</v>
      </c>
      <c r="B63" s="109" t="s">
        <v>183</v>
      </c>
      <c r="C63" s="110" t="s">
        <v>263</v>
      </c>
      <c r="D63" s="111" t="s">
        <v>264</v>
      </c>
      <c r="E63" s="112">
        <v>1.9E-2</v>
      </c>
      <c r="F63" s="113" t="s">
        <v>201</v>
      </c>
      <c r="H63" s="114">
        <f>ROUND(E63*G63,2)</f>
        <v>0</v>
      </c>
      <c r="J63" s="114">
        <f>ROUND(E63*G63,2)</f>
        <v>0</v>
      </c>
      <c r="K63" s="115">
        <v>0.98900999999999994</v>
      </c>
      <c r="L63" s="115">
        <f>E63*K63</f>
        <v>1.8791189999999999E-2</v>
      </c>
      <c r="N63" s="112">
        <f>E63*M63</f>
        <v>0</v>
      </c>
      <c r="O63" s="113">
        <v>20</v>
      </c>
      <c r="P63" s="113" t="s">
        <v>154</v>
      </c>
      <c r="V63" s="116" t="s">
        <v>108</v>
      </c>
      <c r="W63" s="117">
        <v>0.28899999999999998</v>
      </c>
      <c r="X63" s="110" t="s">
        <v>265</v>
      </c>
      <c r="Y63" s="110" t="s">
        <v>263</v>
      </c>
      <c r="Z63" s="113" t="s">
        <v>187</v>
      </c>
      <c r="AB63" s="113">
        <v>1</v>
      </c>
      <c r="AC63" s="113" t="s">
        <v>157</v>
      </c>
      <c r="AJ63" s="87" t="s">
        <v>158</v>
      </c>
      <c r="AK63" s="87" t="s">
        <v>159</v>
      </c>
    </row>
    <row r="64" spans="1:37">
      <c r="D64" s="153" t="s">
        <v>266</v>
      </c>
      <c r="E64" s="154"/>
      <c r="F64" s="155"/>
      <c r="G64" s="156"/>
      <c r="H64" s="156"/>
      <c r="I64" s="156"/>
      <c r="J64" s="156"/>
      <c r="K64" s="157"/>
      <c r="L64" s="157"/>
      <c r="M64" s="154"/>
      <c r="N64" s="154"/>
      <c r="O64" s="155"/>
      <c r="P64" s="155"/>
      <c r="Q64" s="154"/>
      <c r="R64" s="154"/>
      <c r="S64" s="154"/>
      <c r="T64" s="158"/>
      <c r="U64" s="158"/>
      <c r="V64" s="158" t="s">
        <v>0</v>
      </c>
      <c r="W64" s="159"/>
      <c r="X64" s="155"/>
    </row>
    <row r="65" spans="1:37">
      <c r="D65" s="153" t="s">
        <v>267</v>
      </c>
      <c r="E65" s="154"/>
      <c r="F65" s="155"/>
      <c r="G65" s="156"/>
      <c r="H65" s="156"/>
      <c r="I65" s="156"/>
      <c r="J65" s="156"/>
      <c r="K65" s="157"/>
      <c r="L65" s="157"/>
      <c r="M65" s="154"/>
      <c r="N65" s="154"/>
      <c r="O65" s="155"/>
      <c r="P65" s="155"/>
      <c r="Q65" s="154"/>
      <c r="R65" s="154"/>
      <c r="S65" s="154"/>
      <c r="T65" s="158"/>
      <c r="U65" s="158"/>
      <c r="V65" s="158" t="s">
        <v>0</v>
      </c>
      <c r="W65" s="159"/>
      <c r="X65" s="155"/>
    </row>
    <row r="66" spans="1:37" ht="25.5">
      <c r="A66" s="108">
        <v>26</v>
      </c>
      <c r="B66" s="109" t="s">
        <v>183</v>
      </c>
      <c r="C66" s="110" t="s">
        <v>268</v>
      </c>
      <c r="D66" s="111" t="s">
        <v>269</v>
      </c>
      <c r="E66" s="112">
        <v>58.25</v>
      </c>
      <c r="F66" s="113" t="s">
        <v>205</v>
      </c>
      <c r="H66" s="114">
        <f>ROUND(E66*G66,2)</f>
        <v>0</v>
      </c>
      <c r="J66" s="114">
        <f>ROUND(E66*G66,2)</f>
        <v>0</v>
      </c>
      <c r="K66" s="115">
        <v>7.7200000000000003E-3</v>
      </c>
      <c r="L66" s="115">
        <f>E66*K66</f>
        <v>0.44969000000000003</v>
      </c>
      <c r="N66" s="112">
        <f>E66*M66</f>
        <v>0</v>
      </c>
      <c r="O66" s="113">
        <v>20</v>
      </c>
      <c r="P66" s="113" t="s">
        <v>154</v>
      </c>
      <c r="V66" s="116" t="s">
        <v>108</v>
      </c>
      <c r="W66" s="117">
        <v>26.853000000000002</v>
      </c>
      <c r="X66" s="110" t="s">
        <v>270</v>
      </c>
      <c r="Y66" s="110" t="s">
        <v>268</v>
      </c>
      <c r="Z66" s="113" t="s">
        <v>271</v>
      </c>
      <c r="AB66" s="113">
        <v>1</v>
      </c>
      <c r="AC66" s="113" t="s">
        <v>157</v>
      </c>
      <c r="AJ66" s="87" t="s">
        <v>158</v>
      </c>
      <c r="AK66" s="87" t="s">
        <v>159</v>
      </c>
    </row>
    <row r="67" spans="1:37">
      <c r="D67" s="153" t="s">
        <v>272</v>
      </c>
      <c r="E67" s="154"/>
      <c r="F67" s="155"/>
      <c r="G67" s="156"/>
      <c r="H67" s="156"/>
      <c r="I67" s="156"/>
      <c r="J67" s="156"/>
      <c r="K67" s="157"/>
      <c r="L67" s="157"/>
      <c r="M67" s="154"/>
      <c r="N67" s="154"/>
      <c r="O67" s="155"/>
      <c r="P67" s="155"/>
      <c r="Q67" s="154"/>
      <c r="R67" s="154"/>
      <c r="S67" s="154"/>
      <c r="T67" s="158"/>
      <c r="U67" s="158"/>
      <c r="V67" s="158" t="s">
        <v>0</v>
      </c>
      <c r="W67" s="159"/>
      <c r="X67" s="155"/>
    </row>
    <row r="68" spans="1:37">
      <c r="A68" s="108">
        <v>27</v>
      </c>
      <c r="B68" s="109" t="s">
        <v>183</v>
      </c>
      <c r="C68" s="110" t="s">
        <v>273</v>
      </c>
      <c r="D68" s="111" t="s">
        <v>274</v>
      </c>
      <c r="E68" s="112">
        <v>58.25</v>
      </c>
      <c r="F68" s="113" t="s">
        <v>205</v>
      </c>
      <c r="H68" s="114">
        <f>ROUND(E68*G68,2)</f>
        <v>0</v>
      </c>
      <c r="J68" s="114">
        <f>ROUND(E68*G68,2)</f>
        <v>0</v>
      </c>
      <c r="K68" s="115">
        <v>4.5100000000000001E-2</v>
      </c>
      <c r="L68" s="115">
        <f>E68*K68</f>
        <v>2.627075</v>
      </c>
      <c r="N68" s="112">
        <f>E68*M68</f>
        <v>0</v>
      </c>
      <c r="O68" s="113">
        <v>20</v>
      </c>
      <c r="P68" s="113" t="s">
        <v>154</v>
      </c>
      <c r="V68" s="116" t="s">
        <v>108</v>
      </c>
      <c r="W68" s="117">
        <v>22.484999999999999</v>
      </c>
      <c r="X68" s="110" t="s">
        <v>275</v>
      </c>
      <c r="Y68" s="110" t="s">
        <v>273</v>
      </c>
      <c r="Z68" s="113" t="s">
        <v>187</v>
      </c>
      <c r="AB68" s="113">
        <v>1</v>
      </c>
      <c r="AC68" s="113" t="s">
        <v>157</v>
      </c>
      <c r="AJ68" s="87" t="s">
        <v>158</v>
      </c>
      <c r="AK68" s="87" t="s">
        <v>159</v>
      </c>
    </row>
    <row r="69" spans="1:37" ht="25.5">
      <c r="A69" s="108">
        <v>28</v>
      </c>
      <c r="B69" s="109" t="s">
        <v>183</v>
      </c>
      <c r="C69" s="110" t="s">
        <v>276</v>
      </c>
      <c r="D69" s="111" t="s">
        <v>277</v>
      </c>
      <c r="E69" s="112">
        <v>2</v>
      </c>
      <c r="F69" s="113" t="s">
        <v>278</v>
      </c>
      <c r="H69" s="114">
        <f>ROUND(E69*G69,2)</f>
        <v>0</v>
      </c>
      <c r="J69" s="114">
        <f>ROUND(E69*G69,2)</f>
        <v>0</v>
      </c>
      <c r="K69" s="115">
        <v>1.8859999999999998E-2</v>
      </c>
      <c r="L69" s="115">
        <f>E69*K69</f>
        <v>3.7719999999999997E-2</v>
      </c>
      <c r="N69" s="112">
        <f>E69*M69</f>
        <v>0</v>
      </c>
      <c r="O69" s="113">
        <v>20</v>
      </c>
      <c r="P69" s="113" t="s">
        <v>154</v>
      </c>
      <c r="V69" s="116" t="s">
        <v>108</v>
      </c>
      <c r="W69" s="117">
        <v>1.508</v>
      </c>
      <c r="X69" s="110" t="s">
        <v>279</v>
      </c>
      <c r="Y69" s="110" t="s">
        <v>276</v>
      </c>
      <c r="Z69" s="113" t="s">
        <v>280</v>
      </c>
      <c r="AB69" s="113">
        <v>1</v>
      </c>
      <c r="AC69" s="113" t="s">
        <v>157</v>
      </c>
      <c r="AJ69" s="87" t="s">
        <v>158</v>
      </c>
      <c r="AK69" s="87" t="s">
        <v>159</v>
      </c>
    </row>
    <row r="70" spans="1:37">
      <c r="A70" s="108">
        <v>29</v>
      </c>
      <c r="B70" s="109" t="s">
        <v>281</v>
      </c>
      <c r="C70" s="110" t="s">
        <v>282</v>
      </c>
      <c r="D70" s="111" t="s">
        <v>283</v>
      </c>
      <c r="E70" s="112">
        <v>2</v>
      </c>
      <c r="F70" s="113" t="s">
        <v>278</v>
      </c>
      <c r="I70" s="114">
        <f>ROUND(E70*G70,2)</f>
        <v>0</v>
      </c>
      <c r="J70" s="114">
        <f>ROUND(E70*G70,2)</f>
        <v>0</v>
      </c>
      <c r="K70" s="115">
        <v>1.37E-2</v>
      </c>
      <c r="L70" s="115">
        <f>E70*K70</f>
        <v>2.7400000000000001E-2</v>
      </c>
      <c r="N70" s="112">
        <f>E70*M70</f>
        <v>0</v>
      </c>
      <c r="O70" s="113">
        <v>20</v>
      </c>
      <c r="P70" s="113" t="s">
        <v>154</v>
      </c>
      <c r="V70" s="116" t="s">
        <v>101</v>
      </c>
      <c r="X70" s="110" t="s">
        <v>282</v>
      </c>
      <c r="Y70" s="110" t="s">
        <v>282</v>
      </c>
      <c r="Z70" s="113" t="s">
        <v>284</v>
      </c>
      <c r="AA70" s="110" t="s">
        <v>154</v>
      </c>
      <c r="AB70" s="113">
        <v>2</v>
      </c>
      <c r="AC70" s="113" t="s">
        <v>157</v>
      </c>
      <c r="AJ70" s="87" t="s">
        <v>285</v>
      </c>
      <c r="AK70" s="87" t="s">
        <v>159</v>
      </c>
    </row>
    <row r="71" spans="1:37">
      <c r="D71" s="153" t="s">
        <v>286</v>
      </c>
      <c r="E71" s="154"/>
      <c r="F71" s="155"/>
      <c r="G71" s="156"/>
      <c r="H71" s="156"/>
      <c r="I71" s="156"/>
      <c r="J71" s="156"/>
      <c r="K71" s="157"/>
      <c r="L71" s="157"/>
      <c r="M71" s="154"/>
      <c r="N71" s="154"/>
      <c r="O71" s="155"/>
      <c r="P71" s="155"/>
      <c r="Q71" s="154"/>
      <c r="R71" s="154"/>
      <c r="S71" s="154"/>
      <c r="T71" s="158"/>
      <c r="U71" s="158"/>
      <c r="V71" s="158" t="s">
        <v>0</v>
      </c>
      <c r="W71" s="159"/>
      <c r="X71" s="155"/>
    </row>
    <row r="72" spans="1:37">
      <c r="D72" s="160" t="s">
        <v>287</v>
      </c>
      <c r="E72" s="161">
        <f>J72</f>
        <v>0</v>
      </c>
      <c r="H72" s="161">
        <f>SUM(H47:H71)</f>
        <v>0</v>
      </c>
      <c r="I72" s="161">
        <f>SUM(I47:I71)</f>
        <v>0</v>
      </c>
      <c r="J72" s="161">
        <f>SUM(J47:J71)</f>
        <v>0</v>
      </c>
      <c r="L72" s="162">
        <f>SUM(L47:L71)</f>
        <v>9.0508358000000015</v>
      </c>
      <c r="N72" s="163">
        <f>SUM(N47:N71)</f>
        <v>0</v>
      </c>
      <c r="W72" s="117">
        <f>SUM(W47:W71)</f>
        <v>182.89399999999998</v>
      </c>
    </row>
    <row r="74" spans="1:37">
      <c r="B74" s="110" t="s">
        <v>288</v>
      </c>
    </row>
    <row r="75" spans="1:37">
      <c r="A75" s="108">
        <v>30</v>
      </c>
      <c r="B75" s="109" t="s">
        <v>183</v>
      </c>
      <c r="C75" s="110" t="s">
        <v>289</v>
      </c>
      <c r="D75" s="111" t="s">
        <v>290</v>
      </c>
      <c r="E75" s="112">
        <v>10</v>
      </c>
      <c r="F75" s="113" t="s">
        <v>180</v>
      </c>
      <c r="H75" s="114">
        <f>ROUND(E75*G75,2)</f>
        <v>0</v>
      </c>
      <c r="J75" s="114">
        <f>ROUND(E75*G75,2)</f>
        <v>0</v>
      </c>
      <c r="K75" s="115">
        <v>4.5199999999999997E-3</v>
      </c>
      <c r="L75" s="115">
        <f>E75*K75</f>
        <v>4.5199999999999997E-2</v>
      </c>
      <c r="N75" s="112">
        <f>E75*M75</f>
        <v>0</v>
      </c>
      <c r="O75" s="113">
        <v>20</v>
      </c>
      <c r="P75" s="113" t="s">
        <v>154</v>
      </c>
      <c r="V75" s="116" t="s">
        <v>108</v>
      </c>
      <c r="W75" s="117">
        <v>1.59</v>
      </c>
      <c r="X75" s="110" t="s">
        <v>291</v>
      </c>
      <c r="Y75" s="110" t="s">
        <v>289</v>
      </c>
      <c r="Z75" s="113" t="s">
        <v>271</v>
      </c>
      <c r="AB75" s="113">
        <v>1</v>
      </c>
      <c r="AC75" s="113" t="s">
        <v>157</v>
      </c>
      <c r="AJ75" s="87" t="s">
        <v>158</v>
      </c>
      <c r="AK75" s="87" t="s">
        <v>159</v>
      </c>
    </row>
    <row r="76" spans="1:37" ht="25.5">
      <c r="A76" s="108">
        <v>31</v>
      </c>
      <c r="B76" s="109" t="s">
        <v>183</v>
      </c>
      <c r="C76" s="110" t="s">
        <v>292</v>
      </c>
      <c r="D76" s="111" t="s">
        <v>293</v>
      </c>
      <c r="E76" s="112">
        <v>64</v>
      </c>
      <c r="F76" s="113" t="s">
        <v>278</v>
      </c>
      <c r="H76" s="114">
        <f>ROUND(E76*G76,2)</f>
        <v>0</v>
      </c>
      <c r="J76" s="114">
        <f>ROUND(E76*G76,2)</f>
        <v>0</v>
      </c>
      <c r="K76" s="115">
        <v>2.5999999999999998E-4</v>
      </c>
      <c r="L76" s="115">
        <f>E76*K76</f>
        <v>1.6639999999999999E-2</v>
      </c>
      <c r="N76" s="112">
        <f>E76*M76</f>
        <v>0</v>
      </c>
      <c r="O76" s="113">
        <v>20</v>
      </c>
      <c r="P76" s="113" t="s">
        <v>154</v>
      </c>
      <c r="V76" s="116" t="s">
        <v>108</v>
      </c>
      <c r="W76" s="117">
        <v>9.984</v>
      </c>
      <c r="X76" s="110" t="s">
        <v>294</v>
      </c>
      <c r="Y76" s="110" t="s">
        <v>292</v>
      </c>
      <c r="Z76" s="113" t="s">
        <v>271</v>
      </c>
      <c r="AB76" s="113">
        <v>1</v>
      </c>
      <c r="AC76" s="113" t="s">
        <v>157</v>
      </c>
      <c r="AJ76" s="87" t="s">
        <v>158</v>
      </c>
      <c r="AK76" s="87" t="s">
        <v>159</v>
      </c>
    </row>
    <row r="77" spans="1:37" ht="38.25">
      <c r="A77" s="108">
        <v>32</v>
      </c>
      <c r="B77" s="109" t="s">
        <v>183</v>
      </c>
      <c r="C77" s="110" t="s">
        <v>295</v>
      </c>
      <c r="D77" s="111" t="s">
        <v>296</v>
      </c>
      <c r="E77" s="112">
        <v>28</v>
      </c>
      <c r="F77" s="113" t="s">
        <v>278</v>
      </c>
      <c r="H77" s="114">
        <f>ROUND(E77*G77,2)</f>
        <v>0</v>
      </c>
      <c r="J77" s="114">
        <f>ROUND(E77*G77,2)</f>
        <v>0</v>
      </c>
      <c r="K77" s="115">
        <v>2.9E-4</v>
      </c>
      <c r="L77" s="115">
        <f>E77*K77</f>
        <v>8.1200000000000005E-3</v>
      </c>
      <c r="N77" s="112">
        <f>E77*M77</f>
        <v>0</v>
      </c>
      <c r="O77" s="113">
        <v>20</v>
      </c>
      <c r="P77" s="113" t="s">
        <v>154</v>
      </c>
      <c r="V77" s="116" t="s">
        <v>108</v>
      </c>
      <c r="W77" s="117">
        <v>4.5359999999999996</v>
      </c>
      <c r="X77" s="110" t="s">
        <v>297</v>
      </c>
      <c r="Y77" s="110" t="s">
        <v>295</v>
      </c>
      <c r="Z77" s="113" t="s">
        <v>271</v>
      </c>
      <c r="AB77" s="113">
        <v>1</v>
      </c>
      <c r="AC77" s="113" t="s">
        <v>157</v>
      </c>
      <c r="AJ77" s="87" t="s">
        <v>158</v>
      </c>
      <c r="AK77" s="87" t="s">
        <v>159</v>
      </c>
    </row>
    <row r="78" spans="1:37">
      <c r="D78" s="153" t="s">
        <v>298</v>
      </c>
      <c r="E78" s="154"/>
      <c r="F78" s="155"/>
      <c r="G78" s="156"/>
      <c r="H78" s="156"/>
      <c r="I78" s="156"/>
      <c r="J78" s="156"/>
      <c r="K78" s="157"/>
      <c r="L78" s="157"/>
      <c r="M78" s="154"/>
      <c r="N78" s="154"/>
      <c r="O78" s="155"/>
      <c r="P78" s="155"/>
      <c r="Q78" s="154"/>
      <c r="R78" s="154"/>
      <c r="S78" s="154"/>
      <c r="T78" s="158"/>
      <c r="U78" s="158"/>
      <c r="V78" s="158" t="s">
        <v>0</v>
      </c>
      <c r="W78" s="159"/>
      <c r="X78" s="155"/>
    </row>
    <row r="79" spans="1:37">
      <c r="D79" s="153" t="s">
        <v>299</v>
      </c>
      <c r="E79" s="154"/>
      <c r="F79" s="155"/>
      <c r="G79" s="156"/>
      <c r="H79" s="156"/>
      <c r="I79" s="156"/>
      <c r="J79" s="156"/>
      <c r="K79" s="157"/>
      <c r="L79" s="157"/>
      <c r="M79" s="154"/>
      <c r="N79" s="154"/>
      <c r="O79" s="155"/>
      <c r="P79" s="155"/>
      <c r="Q79" s="154"/>
      <c r="R79" s="154"/>
      <c r="S79" s="154"/>
      <c r="T79" s="158"/>
      <c r="U79" s="158"/>
      <c r="V79" s="158" t="s">
        <v>0</v>
      </c>
      <c r="W79" s="159"/>
      <c r="X79" s="155"/>
    </row>
    <row r="80" spans="1:37" ht="38.25">
      <c r="A80" s="108">
        <v>33</v>
      </c>
      <c r="B80" s="109" t="s">
        <v>183</v>
      </c>
      <c r="C80" s="110" t="s">
        <v>300</v>
      </c>
      <c r="D80" s="111" t="s">
        <v>301</v>
      </c>
      <c r="E80" s="112">
        <v>4</v>
      </c>
      <c r="F80" s="113" t="s">
        <v>278</v>
      </c>
      <c r="H80" s="114">
        <f>ROUND(E80*G80,2)</f>
        <v>0</v>
      </c>
      <c r="J80" s="114">
        <f>ROUND(E80*G80,2)</f>
        <v>0</v>
      </c>
      <c r="K80" s="115">
        <v>5.9999999999999995E-4</v>
      </c>
      <c r="L80" s="115">
        <f>E80*K80</f>
        <v>2.3999999999999998E-3</v>
      </c>
      <c r="N80" s="112">
        <f>E80*M80</f>
        <v>0</v>
      </c>
      <c r="O80" s="113">
        <v>20</v>
      </c>
      <c r="P80" s="113" t="s">
        <v>154</v>
      </c>
      <c r="V80" s="116" t="s">
        <v>108</v>
      </c>
      <c r="W80" s="117">
        <v>0.8</v>
      </c>
      <c r="X80" s="110" t="s">
        <v>302</v>
      </c>
      <c r="Y80" s="110" t="s">
        <v>300</v>
      </c>
      <c r="Z80" s="113" t="s">
        <v>271</v>
      </c>
      <c r="AB80" s="113">
        <v>1</v>
      </c>
      <c r="AC80" s="113" t="s">
        <v>157</v>
      </c>
      <c r="AJ80" s="87" t="s">
        <v>158</v>
      </c>
      <c r="AK80" s="87" t="s">
        <v>159</v>
      </c>
    </row>
    <row r="81" spans="1:37" ht="25.5">
      <c r="A81" s="108">
        <v>34</v>
      </c>
      <c r="B81" s="109" t="s">
        <v>303</v>
      </c>
      <c r="C81" s="110" t="s">
        <v>304</v>
      </c>
      <c r="D81" s="111" t="s">
        <v>305</v>
      </c>
      <c r="E81" s="112">
        <v>2.64</v>
      </c>
      <c r="F81" s="113" t="s">
        <v>153</v>
      </c>
      <c r="H81" s="114">
        <f>ROUND(E81*G81,2)</f>
        <v>0</v>
      </c>
      <c r="J81" s="114">
        <f>ROUND(E81*G81,2)</f>
        <v>0</v>
      </c>
      <c r="L81" s="115">
        <f>E81*K81</f>
        <v>0</v>
      </c>
      <c r="M81" s="112">
        <v>2.4</v>
      </c>
      <c r="N81" s="112">
        <f>E81*M81</f>
        <v>6.3360000000000003</v>
      </c>
      <c r="O81" s="113">
        <v>20</v>
      </c>
      <c r="P81" s="113" t="s">
        <v>154</v>
      </c>
      <c r="V81" s="116" t="s">
        <v>108</v>
      </c>
      <c r="W81" s="117">
        <v>35.594999999999999</v>
      </c>
      <c r="X81" s="110" t="s">
        <v>306</v>
      </c>
      <c r="Y81" s="110" t="s">
        <v>304</v>
      </c>
      <c r="Z81" s="113" t="s">
        <v>307</v>
      </c>
      <c r="AB81" s="113">
        <v>1</v>
      </c>
      <c r="AC81" s="113" t="s">
        <v>157</v>
      </c>
      <c r="AJ81" s="87" t="s">
        <v>158</v>
      </c>
      <c r="AK81" s="87" t="s">
        <v>159</v>
      </c>
    </row>
    <row r="82" spans="1:37">
      <c r="D82" s="153" t="s">
        <v>308</v>
      </c>
      <c r="E82" s="154"/>
      <c r="F82" s="155"/>
      <c r="G82" s="156"/>
      <c r="H82" s="156"/>
      <c r="I82" s="156"/>
      <c r="J82" s="156"/>
      <c r="K82" s="157"/>
      <c r="L82" s="157"/>
      <c r="M82" s="154"/>
      <c r="N82" s="154"/>
      <c r="O82" s="155"/>
      <c r="P82" s="155"/>
      <c r="Q82" s="154"/>
      <c r="R82" s="154"/>
      <c r="S82" s="154"/>
      <c r="T82" s="158"/>
      <c r="U82" s="158"/>
      <c r="V82" s="158" t="s">
        <v>0</v>
      </c>
      <c r="W82" s="159"/>
      <c r="X82" s="155"/>
    </row>
    <row r="83" spans="1:37">
      <c r="A83" s="108">
        <v>35</v>
      </c>
      <c r="B83" s="109" t="s">
        <v>303</v>
      </c>
      <c r="C83" s="110" t="s">
        <v>309</v>
      </c>
      <c r="D83" s="111" t="s">
        <v>310</v>
      </c>
      <c r="E83" s="112">
        <v>4.1000000000000002E-2</v>
      </c>
      <c r="F83" s="113" t="s">
        <v>153</v>
      </c>
      <c r="H83" s="114">
        <f>ROUND(E83*G83,2)</f>
        <v>0</v>
      </c>
      <c r="J83" s="114">
        <f>ROUND(E83*G83,2)</f>
        <v>0</v>
      </c>
      <c r="L83" s="115">
        <f>E83*K83</f>
        <v>0</v>
      </c>
      <c r="M83" s="112">
        <v>2.2000000000000002</v>
      </c>
      <c r="N83" s="112">
        <f>E83*M83</f>
        <v>9.0200000000000016E-2</v>
      </c>
      <c r="O83" s="113">
        <v>20</v>
      </c>
      <c r="P83" s="113" t="s">
        <v>154</v>
      </c>
      <c r="V83" s="116" t="s">
        <v>108</v>
      </c>
      <c r="W83" s="117">
        <v>0.70199999999999996</v>
      </c>
      <c r="X83" s="110" t="s">
        <v>311</v>
      </c>
      <c r="Y83" s="110" t="s">
        <v>309</v>
      </c>
      <c r="Z83" s="113" t="s">
        <v>307</v>
      </c>
      <c r="AB83" s="113">
        <v>1</v>
      </c>
      <c r="AC83" s="113" t="s">
        <v>157</v>
      </c>
      <c r="AJ83" s="87" t="s">
        <v>158</v>
      </c>
      <c r="AK83" s="87" t="s">
        <v>159</v>
      </c>
    </row>
    <row r="84" spans="1:37">
      <c r="D84" s="153" t="s">
        <v>312</v>
      </c>
      <c r="E84" s="154"/>
      <c r="F84" s="155"/>
      <c r="G84" s="156"/>
      <c r="H84" s="156"/>
      <c r="I84" s="156"/>
      <c r="J84" s="156"/>
      <c r="K84" s="157"/>
      <c r="L84" s="157"/>
      <c r="M84" s="154"/>
      <c r="N84" s="154"/>
      <c r="O84" s="155"/>
      <c r="P84" s="155"/>
      <c r="Q84" s="154"/>
      <c r="R84" s="154"/>
      <c r="S84" s="154"/>
      <c r="T84" s="158"/>
      <c r="U84" s="158"/>
      <c r="V84" s="158" t="s">
        <v>0</v>
      </c>
      <c r="W84" s="159"/>
      <c r="X84" s="155"/>
    </row>
    <row r="85" spans="1:37">
      <c r="A85" s="108">
        <v>36</v>
      </c>
      <c r="B85" s="109" t="s">
        <v>303</v>
      </c>
      <c r="C85" s="110" t="s">
        <v>313</v>
      </c>
      <c r="D85" s="111" t="s">
        <v>314</v>
      </c>
      <c r="E85" s="112">
        <v>0.20599999999999999</v>
      </c>
      <c r="F85" s="113" t="s">
        <v>153</v>
      </c>
      <c r="H85" s="114">
        <f>ROUND(E85*G85,2)</f>
        <v>0</v>
      </c>
      <c r="J85" s="114">
        <f>ROUND(E85*G85,2)</f>
        <v>0</v>
      </c>
      <c r="L85" s="115">
        <f>E85*K85</f>
        <v>0</v>
      </c>
      <c r="M85" s="112">
        <v>2.2000000000000002</v>
      </c>
      <c r="N85" s="112">
        <f>E85*M85</f>
        <v>0.45319999999999999</v>
      </c>
      <c r="O85" s="113">
        <v>20</v>
      </c>
      <c r="P85" s="113" t="s">
        <v>154</v>
      </c>
      <c r="V85" s="116" t="s">
        <v>108</v>
      </c>
      <c r="W85" s="117">
        <v>2.89</v>
      </c>
      <c r="X85" s="110" t="s">
        <v>315</v>
      </c>
      <c r="Y85" s="110" t="s">
        <v>313</v>
      </c>
      <c r="Z85" s="113" t="s">
        <v>307</v>
      </c>
      <c r="AB85" s="113">
        <v>1</v>
      </c>
      <c r="AC85" s="113" t="s">
        <v>157</v>
      </c>
      <c r="AJ85" s="87" t="s">
        <v>158</v>
      </c>
      <c r="AK85" s="87" t="s">
        <v>159</v>
      </c>
    </row>
    <row r="86" spans="1:37">
      <c r="D86" s="153" t="s">
        <v>316</v>
      </c>
      <c r="E86" s="154"/>
      <c r="F86" s="155"/>
      <c r="G86" s="156"/>
      <c r="H86" s="156"/>
      <c r="I86" s="156"/>
      <c r="J86" s="156"/>
      <c r="K86" s="157"/>
      <c r="L86" s="157"/>
      <c r="M86" s="154"/>
      <c r="N86" s="154"/>
      <c r="O86" s="155"/>
      <c r="P86" s="155"/>
      <c r="Q86" s="154"/>
      <c r="R86" s="154"/>
      <c r="S86" s="154"/>
      <c r="T86" s="158"/>
      <c r="U86" s="158"/>
      <c r="V86" s="158" t="s">
        <v>0</v>
      </c>
      <c r="W86" s="159"/>
      <c r="X86" s="155"/>
    </row>
    <row r="87" spans="1:37">
      <c r="A87" s="108">
        <v>37</v>
      </c>
      <c r="B87" s="109" t="s">
        <v>303</v>
      </c>
      <c r="C87" s="110" t="s">
        <v>317</v>
      </c>
      <c r="D87" s="111" t="s">
        <v>318</v>
      </c>
      <c r="E87" s="112">
        <v>48.54</v>
      </c>
      <c r="F87" s="113" t="s">
        <v>205</v>
      </c>
      <c r="H87" s="114">
        <f>ROUND(E87*G87,2)</f>
        <v>0</v>
      </c>
      <c r="J87" s="114">
        <f>ROUND(E87*G87,2)</f>
        <v>0</v>
      </c>
      <c r="L87" s="115">
        <f>E87*K87</f>
        <v>0</v>
      </c>
      <c r="M87" s="112">
        <v>0.09</v>
      </c>
      <c r="N87" s="112">
        <f>E87*M87</f>
        <v>4.3685999999999998</v>
      </c>
      <c r="O87" s="113">
        <v>20</v>
      </c>
      <c r="P87" s="113" t="s">
        <v>154</v>
      </c>
      <c r="V87" s="116" t="s">
        <v>108</v>
      </c>
      <c r="W87" s="117">
        <v>52.811999999999998</v>
      </c>
      <c r="X87" s="110" t="s">
        <v>319</v>
      </c>
      <c r="Y87" s="110" t="s">
        <v>317</v>
      </c>
      <c r="Z87" s="113" t="s">
        <v>307</v>
      </c>
      <c r="AB87" s="113">
        <v>1</v>
      </c>
      <c r="AC87" s="113" t="s">
        <v>157</v>
      </c>
      <c r="AJ87" s="87" t="s">
        <v>158</v>
      </c>
      <c r="AK87" s="87" t="s">
        <v>159</v>
      </c>
    </row>
    <row r="88" spans="1:37">
      <c r="A88" s="108">
        <v>38</v>
      </c>
      <c r="B88" s="109" t="s">
        <v>303</v>
      </c>
      <c r="C88" s="110" t="s">
        <v>320</v>
      </c>
      <c r="D88" s="111" t="s">
        <v>321</v>
      </c>
      <c r="E88" s="112">
        <v>2</v>
      </c>
      <c r="F88" s="113" t="s">
        <v>278</v>
      </c>
      <c r="H88" s="114">
        <f>ROUND(E88*G88,2)</f>
        <v>0</v>
      </c>
      <c r="J88" s="114">
        <f>ROUND(E88*G88,2)</f>
        <v>0</v>
      </c>
      <c r="L88" s="115">
        <f>E88*K88</f>
        <v>0</v>
      </c>
      <c r="N88" s="112">
        <f>E88*M88</f>
        <v>0</v>
      </c>
      <c r="O88" s="113">
        <v>20</v>
      </c>
      <c r="P88" s="113" t="s">
        <v>154</v>
      </c>
      <c r="V88" s="116" t="s">
        <v>108</v>
      </c>
      <c r="W88" s="117">
        <v>0.14000000000000001</v>
      </c>
      <c r="X88" s="110" t="s">
        <v>322</v>
      </c>
      <c r="Y88" s="110" t="s">
        <v>320</v>
      </c>
      <c r="Z88" s="113" t="s">
        <v>307</v>
      </c>
      <c r="AB88" s="113">
        <v>1</v>
      </c>
      <c r="AC88" s="113" t="s">
        <v>157</v>
      </c>
      <c r="AJ88" s="87" t="s">
        <v>158</v>
      </c>
      <c r="AK88" s="87" t="s">
        <v>159</v>
      </c>
    </row>
    <row r="89" spans="1:37">
      <c r="A89" s="108">
        <v>39</v>
      </c>
      <c r="B89" s="109" t="s">
        <v>303</v>
      </c>
      <c r="C89" s="110" t="s">
        <v>323</v>
      </c>
      <c r="D89" s="111" t="s">
        <v>324</v>
      </c>
      <c r="E89" s="112">
        <v>5</v>
      </c>
      <c r="F89" s="113" t="s">
        <v>278</v>
      </c>
      <c r="H89" s="114">
        <f>ROUND(E89*G89,2)</f>
        <v>0</v>
      </c>
      <c r="J89" s="114">
        <f>ROUND(E89*G89,2)</f>
        <v>0</v>
      </c>
      <c r="L89" s="115">
        <f>E89*K89</f>
        <v>0</v>
      </c>
      <c r="N89" s="112">
        <f>E89*M89</f>
        <v>0</v>
      </c>
      <c r="O89" s="113">
        <v>20</v>
      </c>
      <c r="P89" s="113" t="s">
        <v>154</v>
      </c>
      <c r="V89" s="116" t="s">
        <v>108</v>
      </c>
      <c r="W89" s="117">
        <v>0.35</v>
      </c>
      <c r="X89" s="110" t="s">
        <v>325</v>
      </c>
      <c r="Y89" s="110" t="s">
        <v>323</v>
      </c>
      <c r="Z89" s="113" t="s">
        <v>307</v>
      </c>
      <c r="AB89" s="113">
        <v>1</v>
      </c>
      <c r="AC89" s="113" t="s">
        <v>157</v>
      </c>
      <c r="AJ89" s="87" t="s">
        <v>158</v>
      </c>
      <c r="AK89" s="87" t="s">
        <v>159</v>
      </c>
    </row>
    <row r="90" spans="1:37" ht="25.5">
      <c r="A90" s="108">
        <v>40</v>
      </c>
      <c r="B90" s="109" t="s">
        <v>303</v>
      </c>
      <c r="C90" s="110" t="s">
        <v>326</v>
      </c>
      <c r="D90" s="111" t="s">
        <v>327</v>
      </c>
      <c r="E90" s="112">
        <v>1.536</v>
      </c>
      <c r="F90" s="113" t="s">
        <v>205</v>
      </c>
      <c r="H90" s="114">
        <f>ROUND(E90*G90,2)</f>
        <v>0</v>
      </c>
      <c r="J90" s="114">
        <f>ROUND(E90*G90,2)</f>
        <v>0</v>
      </c>
      <c r="K90" s="115">
        <v>3.1099999999999999E-3</v>
      </c>
      <c r="L90" s="115">
        <f>E90*K90</f>
        <v>4.7769600000000002E-3</v>
      </c>
      <c r="M90" s="112">
        <v>6.5000000000000002E-2</v>
      </c>
      <c r="N90" s="112">
        <f>E90*M90</f>
        <v>9.9840000000000012E-2</v>
      </c>
      <c r="O90" s="113">
        <v>20</v>
      </c>
      <c r="P90" s="113" t="s">
        <v>154</v>
      </c>
      <c r="V90" s="116" t="s">
        <v>108</v>
      </c>
      <c r="W90" s="117">
        <v>1.2809999999999999</v>
      </c>
      <c r="X90" s="110" t="s">
        <v>328</v>
      </c>
      <c r="Y90" s="110" t="s">
        <v>326</v>
      </c>
      <c r="Z90" s="113" t="s">
        <v>307</v>
      </c>
      <c r="AB90" s="113">
        <v>1</v>
      </c>
      <c r="AC90" s="113" t="s">
        <v>157</v>
      </c>
      <c r="AJ90" s="87" t="s">
        <v>158</v>
      </c>
      <c r="AK90" s="87" t="s">
        <v>159</v>
      </c>
    </row>
    <row r="91" spans="1:37">
      <c r="D91" s="153" t="s">
        <v>329</v>
      </c>
      <c r="E91" s="154"/>
      <c r="F91" s="155"/>
      <c r="G91" s="156"/>
      <c r="H91" s="156"/>
      <c r="I91" s="156"/>
      <c r="J91" s="156"/>
      <c r="K91" s="157"/>
      <c r="L91" s="157"/>
      <c r="M91" s="154"/>
      <c r="N91" s="154"/>
      <c r="O91" s="155"/>
      <c r="P91" s="155"/>
      <c r="Q91" s="154"/>
      <c r="R91" s="154"/>
      <c r="S91" s="154"/>
      <c r="T91" s="158"/>
      <c r="U91" s="158"/>
      <c r="V91" s="158" t="s">
        <v>0</v>
      </c>
      <c r="W91" s="159"/>
      <c r="X91" s="155"/>
    </row>
    <row r="92" spans="1:37">
      <c r="A92" s="108">
        <v>41</v>
      </c>
      <c r="B92" s="109" t="s">
        <v>303</v>
      </c>
      <c r="C92" s="110" t="s">
        <v>330</v>
      </c>
      <c r="D92" s="111" t="s">
        <v>331</v>
      </c>
      <c r="E92" s="112">
        <v>2.3639999999999999</v>
      </c>
      <c r="F92" s="113" t="s">
        <v>205</v>
      </c>
      <c r="H92" s="114">
        <f>ROUND(E92*G92,2)</f>
        <v>0</v>
      </c>
      <c r="J92" s="114">
        <f>ROUND(E92*G92,2)</f>
        <v>0</v>
      </c>
      <c r="K92" s="115">
        <v>1.1999999999999999E-3</v>
      </c>
      <c r="L92" s="115">
        <f>E92*K92</f>
        <v>2.8367999999999996E-3</v>
      </c>
      <c r="M92" s="112">
        <v>7.5999999999999998E-2</v>
      </c>
      <c r="N92" s="112">
        <f>E92*M92</f>
        <v>0.17966399999999999</v>
      </c>
      <c r="O92" s="113">
        <v>20</v>
      </c>
      <c r="P92" s="113" t="s">
        <v>154</v>
      </c>
      <c r="V92" s="116" t="s">
        <v>108</v>
      </c>
      <c r="W92" s="117">
        <v>1.976</v>
      </c>
      <c r="X92" s="110" t="s">
        <v>332</v>
      </c>
      <c r="Y92" s="110" t="s">
        <v>330</v>
      </c>
      <c r="Z92" s="113" t="s">
        <v>307</v>
      </c>
      <c r="AB92" s="113">
        <v>1</v>
      </c>
      <c r="AC92" s="113" t="s">
        <v>157</v>
      </c>
      <c r="AJ92" s="87" t="s">
        <v>158</v>
      </c>
      <c r="AK92" s="87" t="s">
        <v>159</v>
      </c>
    </row>
    <row r="93" spans="1:37">
      <c r="D93" s="153" t="s">
        <v>333</v>
      </c>
      <c r="E93" s="154"/>
      <c r="F93" s="155"/>
      <c r="G93" s="156"/>
      <c r="H93" s="156"/>
      <c r="I93" s="156"/>
      <c r="J93" s="156"/>
      <c r="K93" s="157"/>
      <c r="L93" s="157"/>
      <c r="M93" s="154"/>
      <c r="N93" s="154"/>
      <c r="O93" s="155"/>
      <c r="P93" s="155"/>
      <c r="Q93" s="154"/>
      <c r="R93" s="154"/>
      <c r="S93" s="154"/>
      <c r="T93" s="158"/>
      <c r="U93" s="158"/>
      <c r="V93" s="158" t="s">
        <v>0</v>
      </c>
      <c r="W93" s="159"/>
      <c r="X93" s="155"/>
    </row>
    <row r="94" spans="1:37">
      <c r="A94" s="108">
        <v>42</v>
      </c>
      <c r="B94" s="109" t="s">
        <v>303</v>
      </c>
      <c r="C94" s="110" t="s">
        <v>334</v>
      </c>
      <c r="D94" s="111" t="s">
        <v>335</v>
      </c>
      <c r="E94" s="112">
        <v>7.6829999999999998</v>
      </c>
      <c r="F94" s="113" t="s">
        <v>205</v>
      </c>
      <c r="H94" s="114">
        <f>ROUND(E94*G94,2)</f>
        <v>0</v>
      </c>
      <c r="J94" s="114">
        <f>ROUND(E94*G94,2)</f>
        <v>0</v>
      </c>
      <c r="K94" s="115">
        <v>1.1999999999999999E-3</v>
      </c>
      <c r="L94" s="115">
        <f>E94*K94</f>
        <v>9.2195999999999997E-3</v>
      </c>
      <c r="M94" s="112">
        <v>7.5999999999999998E-2</v>
      </c>
      <c r="N94" s="112">
        <f>E94*M94</f>
        <v>0.58390799999999998</v>
      </c>
      <c r="O94" s="113">
        <v>20</v>
      </c>
      <c r="P94" s="113" t="s">
        <v>154</v>
      </c>
      <c r="V94" s="116" t="s">
        <v>108</v>
      </c>
      <c r="W94" s="117">
        <v>6.423</v>
      </c>
      <c r="X94" s="110" t="s">
        <v>336</v>
      </c>
      <c r="Y94" s="110" t="s">
        <v>334</v>
      </c>
      <c r="Z94" s="113" t="s">
        <v>307</v>
      </c>
      <c r="AB94" s="113">
        <v>1</v>
      </c>
      <c r="AC94" s="113" t="s">
        <v>157</v>
      </c>
      <c r="AJ94" s="87" t="s">
        <v>158</v>
      </c>
      <c r="AK94" s="87" t="s">
        <v>159</v>
      </c>
    </row>
    <row r="95" spans="1:37">
      <c r="D95" s="153" t="s">
        <v>333</v>
      </c>
      <c r="E95" s="154"/>
      <c r="F95" s="155"/>
      <c r="G95" s="156"/>
      <c r="H95" s="156"/>
      <c r="I95" s="156"/>
      <c r="J95" s="156"/>
      <c r="K95" s="157"/>
      <c r="L95" s="157"/>
      <c r="M95" s="154"/>
      <c r="N95" s="154"/>
      <c r="O95" s="155"/>
      <c r="P95" s="155"/>
      <c r="Q95" s="154"/>
      <c r="R95" s="154"/>
      <c r="S95" s="154"/>
      <c r="T95" s="158"/>
      <c r="U95" s="158"/>
      <c r="V95" s="158" t="s">
        <v>0</v>
      </c>
      <c r="W95" s="159"/>
      <c r="X95" s="155"/>
    </row>
    <row r="96" spans="1:37">
      <c r="D96" s="153" t="s">
        <v>337</v>
      </c>
      <c r="E96" s="154"/>
      <c r="F96" s="155"/>
      <c r="G96" s="156"/>
      <c r="H96" s="156"/>
      <c r="I96" s="156"/>
      <c r="J96" s="156"/>
      <c r="K96" s="157"/>
      <c r="L96" s="157"/>
      <c r="M96" s="154"/>
      <c r="N96" s="154"/>
      <c r="O96" s="155"/>
      <c r="P96" s="155"/>
      <c r="Q96" s="154"/>
      <c r="R96" s="154"/>
      <c r="S96" s="154"/>
      <c r="T96" s="158"/>
      <c r="U96" s="158"/>
      <c r="V96" s="158" t="s">
        <v>0</v>
      </c>
      <c r="W96" s="159"/>
      <c r="X96" s="155"/>
    </row>
    <row r="97" spans="1:37">
      <c r="D97" s="153" t="s">
        <v>338</v>
      </c>
      <c r="E97" s="154"/>
      <c r="F97" s="155"/>
      <c r="G97" s="156"/>
      <c r="H97" s="156"/>
      <c r="I97" s="156"/>
      <c r="J97" s="156"/>
      <c r="K97" s="157"/>
      <c r="L97" s="157"/>
      <c r="M97" s="154"/>
      <c r="N97" s="154"/>
      <c r="O97" s="155"/>
      <c r="P97" s="155"/>
      <c r="Q97" s="154"/>
      <c r="R97" s="154"/>
      <c r="S97" s="154"/>
      <c r="T97" s="158"/>
      <c r="U97" s="158"/>
      <c r="V97" s="158" t="s">
        <v>0</v>
      </c>
      <c r="W97" s="159"/>
      <c r="X97" s="155"/>
    </row>
    <row r="98" spans="1:37" ht="25.5">
      <c r="A98" s="108">
        <v>43</v>
      </c>
      <c r="B98" s="109" t="s">
        <v>303</v>
      </c>
      <c r="C98" s="110" t="s">
        <v>339</v>
      </c>
      <c r="D98" s="111" t="s">
        <v>340</v>
      </c>
      <c r="E98" s="112">
        <v>15</v>
      </c>
      <c r="F98" s="113" t="s">
        <v>278</v>
      </c>
      <c r="H98" s="114">
        <f>ROUND(E98*G98,2)</f>
        <v>0</v>
      </c>
      <c r="J98" s="114">
        <f>ROUND(E98*G98,2)</f>
        <v>0</v>
      </c>
      <c r="L98" s="115">
        <f>E98*K98</f>
        <v>0</v>
      </c>
      <c r="M98" s="112">
        <v>1E-3</v>
      </c>
      <c r="N98" s="112">
        <f>E98*M98</f>
        <v>1.4999999999999999E-2</v>
      </c>
      <c r="O98" s="113">
        <v>20</v>
      </c>
      <c r="P98" s="113" t="s">
        <v>154</v>
      </c>
      <c r="V98" s="116" t="s">
        <v>108</v>
      </c>
      <c r="W98" s="117">
        <v>1.32</v>
      </c>
      <c r="X98" s="110" t="s">
        <v>341</v>
      </c>
      <c r="Y98" s="110" t="s">
        <v>339</v>
      </c>
      <c r="Z98" s="113" t="s">
        <v>307</v>
      </c>
      <c r="AB98" s="113">
        <v>1</v>
      </c>
      <c r="AC98" s="113" t="s">
        <v>157</v>
      </c>
      <c r="AJ98" s="87" t="s">
        <v>158</v>
      </c>
      <c r="AK98" s="87" t="s">
        <v>159</v>
      </c>
    </row>
    <row r="99" spans="1:37">
      <c r="D99" s="153" t="s">
        <v>342</v>
      </c>
      <c r="E99" s="154"/>
      <c r="F99" s="155"/>
      <c r="G99" s="156"/>
      <c r="H99" s="156"/>
      <c r="I99" s="156"/>
      <c r="J99" s="156"/>
      <c r="K99" s="157"/>
      <c r="L99" s="157"/>
      <c r="M99" s="154"/>
      <c r="N99" s="154"/>
      <c r="O99" s="155"/>
      <c r="P99" s="155"/>
      <c r="Q99" s="154"/>
      <c r="R99" s="154"/>
      <c r="S99" s="154"/>
      <c r="T99" s="158"/>
      <c r="U99" s="158"/>
      <c r="V99" s="158" t="s">
        <v>0</v>
      </c>
      <c r="W99" s="159"/>
      <c r="X99" s="155"/>
    </row>
    <row r="100" spans="1:37">
      <c r="D100" s="153" t="s">
        <v>343</v>
      </c>
      <c r="E100" s="154"/>
      <c r="F100" s="155"/>
      <c r="G100" s="156"/>
      <c r="H100" s="156"/>
      <c r="I100" s="156"/>
      <c r="J100" s="156"/>
      <c r="K100" s="157"/>
      <c r="L100" s="157"/>
      <c r="M100" s="154"/>
      <c r="N100" s="154"/>
      <c r="O100" s="155"/>
      <c r="P100" s="155"/>
      <c r="Q100" s="154"/>
      <c r="R100" s="154"/>
      <c r="S100" s="154"/>
      <c r="T100" s="158"/>
      <c r="U100" s="158"/>
      <c r="V100" s="158" t="s">
        <v>0</v>
      </c>
      <c r="W100" s="159"/>
      <c r="X100" s="155"/>
    </row>
    <row r="101" spans="1:37" ht="25.5">
      <c r="A101" s="108">
        <v>44</v>
      </c>
      <c r="B101" s="109" t="s">
        <v>303</v>
      </c>
      <c r="C101" s="110" t="s">
        <v>344</v>
      </c>
      <c r="D101" s="111" t="s">
        <v>345</v>
      </c>
      <c r="E101" s="112">
        <v>1</v>
      </c>
      <c r="F101" s="113" t="s">
        <v>278</v>
      </c>
      <c r="H101" s="114">
        <f>ROUND(E101*G101,2)</f>
        <v>0</v>
      </c>
      <c r="J101" s="114">
        <f>ROUND(E101*G101,2)</f>
        <v>0</v>
      </c>
      <c r="K101" s="115">
        <v>3.4000000000000002E-4</v>
      </c>
      <c r="L101" s="115">
        <f>E101*K101</f>
        <v>3.4000000000000002E-4</v>
      </c>
      <c r="M101" s="112">
        <v>2.5000000000000001E-2</v>
      </c>
      <c r="N101" s="112">
        <f>E101*M101</f>
        <v>2.5000000000000001E-2</v>
      </c>
      <c r="O101" s="113">
        <v>20</v>
      </c>
      <c r="P101" s="113" t="s">
        <v>154</v>
      </c>
      <c r="V101" s="116" t="s">
        <v>108</v>
      </c>
      <c r="W101" s="117">
        <v>0.28299999999999997</v>
      </c>
      <c r="X101" s="110" t="s">
        <v>346</v>
      </c>
      <c r="Y101" s="110" t="s">
        <v>344</v>
      </c>
      <c r="Z101" s="113" t="s">
        <v>307</v>
      </c>
      <c r="AB101" s="113">
        <v>1</v>
      </c>
      <c r="AC101" s="113" t="s">
        <v>157</v>
      </c>
      <c r="AJ101" s="87" t="s">
        <v>158</v>
      </c>
      <c r="AK101" s="87" t="s">
        <v>159</v>
      </c>
    </row>
    <row r="102" spans="1:37">
      <c r="D102" s="153" t="s">
        <v>347</v>
      </c>
      <c r="E102" s="154"/>
      <c r="F102" s="155"/>
      <c r="G102" s="156"/>
      <c r="H102" s="156"/>
      <c r="I102" s="156"/>
      <c r="J102" s="156"/>
      <c r="K102" s="157"/>
      <c r="L102" s="157"/>
      <c r="M102" s="154"/>
      <c r="N102" s="154"/>
      <c r="O102" s="155"/>
      <c r="P102" s="155"/>
      <c r="Q102" s="154"/>
      <c r="R102" s="154"/>
      <c r="S102" s="154"/>
      <c r="T102" s="158"/>
      <c r="U102" s="158"/>
      <c r="V102" s="158" t="s">
        <v>0</v>
      </c>
      <c r="W102" s="159"/>
      <c r="X102" s="155"/>
    </row>
    <row r="103" spans="1:37">
      <c r="D103" s="153" t="s">
        <v>348</v>
      </c>
      <c r="E103" s="154"/>
      <c r="F103" s="155"/>
      <c r="G103" s="156"/>
      <c r="H103" s="156"/>
      <c r="I103" s="156"/>
      <c r="J103" s="156"/>
      <c r="K103" s="157"/>
      <c r="L103" s="157"/>
      <c r="M103" s="154"/>
      <c r="N103" s="154"/>
      <c r="O103" s="155"/>
      <c r="P103" s="155"/>
      <c r="Q103" s="154"/>
      <c r="R103" s="154"/>
      <c r="S103" s="154"/>
      <c r="T103" s="158"/>
      <c r="U103" s="158"/>
      <c r="V103" s="158" t="s">
        <v>0</v>
      </c>
      <c r="W103" s="159"/>
      <c r="X103" s="155"/>
    </row>
    <row r="104" spans="1:37" ht="25.5">
      <c r="A104" s="108">
        <v>45</v>
      </c>
      <c r="B104" s="109" t="s">
        <v>303</v>
      </c>
      <c r="C104" s="110" t="s">
        <v>349</v>
      </c>
      <c r="D104" s="111" t="s">
        <v>350</v>
      </c>
      <c r="E104" s="112">
        <v>3</v>
      </c>
      <c r="F104" s="113" t="s">
        <v>278</v>
      </c>
      <c r="H104" s="114">
        <f>ROUND(E104*G104,2)</f>
        <v>0</v>
      </c>
      <c r="J104" s="114">
        <f>ROUND(E104*G104,2)</f>
        <v>0</v>
      </c>
      <c r="K104" s="115">
        <v>5.0000000000000001E-4</v>
      </c>
      <c r="L104" s="115">
        <f>E104*K104</f>
        <v>1.5E-3</v>
      </c>
      <c r="M104" s="112">
        <v>3.6999999999999998E-2</v>
      </c>
      <c r="N104" s="112">
        <f>E104*M104</f>
        <v>0.11099999999999999</v>
      </c>
      <c r="O104" s="113">
        <v>20</v>
      </c>
      <c r="P104" s="113" t="s">
        <v>154</v>
      </c>
      <c r="V104" s="116" t="s">
        <v>108</v>
      </c>
      <c r="W104" s="117">
        <v>7.782</v>
      </c>
      <c r="X104" s="110" t="s">
        <v>351</v>
      </c>
      <c r="Y104" s="110" t="s">
        <v>349</v>
      </c>
      <c r="Z104" s="113" t="s">
        <v>307</v>
      </c>
      <c r="AB104" s="113">
        <v>1</v>
      </c>
      <c r="AC104" s="113" t="s">
        <v>157</v>
      </c>
      <c r="AJ104" s="87" t="s">
        <v>158</v>
      </c>
      <c r="AK104" s="87" t="s">
        <v>159</v>
      </c>
    </row>
    <row r="105" spans="1:37" ht="25.5">
      <c r="A105" s="108">
        <v>46</v>
      </c>
      <c r="B105" s="109" t="s">
        <v>303</v>
      </c>
      <c r="C105" s="110" t="s">
        <v>352</v>
      </c>
      <c r="D105" s="111" t="s">
        <v>353</v>
      </c>
      <c r="E105" s="112">
        <v>72</v>
      </c>
      <c r="F105" s="113" t="s">
        <v>180</v>
      </c>
      <c r="H105" s="114">
        <f>ROUND(E105*G105,2)</f>
        <v>0</v>
      </c>
      <c r="J105" s="114">
        <f>ROUND(E105*G105,2)</f>
        <v>0</v>
      </c>
      <c r="K105" s="115">
        <v>5.0000000000000001E-4</v>
      </c>
      <c r="L105" s="115">
        <f>E105*K105</f>
        <v>3.6000000000000004E-2</v>
      </c>
      <c r="M105" s="112">
        <v>6.0000000000000001E-3</v>
      </c>
      <c r="N105" s="112">
        <f>E105*M105</f>
        <v>0.432</v>
      </c>
      <c r="O105" s="113">
        <v>20</v>
      </c>
      <c r="P105" s="113" t="s">
        <v>154</v>
      </c>
      <c r="V105" s="116" t="s">
        <v>108</v>
      </c>
      <c r="W105" s="117">
        <v>26.064</v>
      </c>
      <c r="X105" s="110" t="s">
        <v>354</v>
      </c>
      <c r="Y105" s="110" t="s">
        <v>352</v>
      </c>
      <c r="Z105" s="113" t="s">
        <v>307</v>
      </c>
      <c r="AB105" s="113">
        <v>1</v>
      </c>
      <c r="AC105" s="113" t="s">
        <v>157</v>
      </c>
      <c r="AJ105" s="87" t="s">
        <v>158</v>
      </c>
      <c r="AK105" s="87" t="s">
        <v>159</v>
      </c>
    </row>
    <row r="106" spans="1:37">
      <c r="D106" s="153" t="s">
        <v>355</v>
      </c>
      <c r="E106" s="154"/>
      <c r="F106" s="155"/>
      <c r="G106" s="156"/>
      <c r="H106" s="156"/>
      <c r="I106" s="156"/>
      <c r="J106" s="156"/>
      <c r="K106" s="157"/>
      <c r="L106" s="157"/>
      <c r="M106" s="154"/>
      <c r="N106" s="154"/>
      <c r="O106" s="155"/>
      <c r="P106" s="155"/>
      <c r="Q106" s="154"/>
      <c r="R106" s="154"/>
      <c r="S106" s="154"/>
      <c r="T106" s="158"/>
      <c r="U106" s="158"/>
      <c r="V106" s="158" t="s">
        <v>0</v>
      </c>
      <c r="W106" s="159"/>
      <c r="X106" s="155"/>
    </row>
    <row r="107" spans="1:37">
      <c r="D107" s="153" t="s">
        <v>356</v>
      </c>
      <c r="E107" s="154"/>
      <c r="F107" s="155"/>
      <c r="G107" s="156"/>
      <c r="H107" s="156"/>
      <c r="I107" s="156"/>
      <c r="J107" s="156"/>
      <c r="K107" s="157"/>
      <c r="L107" s="157"/>
      <c r="M107" s="154"/>
      <c r="N107" s="154"/>
      <c r="O107" s="155"/>
      <c r="P107" s="155"/>
      <c r="Q107" s="154"/>
      <c r="R107" s="154"/>
      <c r="S107" s="154"/>
      <c r="T107" s="158"/>
      <c r="U107" s="158"/>
      <c r="V107" s="158" t="s">
        <v>0</v>
      </c>
      <c r="W107" s="159"/>
      <c r="X107" s="155"/>
    </row>
    <row r="108" spans="1:37">
      <c r="D108" s="153" t="s">
        <v>357</v>
      </c>
      <c r="E108" s="154"/>
      <c r="F108" s="155"/>
      <c r="G108" s="156"/>
      <c r="H108" s="156"/>
      <c r="I108" s="156"/>
      <c r="J108" s="156"/>
      <c r="K108" s="157"/>
      <c r="L108" s="157"/>
      <c r="M108" s="154"/>
      <c r="N108" s="154"/>
      <c r="O108" s="155"/>
      <c r="P108" s="155"/>
      <c r="Q108" s="154"/>
      <c r="R108" s="154"/>
      <c r="S108" s="154"/>
      <c r="T108" s="158"/>
      <c r="U108" s="158"/>
      <c r="V108" s="158" t="s">
        <v>0</v>
      </c>
      <c r="W108" s="159"/>
      <c r="X108" s="155"/>
    </row>
    <row r="109" spans="1:37" ht="25.5">
      <c r="A109" s="108">
        <v>47</v>
      </c>
      <c r="B109" s="109" t="s">
        <v>303</v>
      </c>
      <c r="C109" s="110" t="s">
        <v>358</v>
      </c>
      <c r="D109" s="111" t="s">
        <v>359</v>
      </c>
      <c r="E109" s="112">
        <v>1.5</v>
      </c>
      <c r="F109" s="113" t="s">
        <v>180</v>
      </c>
      <c r="H109" s="114">
        <f>ROUND(E109*G109,2)</f>
        <v>0</v>
      </c>
      <c r="J109" s="114">
        <f>ROUND(E109*G109,2)</f>
        <v>0</v>
      </c>
      <c r="K109" s="115">
        <v>5.0000000000000001E-4</v>
      </c>
      <c r="L109" s="115">
        <f>E109*K109</f>
        <v>7.5000000000000002E-4</v>
      </c>
      <c r="M109" s="112">
        <v>2.7E-2</v>
      </c>
      <c r="N109" s="112">
        <f>E109*M109</f>
        <v>4.0500000000000001E-2</v>
      </c>
      <c r="O109" s="113">
        <v>20</v>
      </c>
      <c r="P109" s="113" t="s">
        <v>154</v>
      </c>
      <c r="V109" s="116" t="s">
        <v>108</v>
      </c>
      <c r="W109" s="117">
        <v>0.84899999999999998</v>
      </c>
      <c r="X109" s="110" t="s">
        <v>360</v>
      </c>
      <c r="Y109" s="110" t="s">
        <v>358</v>
      </c>
      <c r="Z109" s="113" t="s">
        <v>307</v>
      </c>
      <c r="AB109" s="113">
        <v>1</v>
      </c>
      <c r="AC109" s="113" t="s">
        <v>157</v>
      </c>
      <c r="AJ109" s="87" t="s">
        <v>158</v>
      </c>
      <c r="AK109" s="87" t="s">
        <v>159</v>
      </c>
    </row>
    <row r="110" spans="1:37" ht="25.5">
      <c r="A110" s="108">
        <v>48</v>
      </c>
      <c r="B110" s="109" t="s">
        <v>303</v>
      </c>
      <c r="C110" s="110" t="s">
        <v>361</v>
      </c>
      <c r="D110" s="111" t="s">
        <v>362</v>
      </c>
      <c r="E110" s="112">
        <v>1.4</v>
      </c>
      <c r="F110" s="113" t="s">
        <v>180</v>
      </c>
      <c r="H110" s="114">
        <f>ROUND(E110*G110,2)</f>
        <v>0</v>
      </c>
      <c r="J110" s="114">
        <f>ROUND(E110*G110,2)</f>
        <v>0</v>
      </c>
      <c r="K110" s="115">
        <v>5.0000000000000001E-4</v>
      </c>
      <c r="L110" s="115">
        <f>E110*K110</f>
        <v>6.9999999999999999E-4</v>
      </c>
      <c r="M110" s="112">
        <v>6.6000000000000003E-2</v>
      </c>
      <c r="N110" s="112">
        <f>E110*M110</f>
        <v>9.2399999999999996E-2</v>
      </c>
      <c r="O110" s="113">
        <v>20</v>
      </c>
      <c r="P110" s="113" t="s">
        <v>154</v>
      </c>
      <c r="V110" s="116" t="s">
        <v>108</v>
      </c>
      <c r="W110" s="117">
        <v>3.972</v>
      </c>
      <c r="X110" s="110" t="s">
        <v>363</v>
      </c>
      <c r="Y110" s="110" t="s">
        <v>361</v>
      </c>
      <c r="Z110" s="113" t="s">
        <v>307</v>
      </c>
      <c r="AB110" s="113">
        <v>1</v>
      </c>
      <c r="AC110" s="113" t="s">
        <v>157</v>
      </c>
      <c r="AJ110" s="87" t="s">
        <v>158</v>
      </c>
      <c r="AK110" s="87" t="s">
        <v>159</v>
      </c>
    </row>
    <row r="111" spans="1:37">
      <c r="D111" s="153" t="s">
        <v>364</v>
      </c>
      <c r="E111" s="154"/>
      <c r="F111" s="155"/>
      <c r="G111" s="156"/>
      <c r="H111" s="156"/>
      <c r="I111" s="156"/>
      <c r="J111" s="156"/>
      <c r="K111" s="157"/>
      <c r="L111" s="157"/>
      <c r="M111" s="154"/>
      <c r="N111" s="154"/>
      <c r="O111" s="155"/>
      <c r="P111" s="155"/>
      <c r="Q111" s="154"/>
      <c r="R111" s="154"/>
      <c r="S111" s="154"/>
      <c r="T111" s="158"/>
      <c r="U111" s="158"/>
      <c r="V111" s="158" t="s">
        <v>0</v>
      </c>
      <c r="W111" s="159"/>
      <c r="X111" s="155"/>
    </row>
    <row r="112" spans="1:37">
      <c r="A112" s="108">
        <v>49</v>
      </c>
      <c r="B112" s="109" t="s">
        <v>303</v>
      </c>
      <c r="C112" s="110" t="s">
        <v>365</v>
      </c>
      <c r="D112" s="111" t="s">
        <v>366</v>
      </c>
      <c r="E112" s="166" t="s">
        <v>602</v>
      </c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13" t="s">
        <v>154</v>
      </c>
      <c r="V112" s="116" t="s">
        <v>108</v>
      </c>
      <c r="W112" s="117">
        <v>4.3689999999999998</v>
      </c>
      <c r="X112" s="110" t="s">
        <v>365</v>
      </c>
      <c r="Y112" s="110" t="s">
        <v>365</v>
      </c>
      <c r="Z112" s="113" t="s">
        <v>307</v>
      </c>
      <c r="AB112" s="113">
        <v>7</v>
      </c>
      <c r="AC112" s="113" t="s">
        <v>157</v>
      </c>
      <c r="AJ112" s="87" t="s">
        <v>158</v>
      </c>
      <c r="AK112" s="87" t="s">
        <v>159</v>
      </c>
    </row>
    <row r="113" spans="1:37">
      <c r="D113" s="153" t="s">
        <v>367</v>
      </c>
      <c r="E113" s="154"/>
      <c r="F113" s="155"/>
      <c r="G113" s="156"/>
      <c r="H113" s="156"/>
      <c r="I113" s="156"/>
      <c r="J113" s="156"/>
      <c r="K113" s="157"/>
      <c r="L113" s="157"/>
      <c r="M113" s="154"/>
      <c r="N113" s="154"/>
      <c r="O113" s="155"/>
      <c r="P113" s="155"/>
      <c r="Q113" s="154"/>
      <c r="R113" s="154"/>
      <c r="S113" s="154"/>
      <c r="T113" s="158"/>
      <c r="U113" s="158"/>
      <c r="V113" s="158" t="s">
        <v>0</v>
      </c>
      <c r="W113" s="159"/>
      <c r="X113" s="155"/>
    </row>
    <row r="114" spans="1:37" ht="25.5">
      <c r="A114" s="108">
        <v>50</v>
      </c>
      <c r="B114" s="109" t="s">
        <v>303</v>
      </c>
      <c r="C114" s="110" t="s">
        <v>368</v>
      </c>
      <c r="D114" s="111" t="s">
        <v>369</v>
      </c>
      <c r="E114" s="112">
        <v>150</v>
      </c>
      <c r="F114" s="113" t="s">
        <v>370</v>
      </c>
      <c r="H114" s="114">
        <f>ROUND(E114*G114,2)</f>
        <v>0</v>
      </c>
      <c r="J114" s="114">
        <f>ROUND(E114*G114,2)</f>
        <v>0</v>
      </c>
      <c r="K114" s="115">
        <v>1.0000000000000001E-5</v>
      </c>
      <c r="L114" s="115">
        <f>E114*K114</f>
        <v>1.5E-3</v>
      </c>
      <c r="N114" s="112">
        <f>E114*M114</f>
        <v>0</v>
      </c>
      <c r="O114" s="113">
        <v>20</v>
      </c>
      <c r="P114" s="113" t="s">
        <v>154</v>
      </c>
      <c r="V114" s="116" t="s">
        <v>108</v>
      </c>
      <c r="W114" s="117">
        <v>0.9</v>
      </c>
      <c r="X114" s="110" t="s">
        <v>371</v>
      </c>
      <c r="Y114" s="110" t="s">
        <v>368</v>
      </c>
      <c r="Z114" s="113" t="s">
        <v>271</v>
      </c>
      <c r="AB114" s="113">
        <v>1</v>
      </c>
      <c r="AC114" s="113" t="s">
        <v>157</v>
      </c>
      <c r="AJ114" s="87" t="s">
        <v>158</v>
      </c>
      <c r="AK114" s="87" t="s">
        <v>159</v>
      </c>
    </row>
    <row r="115" spans="1:37">
      <c r="D115" s="153" t="s">
        <v>372</v>
      </c>
      <c r="E115" s="154"/>
      <c r="F115" s="155"/>
      <c r="G115" s="156"/>
      <c r="H115" s="156"/>
      <c r="I115" s="156"/>
      <c r="J115" s="156"/>
      <c r="K115" s="157"/>
      <c r="L115" s="157"/>
      <c r="M115" s="154"/>
      <c r="N115" s="154"/>
      <c r="O115" s="155"/>
      <c r="P115" s="155"/>
      <c r="Q115" s="154"/>
      <c r="R115" s="154"/>
      <c r="S115" s="154"/>
      <c r="T115" s="158"/>
      <c r="U115" s="158"/>
      <c r="V115" s="158" t="s">
        <v>0</v>
      </c>
      <c r="W115" s="159"/>
      <c r="X115" s="155"/>
    </row>
    <row r="116" spans="1:37">
      <c r="A116" s="108">
        <v>51</v>
      </c>
      <c r="B116" s="109" t="s">
        <v>303</v>
      </c>
      <c r="C116" s="110" t="s">
        <v>373</v>
      </c>
      <c r="D116" s="111" t="s">
        <v>374</v>
      </c>
      <c r="E116" s="112">
        <v>16</v>
      </c>
      <c r="F116" s="113" t="s">
        <v>205</v>
      </c>
      <c r="H116" s="114">
        <f t="shared" ref="H116:H126" si="4">ROUND(E116*G116,2)</f>
        <v>0</v>
      </c>
      <c r="J116" s="114">
        <f t="shared" ref="J116:J126" si="5">ROUND(E116*G116,2)</f>
        <v>0</v>
      </c>
      <c r="L116" s="115">
        <f t="shared" ref="L116:L126" si="6">E116*K116</f>
        <v>0</v>
      </c>
      <c r="M116" s="112">
        <v>4.5999999999999999E-2</v>
      </c>
      <c r="N116" s="112">
        <f t="shared" ref="N116:N126" si="7">E116*M116</f>
        <v>0.73599999999999999</v>
      </c>
      <c r="O116" s="113">
        <v>20</v>
      </c>
      <c r="P116" s="113" t="s">
        <v>154</v>
      </c>
      <c r="V116" s="116" t="s">
        <v>108</v>
      </c>
      <c r="W116" s="117">
        <v>4.976</v>
      </c>
      <c r="X116" s="110" t="s">
        <v>375</v>
      </c>
      <c r="Y116" s="110" t="s">
        <v>373</v>
      </c>
      <c r="Z116" s="113" t="s">
        <v>307</v>
      </c>
      <c r="AB116" s="113">
        <v>1</v>
      </c>
      <c r="AC116" s="113" t="s">
        <v>157</v>
      </c>
      <c r="AJ116" s="87" t="s">
        <v>158</v>
      </c>
      <c r="AK116" s="87" t="s">
        <v>159</v>
      </c>
    </row>
    <row r="117" spans="1:37" ht="25.5">
      <c r="A117" s="108">
        <v>52</v>
      </c>
      <c r="B117" s="109" t="s">
        <v>303</v>
      </c>
      <c r="C117" s="110" t="s">
        <v>376</v>
      </c>
      <c r="D117" s="111" t="s">
        <v>377</v>
      </c>
      <c r="E117" s="112">
        <v>12.8</v>
      </c>
      <c r="F117" s="113" t="s">
        <v>205</v>
      </c>
      <c r="H117" s="114">
        <f t="shared" si="4"/>
        <v>0</v>
      </c>
      <c r="J117" s="114">
        <f t="shared" si="5"/>
        <v>0</v>
      </c>
      <c r="L117" s="115">
        <f t="shared" si="6"/>
        <v>0</v>
      </c>
      <c r="M117" s="112">
        <v>6.8000000000000005E-2</v>
      </c>
      <c r="N117" s="112">
        <f t="shared" si="7"/>
        <v>0.87040000000000006</v>
      </c>
      <c r="O117" s="113">
        <v>20</v>
      </c>
      <c r="P117" s="113" t="s">
        <v>154</v>
      </c>
      <c r="V117" s="116" t="s">
        <v>108</v>
      </c>
      <c r="W117" s="117">
        <v>4.992</v>
      </c>
      <c r="X117" s="110" t="s">
        <v>378</v>
      </c>
      <c r="Y117" s="110" t="s">
        <v>376</v>
      </c>
      <c r="Z117" s="113" t="s">
        <v>307</v>
      </c>
      <c r="AB117" s="113">
        <v>1</v>
      </c>
      <c r="AC117" s="113" t="s">
        <v>157</v>
      </c>
      <c r="AJ117" s="87" t="s">
        <v>158</v>
      </c>
      <c r="AK117" s="87" t="s">
        <v>159</v>
      </c>
    </row>
    <row r="118" spans="1:37">
      <c r="A118" s="108">
        <v>53</v>
      </c>
      <c r="B118" s="109" t="s">
        <v>303</v>
      </c>
      <c r="C118" s="110" t="s">
        <v>379</v>
      </c>
      <c r="D118" s="111" t="s">
        <v>380</v>
      </c>
      <c r="E118" s="112">
        <v>14.471</v>
      </c>
      <c r="F118" s="113" t="s">
        <v>201</v>
      </c>
      <c r="H118" s="114">
        <f t="shared" si="4"/>
        <v>0</v>
      </c>
      <c r="J118" s="114">
        <f t="shared" si="5"/>
        <v>0</v>
      </c>
      <c r="L118" s="115">
        <f t="shared" si="6"/>
        <v>0</v>
      </c>
      <c r="N118" s="112">
        <f t="shared" si="7"/>
        <v>0</v>
      </c>
      <c r="O118" s="113">
        <v>20</v>
      </c>
      <c r="P118" s="113" t="s">
        <v>154</v>
      </c>
      <c r="V118" s="116" t="s">
        <v>108</v>
      </c>
      <c r="W118" s="117">
        <v>18.638999999999999</v>
      </c>
      <c r="X118" s="110" t="s">
        <v>381</v>
      </c>
      <c r="Y118" s="110" t="s">
        <v>379</v>
      </c>
      <c r="Z118" s="113" t="s">
        <v>307</v>
      </c>
      <c r="AB118" s="113">
        <v>1</v>
      </c>
      <c r="AC118" s="113" t="s">
        <v>157</v>
      </c>
      <c r="AJ118" s="87" t="s">
        <v>158</v>
      </c>
      <c r="AK118" s="87" t="s">
        <v>159</v>
      </c>
    </row>
    <row r="119" spans="1:37" ht="25.5">
      <c r="A119" s="108">
        <v>54</v>
      </c>
      <c r="B119" s="109" t="s">
        <v>303</v>
      </c>
      <c r="C119" s="110" t="s">
        <v>382</v>
      </c>
      <c r="D119" s="111" t="s">
        <v>383</v>
      </c>
      <c r="E119" s="112">
        <v>14.471</v>
      </c>
      <c r="F119" s="113" t="s">
        <v>201</v>
      </c>
      <c r="H119" s="114">
        <f t="shared" si="4"/>
        <v>0</v>
      </c>
      <c r="J119" s="114">
        <f t="shared" si="5"/>
        <v>0</v>
      </c>
      <c r="L119" s="115">
        <f t="shared" si="6"/>
        <v>0</v>
      </c>
      <c r="N119" s="112">
        <f t="shared" si="7"/>
        <v>0</v>
      </c>
      <c r="O119" s="113">
        <v>20</v>
      </c>
      <c r="P119" s="113" t="s">
        <v>154</v>
      </c>
      <c r="V119" s="116" t="s">
        <v>108</v>
      </c>
      <c r="W119" s="117">
        <v>11.302</v>
      </c>
      <c r="X119" s="110" t="s">
        <v>384</v>
      </c>
      <c r="Y119" s="110" t="s">
        <v>382</v>
      </c>
      <c r="Z119" s="113" t="s">
        <v>307</v>
      </c>
      <c r="AB119" s="113">
        <v>1</v>
      </c>
      <c r="AC119" s="113" t="s">
        <v>157</v>
      </c>
      <c r="AJ119" s="87" t="s">
        <v>158</v>
      </c>
      <c r="AK119" s="87" t="s">
        <v>159</v>
      </c>
    </row>
    <row r="120" spans="1:37">
      <c r="A120" s="108">
        <v>55</v>
      </c>
      <c r="B120" s="109" t="s">
        <v>303</v>
      </c>
      <c r="C120" s="110" t="s">
        <v>385</v>
      </c>
      <c r="D120" s="111" t="s">
        <v>386</v>
      </c>
      <c r="E120" s="112">
        <v>14.471</v>
      </c>
      <c r="F120" s="113" t="s">
        <v>201</v>
      </c>
      <c r="H120" s="114">
        <f t="shared" si="4"/>
        <v>0</v>
      </c>
      <c r="J120" s="114">
        <f t="shared" si="5"/>
        <v>0</v>
      </c>
      <c r="L120" s="115">
        <f t="shared" si="6"/>
        <v>0</v>
      </c>
      <c r="N120" s="112">
        <f t="shared" si="7"/>
        <v>0</v>
      </c>
      <c r="O120" s="113">
        <v>20</v>
      </c>
      <c r="P120" s="113" t="s">
        <v>154</v>
      </c>
      <c r="V120" s="116" t="s">
        <v>108</v>
      </c>
      <c r="W120" s="117">
        <v>7.8289999999999997</v>
      </c>
      <c r="X120" s="110" t="s">
        <v>387</v>
      </c>
      <c r="Y120" s="110" t="s">
        <v>385</v>
      </c>
      <c r="Z120" s="113" t="s">
        <v>307</v>
      </c>
      <c r="AB120" s="113">
        <v>1</v>
      </c>
      <c r="AC120" s="113" t="s">
        <v>157</v>
      </c>
      <c r="AJ120" s="87" t="s">
        <v>158</v>
      </c>
      <c r="AK120" s="87" t="s">
        <v>159</v>
      </c>
    </row>
    <row r="121" spans="1:37" ht="25.5">
      <c r="A121" s="108">
        <v>56</v>
      </c>
      <c r="B121" s="109" t="s">
        <v>303</v>
      </c>
      <c r="C121" s="110" t="s">
        <v>388</v>
      </c>
      <c r="D121" s="111" t="s">
        <v>389</v>
      </c>
      <c r="E121" s="112">
        <v>274.94900000000001</v>
      </c>
      <c r="F121" s="113" t="s">
        <v>201</v>
      </c>
      <c r="H121" s="114">
        <f t="shared" si="4"/>
        <v>0</v>
      </c>
      <c r="J121" s="114">
        <f t="shared" si="5"/>
        <v>0</v>
      </c>
      <c r="L121" s="115">
        <f t="shared" si="6"/>
        <v>0</v>
      </c>
      <c r="N121" s="112">
        <f t="shared" si="7"/>
        <v>0</v>
      </c>
      <c r="O121" s="113">
        <v>20</v>
      </c>
      <c r="P121" s="113" t="s">
        <v>154</v>
      </c>
      <c r="V121" s="116" t="s">
        <v>108</v>
      </c>
      <c r="X121" s="110" t="s">
        <v>390</v>
      </c>
      <c r="Y121" s="110" t="s">
        <v>388</v>
      </c>
      <c r="Z121" s="113" t="s">
        <v>307</v>
      </c>
      <c r="AB121" s="113">
        <v>1</v>
      </c>
      <c r="AC121" s="113" t="s">
        <v>157</v>
      </c>
      <c r="AJ121" s="87" t="s">
        <v>158</v>
      </c>
      <c r="AK121" s="87" t="s">
        <v>159</v>
      </c>
    </row>
    <row r="122" spans="1:37" ht="25.5">
      <c r="A122" s="108">
        <v>57</v>
      </c>
      <c r="B122" s="109" t="s">
        <v>303</v>
      </c>
      <c r="C122" s="110" t="s">
        <v>391</v>
      </c>
      <c r="D122" s="111" t="s">
        <v>392</v>
      </c>
      <c r="E122" s="112">
        <v>14.471</v>
      </c>
      <c r="F122" s="113" t="s">
        <v>201</v>
      </c>
      <c r="H122" s="114">
        <f t="shared" si="4"/>
        <v>0</v>
      </c>
      <c r="J122" s="114">
        <f t="shared" si="5"/>
        <v>0</v>
      </c>
      <c r="L122" s="115">
        <f t="shared" si="6"/>
        <v>0</v>
      </c>
      <c r="N122" s="112">
        <f t="shared" si="7"/>
        <v>0</v>
      </c>
      <c r="O122" s="113">
        <v>20</v>
      </c>
      <c r="P122" s="113" t="s">
        <v>154</v>
      </c>
      <c r="V122" s="116" t="s">
        <v>108</v>
      </c>
      <c r="W122" s="117">
        <v>16.309000000000001</v>
      </c>
      <c r="X122" s="110" t="s">
        <v>393</v>
      </c>
      <c r="Y122" s="110" t="s">
        <v>391</v>
      </c>
      <c r="Z122" s="113" t="s">
        <v>307</v>
      </c>
      <c r="AB122" s="113">
        <v>1</v>
      </c>
      <c r="AC122" s="113" t="s">
        <v>157</v>
      </c>
      <c r="AJ122" s="87" t="s">
        <v>158</v>
      </c>
      <c r="AK122" s="87" t="s">
        <v>159</v>
      </c>
    </row>
    <row r="123" spans="1:37" ht="25.5">
      <c r="A123" s="108">
        <v>58</v>
      </c>
      <c r="B123" s="109" t="s">
        <v>303</v>
      </c>
      <c r="C123" s="110" t="s">
        <v>394</v>
      </c>
      <c r="D123" s="111" t="s">
        <v>395</v>
      </c>
      <c r="E123" s="112">
        <v>144.71</v>
      </c>
      <c r="F123" s="113" t="s">
        <v>201</v>
      </c>
      <c r="H123" s="114">
        <f t="shared" si="4"/>
        <v>0</v>
      </c>
      <c r="J123" s="114">
        <f t="shared" si="5"/>
        <v>0</v>
      </c>
      <c r="L123" s="115">
        <f t="shared" si="6"/>
        <v>0</v>
      </c>
      <c r="N123" s="112">
        <f t="shared" si="7"/>
        <v>0</v>
      </c>
      <c r="O123" s="113">
        <v>20</v>
      </c>
      <c r="P123" s="113" t="s">
        <v>154</v>
      </c>
      <c r="V123" s="116" t="s">
        <v>108</v>
      </c>
      <c r="W123" s="117">
        <v>18.233000000000001</v>
      </c>
      <c r="X123" s="110" t="s">
        <v>396</v>
      </c>
      <c r="Y123" s="110" t="s">
        <v>394</v>
      </c>
      <c r="Z123" s="113" t="s">
        <v>307</v>
      </c>
      <c r="AB123" s="113">
        <v>1</v>
      </c>
      <c r="AC123" s="113" t="s">
        <v>157</v>
      </c>
      <c r="AJ123" s="87" t="s">
        <v>158</v>
      </c>
      <c r="AK123" s="87" t="s">
        <v>159</v>
      </c>
    </row>
    <row r="124" spans="1:37" ht="25.5">
      <c r="A124" s="108">
        <v>59</v>
      </c>
      <c r="B124" s="109" t="s">
        <v>303</v>
      </c>
      <c r="C124" s="110" t="s">
        <v>397</v>
      </c>
      <c r="D124" s="111" t="s">
        <v>398</v>
      </c>
      <c r="E124" s="112">
        <v>14.471</v>
      </c>
      <c r="F124" s="113" t="s">
        <v>201</v>
      </c>
      <c r="H124" s="114">
        <f t="shared" si="4"/>
        <v>0</v>
      </c>
      <c r="J124" s="114">
        <f t="shared" si="5"/>
        <v>0</v>
      </c>
      <c r="L124" s="115">
        <f t="shared" si="6"/>
        <v>0</v>
      </c>
      <c r="N124" s="112">
        <f t="shared" si="7"/>
        <v>0</v>
      </c>
      <c r="O124" s="113">
        <v>20</v>
      </c>
      <c r="P124" s="113" t="s">
        <v>154</v>
      </c>
      <c r="V124" s="116" t="s">
        <v>108</v>
      </c>
      <c r="X124" s="110" t="s">
        <v>399</v>
      </c>
      <c r="Y124" s="110" t="s">
        <v>397</v>
      </c>
      <c r="Z124" s="113" t="s">
        <v>307</v>
      </c>
      <c r="AB124" s="113">
        <v>1</v>
      </c>
      <c r="AC124" s="113" t="s">
        <v>157</v>
      </c>
      <c r="AJ124" s="87" t="s">
        <v>158</v>
      </c>
      <c r="AK124" s="87" t="s">
        <v>159</v>
      </c>
    </row>
    <row r="125" spans="1:37">
      <c r="A125" s="108">
        <v>60</v>
      </c>
      <c r="B125" s="109" t="s">
        <v>168</v>
      </c>
      <c r="C125" s="110" t="s">
        <v>400</v>
      </c>
      <c r="D125" s="111" t="s">
        <v>401</v>
      </c>
      <c r="E125" s="112">
        <v>0.41299999999999998</v>
      </c>
      <c r="F125" s="113" t="s">
        <v>153</v>
      </c>
      <c r="H125" s="114">
        <f t="shared" si="4"/>
        <v>0</v>
      </c>
      <c r="J125" s="114">
        <f t="shared" si="5"/>
        <v>0</v>
      </c>
      <c r="L125" s="115">
        <f t="shared" si="6"/>
        <v>0</v>
      </c>
      <c r="N125" s="112">
        <f t="shared" si="7"/>
        <v>0</v>
      </c>
      <c r="O125" s="113">
        <v>20</v>
      </c>
      <c r="P125" s="113" t="s">
        <v>154</v>
      </c>
      <c r="V125" s="116" t="s">
        <v>108</v>
      </c>
      <c r="X125" s="110" t="s">
        <v>402</v>
      </c>
      <c r="Y125" s="110" t="s">
        <v>400</v>
      </c>
      <c r="Z125" s="113" t="s">
        <v>307</v>
      </c>
      <c r="AB125" s="113">
        <v>1</v>
      </c>
      <c r="AC125" s="113" t="s">
        <v>157</v>
      </c>
      <c r="AJ125" s="87" t="s">
        <v>158</v>
      </c>
      <c r="AK125" s="87" t="s">
        <v>159</v>
      </c>
    </row>
    <row r="126" spans="1:37">
      <c r="A126" s="108">
        <v>61</v>
      </c>
      <c r="B126" s="109" t="s">
        <v>224</v>
      </c>
      <c r="C126" s="110" t="s">
        <v>403</v>
      </c>
      <c r="D126" s="111" t="s">
        <v>404</v>
      </c>
      <c r="E126" s="112">
        <v>288.37099999999998</v>
      </c>
      <c r="F126" s="113" t="s">
        <v>201</v>
      </c>
      <c r="H126" s="114">
        <f t="shared" si="4"/>
        <v>0</v>
      </c>
      <c r="J126" s="114">
        <f t="shared" si="5"/>
        <v>0</v>
      </c>
      <c r="L126" s="115">
        <f t="shared" si="6"/>
        <v>0</v>
      </c>
      <c r="N126" s="112">
        <f t="shared" si="7"/>
        <v>0</v>
      </c>
      <c r="O126" s="113">
        <v>20</v>
      </c>
      <c r="P126" s="113" t="s">
        <v>154</v>
      </c>
      <c r="V126" s="116" t="s">
        <v>108</v>
      </c>
      <c r="W126" s="117">
        <v>715.73699999999997</v>
      </c>
      <c r="X126" s="110" t="s">
        <v>405</v>
      </c>
      <c r="Y126" s="110" t="s">
        <v>403</v>
      </c>
      <c r="Z126" s="113" t="s">
        <v>228</v>
      </c>
      <c r="AB126" s="113">
        <v>1</v>
      </c>
      <c r="AC126" s="113" t="s">
        <v>157</v>
      </c>
      <c r="AJ126" s="87" t="s">
        <v>158</v>
      </c>
      <c r="AK126" s="87" t="s">
        <v>159</v>
      </c>
    </row>
    <row r="127" spans="1:37">
      <c r="D127" s="160" t="s">
        <v>406</v>
      </c>
      <c r="E127" s="161">
        <f>J127</f>
        <v>0</v>
      </c>
      <c r="H127" s="161">
        <f>SUM(H74:H126)</f>
        <v>0</v>
      </c>
      <c r="I127" s="161">
        <f>SUM(I74:I126)</f>
        <v>0</v>
      </c>
      <c r="J127" s="161">
        <f>SUM(J74:J126)</f>
        <v>0</v>
      </c>
      <c r="L127" s="162">
        <f>SUM(L74:L126)</f>
        <v>0.12998335999999999</v>
      </c>
      <c r="N127" s="163">
        <f>SUM(N74:N126)</f>
        <v>14.433712000000003</v>
      </c>
      <c r="W127" s="117">
        <f>SUM(W74:W126)</f>
        <v>962.63499999999999</v>
      </c>
    </row>
    <row r="129" spans="1:37">
      <c r="D129" s="160" t="s">
        <v>407</v>
      </c>
      <c r="E129" s="163">
        <f>J129</f>
        <v>0</v>
      </c>
      <c r="H129" s="161">
        <f>+H20+H29+H38+H45+H72+H127</f>
        <v>0</v>
      </c>
      <c r="I129" s="161">
        <f>+I20+I29+I38+I45+I72+I127</f>
        <v>0</v>
      </c>
      <c r="J129" s="161">
        <f>+J20+J29+J38+J45+J72+J127</f>
        <v>0</v>
      </c>
      <c r="L129" s="162">
        <f>+L20+L29+L38+L45+L72+L127</f>
        <v>15.734423930000002</v>
      </c>
      <c r="N129" s="163">
        <f>+N20+N29+N38+N45+N72+N127</f>
        <v>14.433712000000003</v>
      </c>
      <c r="W129" s="117">
        <f>+W20+W29+W38+W45+W72+W127</f>
        <v>1347.2739999999999</v>
      </c>
    </row>
    <row r="131" spans="1:37">
      <c r="B131" s="152" t="s">
        <v>408</v>
      </c>
    </row>
    <row r="132" spans="1:37">
      <c r="B132" s="110" t="s">
        <v>409</v>
      </c>
    </row>
    <row r="133" spans="1:37">
      <c r="A133" s="108">
        <v>62</v>
      </c>
      <c r="B133" s="109" t="s">
        <v>410</v>
      </c>
      <c r="C133" s="110" t="s">
        <v>411</v>
      </c>
      <c r="D133" s="111" t="s">
        <v>412</v>
      </c>
      <c r="E133" s="112">
        <v>8.7850000000000001</v>
      </c>
      <c r="F133" s="113" t="s">
        <v>205</v>
      </c>
      <c r="H133" s="114">
        <f>ROUND(E133*G133,2)</f>
        <v>0</v>
      </c>
      <c r="J133" s="114">
        <f>ROUND(E133*G133,2)</f>
        <v>0</v>
      </c>
      <c r="K133" s="115">
        <v>1.4599999999999999E-3</v>
      </c>
      <c r="L133" s="115">
        <f>E133*K133</f>
        <v>1.28261E-2</v>
      </c>
      <c r="N133" s="112">
        <f>E133*M133</f>
        <v>0</v>
      </c>
      <c r="O133" s="113">
        <v>20</v>
      </c>
      <c r="P133" s="113" t="s">
        <v>154</v>
      </c>
      <c r="V133" s="116" t="s">
        <v>413</v>
      </c>
      <c r="W133" s="117">
        <v>1.177</v>
      </c>
      <c r="X133" s="110" t="s">
        <v>414</v>
      </c>
      <c r="Y133" s="110" t="s">
        <v>411</v>
      </c>
      <c r="Z133" s="113" t="s">
        <v>271</v>
      </c>
      <c r="AB133" s="113">
        <v>1</v>
      </c>
      <c r="AC133" s="113" t="s">
        <v>157</v>
      </c>
      <c r="AJ133" s="87" t="s">
        <v>415</v>
      </c>
      <c r="AK133" s="87" t="s">
        <v>159</v>
      </c>
    </row>
    <row r="134" spans="1:37">
      <c r="D134" s="153" t="s">
        <v>416</v>
      </c>
      <c r="E134" s="154"/>
      <c r="F134" s="155"/>
      <c r="G134" s="156"/>
      <c r="H134" s="156"/>
      <c r="I134" s="156"/>
      <c r="J134" s="156"/>
      <c r="K134" s="157"/>
      <c r="L134" s="157"/>
      <c r="M134" s="154"/>
      <c r="N134" s="154"/>
      <c r="O134" s="155"/>
      <c r="P134" s="155"/>
      <c r="Q134" s="154"/>
      <c r="R134" s="154"/>
      <c r="S134" s="154"/>
      <c r="T134" s="158"/>
      <c r="U134" s="158"/>
      <c r="V134" s="158" t="s">
        <v>0</v>
      </c>
      <c r="W134" s="159"/>
      <c r="X134" s="155"/>
    </row>
    <row r="135" spans="1:37">
      <c r="D135" s="153" t="s">
        <v>417</v>
      </c>
      <c r="E135" s="154"/>
      <c r="F135" s="155"/>
      <c r="G135" s="156"/>
      <c r="H135" s="156"/>
      <c r="I135" s="156"/>
      <c r="J135" s="156"/>
      <c r="K135" s="157"/>
      <c r="L135" s="157"/>
      <c r="M135" s="154"/>
      <c r="N135" s="154"/>
      <c r="O135" s="155"/>
      <c r="P135" s="155"/>
      <c r="Q135" s="154"/>
      <c r="R135" s="154"/>
      <c r="S135" s="154"/>
      <c r="T135" s="158"/>
      <c r="U135" s="158"/>
      <c r="V135" s="158" t="s">
        <v>0</v>
      </c>
      <c r="W135" s="159"/>
      <c r="X135" s="155"/>
    </row>
    <row r="136" spans="1:37">
      <c r="D136" s="153" t="s">
        <v>418</v>
      </c>
      <c r="E136" s="154"/>
      <c r="F136" s="155"/>
      <c r="G136" s="156"/>
      <c r="H136" s="156"/>
      <c r="I136" s="156"/>
      <c r="J136" s="156"/>
      <c r="K136" s="157"/>
      <c r="L136" s="157"/>
      <c r="M136" s="154"/>
      <c r="N136" s="154"/>
      <c r="O136" s="155"/>
      <c r="P136" s="155"/>
      <c r="Q136" s="154"/>
      <c r="R136" s="154"/>
      <c r="S136" s="154"/>
      <c r="T136" s="158"/>
      <c r="U136" s="158"/>
      <c r="V136" s="158" t="s">
        <v>0</v>
      </c>
      <c r="W136" s="159"/>
      <c r="X136" s="155"/>
    </row>
    <row r="137" spans="1:37" ht="25.5">
      <c r="A137" s="108">
        <v>63</v>
      </c>
      <c r="B137" s="109" t="s">
        <v>410</v>
      </c>
      <c r="C137" s="110" t="s">
        <v>419</v>
      </c>
      <c r="D137" s="111" t="s">
        <v>420</v>
      </c>
      <c r="E137" s="112">
        <v>4.1849999999999996</v>
      </c>
      <c r="F137" s="113" t="s">
        <v>205</v>
      </c>
      <c r="H137" s="114">
        <f>ROUND(E137*G137,2)</f>
        <v>0</v>
      </c>
      <c r="J137" s="114">
        <f>ROUND(E137*G137,2)</f>
        <v>0</v>
      </c>
      <c r="L137" s="115">
        <f>E137*K137</f>
        <v>0</v>
      </c>
      <c r="N137" s="112">
        <f>E137*M137</f>
        <v>0</v>
      </c>
      <c r="O137" s="113">
        <v>20</v>
      </c>
      <c r="P137" s="113" t="s">
        <v>154</v>
      </c>
      <c r="V137" s="116" t="s">
        <v>413</v>
      </c>
      <c r="W137" s="117">
        <v>7.0999999999999994E-2</v>
      </c>
      <c r="X137" s="110" t="s">
        <v>421</v>
      </c>
      <c r="Y137" s="110" t="s">
        <v>419</v>
      </c>
      <c r="Z137" s="113" t="s">
        <v>422</v>
      </c>
      <c r="AB137" s="113">
        <v>1</v>
      </c>
      <c r="AC137" s="113" t="s">
        <v>157</v>
      </c>
      <c r="AJ137" s="87" t="s">
        <v>415</v>
      </c>
      <c r="AK137" s="87" t="s">
        <v>159</v>
      </c>
    </row>
    <row r="138" spans="1:37">
      <c r="A138" s="108">
        <v>64</v>
      </c>
      <c r="B138" s="109" t="s">
        <v>281</v>
      </c>
      <c r="C138" s="110" t="s">
        <v>423</v>
      </c>
      <c r="D138" s="111" t="s">
        <v>424</v>
      </c>
      <c r="E138" s="112">
        <v>3.0000000000000001E-3</v>
      </c>
      <c r="F138" s="113" t="s">
        <v>201</v>
      </c>
      <c r="I138" s="114">
        <f>ROUND(E138*G138,2)</f>
        <v>0</v>
      </c>
      <c r="J138" s="114">
        <f>ROUND(E138*G138,2)</f>
        <v>0</v>
      </c>
      <c r="K138" s="115">
        <v>1</v>
      </c>
      <c r="L138" s="115">
        <f>E138*K138</f>
        <v>3.0000000000000001E-3</v>
      </c>
      <c r="N138" s="112">
        <f>E138*M138</f>
        <v>0</v>
      </c>
      <c r="O138" s="113">
        <v>20</v>
      </c>
      <c r="P138" s="113" t="s">
        <v>154</v>
      </c>
      <c r="V138" s="116" t="s">
        <v>101</v>
      </c>
      <c r="X138" s="110" t="s">
        <v>423</v>
      </c>
      <c r="Y138" s="110" t="s">
        <v>423</v>
      </c>
      <c r="Z138" s="113" t="s">
        <v>425</v>
      </c>
      <c r="AA138" s="110" t="s">
        <v>154</v>
      </c>
      <c r="AB138" s="113">
        <v>2</v>
      </c>
      <c r="AC138" s="113" t="s">
        <v>157</v>
      </c>
      <c r="AJ138" s="87" t="s">
        <v>426</v>
      </c>
      <c r="AK138" s="87" t="s">
        <v>159</v>
      </c>
    </row>
    <row r="139" spans="1:37" ht="25.5">
      <c r="A139" s="108">
        <v>65</v>
      </c>
      <c r="B139" s="109" t="s">
        <v>410</v>
      </c>
      <c r="C139" s="110" t="s">
        <v>427</v>
      </c>
      <c r="D139" s="111" t="s">
        <v>428</v>
      </c>
      <c r="E139" s="112">
        <v>4.5999999999999996</v>
      </c>
      <c r="F139" s="113" t="s">
        <v>205</v>
      </c>
      <c r="H139" s="114">
        <f>ROUND(E139*G139,2)</f>
        <v>0</v>
      </c>
      <c r="J139" s="114">
        <f>ROUND(E139*G139,2)</f>
        <v>0</v>
      </c>
      <c r="K139" s="115">
        <v>1.7000000000000001E-4</v>
      </c>
      <c r="L139" s="115">
        <f>E139*K139</f>
        <v>7.8200000000000003E-4</v>
      </c>
      <c r="N139" s="112">
        <f>E139*M139</f>
        <v>0</v>
      </c>
      <c r="O139" s="113">
        <v>20</v>
      </c>
      <c r="P139" s="113" t="s">
        <v>154</v>
      </c>
      <c r="V139" s="116" t="s">
        <v>413</v>
      </c>
      <c r="W139" s="117">
        <v>0.156</v>
      </c>
      <c r="X139" s="110" t="s">
        <v>429</v>
      </c>
      <c r="Y139" s="110" t="s">
        <v>427</v>
      </c>
      <c r="Z139" s="113" t="s">
        <v>422</v>
      </c>
      <c r="AB139" s="113">
        <v>1</v>
      </c>
      <c r="AC139" s="113" t="s">
        <v>157</v>
      </c>
      <c r="AJ139" s="87" t="s">
        <v>415</v>
      </c>
      <c r="AK139" s="87" t="s">
        <v>159</v>
      </c>
    </row>
    <row r="140" spans="1:37" ht="25.5">
      <c r="A140" s="108">
        <v>66</v>
      </c>
      <c r="B140" s="109" t="s">
        <v>410</v>
      </c>
      <c r="C140" s="110" t="s">
        <v>430</v>
      </c>
      <c r="D140" s="111" t="s">
        <v>431</v>
      </c>
      <c r="E140" s="112">
        <v>4.1849999999999996</v>
      </c>
      <c r="F140" s="113" t="s">
        <v>205</v>
      </c>
      <c r="H140" s="114">
        <f>ROUND(E140*G140,2)</f>
        <v>0</v>
      </c>
      <c r="J140" s="114">
        <f>ROUND(E140*G140,2)</f>
        <v>0</v>
      </c>
      <c r="L140" s="115">
        <f>E140*K140</f>
        <v>0</v>
      </c>
      <c r="N140" s="112">
        <f>E140*M140</f>
        <v>0</v>
      </c>
      <c r="O140" s="113">
        <v>20</v>
      </c>
      <c r="P140" s="113" t="s">
        <v>154</v>
      </c>
      <c r="V140" s="116" t="s">
        <v>413</v>
      </c>
      <c r="W140" s="117">
        <v>6.7000000000000004E-2</v>
      </c>
      <c r="X140" s="110" t="s">
        <v>432</v>
      </c>
      <c r="Y140" s="110" t="s">
        <v>430</v>
      </c>
      <c r="Z140" s="113" t="s">
        <v>422</v>
      </c>
      <c r="AB140" s="113">
        <v>1</v>
      </c>
      <c r="AC140" s="113" t="s">
        <v>157</v>
      </c>
      <c r="AJ140" s="87" t="s">
        <v>415</v>
      </c>
      <c r="AK140" s="87" t="s">
        <v>159</v>
      </c>
    </row>
    <row r="141" spans="1:37">
      <c r="A141" s="108">
        <v>67</v>
      </c>
      <c r="B141" s="109" t="s">
        <v>410</v>
      </c>
      <c r="C141" s="110" t="s">
        <v>433</v>
      </c>
      <c r="D141" s="111" t="s">
        <v>434</v>
      </c>
      <c r="E141" s="112">
        <v>4.5999999999999996</v>
      </c>
      <c r="F141" s="113" t="s">
        <v>205</v>
      </c>
      <c r="H141" s="114">
        <f>ROUND(E141*G141,2)</f>
        <v>0</v>
      </c>
      <c r="J141" s="114">
        <f>ROUND(E141*G141,2)</f>
        <v>0</v>
      </c>
      <c r="K141" s="115">
        <v>1.7000000000000001E-4</v>
      </c>
      <c r="L141" s="115">
        <f>E141*K141</f>
        <v>7.8200000000000003E-4</v>
      </c>
      <c r="N141" s="112">
        <f>E141*M141</f>
        <v>0</v>
      </c>
      <c r="O141" s="113">
        <v>20</v>
      </c>
      <c r="P141" s="113" t="s">
        <v>154</v>
      </c>
      <c r="V141" s="116" t="s">
        <v>413</v>
      </c>
      <c r="W141" s="117">
        <v>0.161</v>
      </c>
      <c r="X141" s="110" t="s">
        <v>435</v>
      </c>
      <c r="Y141" s="110" t="s">
        <v>433</v>
      </c>
      <c r="Z141" s="113" t="s">
        <v>422</v>
      </c>
      <c r="AB141" s="113">
        <v>1</v>
      </c>
      <c r="AC141" s="113" t="s">
        <v>157</v>
      </c>
      <c r="AJ141" s="87" t="s">
        <v>415</v>
      </c>
      <c r="AK141" s="87" t="s">
        <v>159</v>
      </c>
    </row>
    <row r="142" spans="1:37">
      <c r="D142" s="153" t="s">
        <v>436</v>
      </c>
      <c r="E142" s="154"/>
      <c r="F142" s="155"/>
      <c r="G142" s="156"/>
      <c r="H142" s="156"/>
      <c r="I142" s="156"/>
      <c r="J142" s="156"/>
      <c r="K142" s="157"/>
      <c r="L142" s="157"/>
      <c r="M142" s="154"/>
      <c r="N142" s="154"/>
      <c r="O142" s="155"/>
      <c r="P142" s="155"/>
      <c r="Q142" s="154"/>
      <c r="R142" s="154"/>
      <c r="S142" s="154"/>
      <c r="T142" s="158"/>
      <c r="U142" s="158"/>
      <c r="V142" s="158" t="s">
        <v>0</v>
      </c>
      <c r="W142" s="159"/>
      <c r="X142" s="155"/>
    </row>
    <row r="143" spans="1:37">
      <c r="D143" s="153" t="s">
        <v>437</v>
      </c>
      <c r="E143" s="154"/>
      <c r="F143" s="155"/>
      <c r="G143" s="156"/>
      <c r="H143" s="156"/>
      <c r="I143" s="156"/>
      <c r="J143" s="156"/>
      <c r="K143" s="157"/>
      <c r="L143" s="157"/>
      <c r="M143" s="154"/>
      <c r="N143" s="154"/>
      <c r="O143" s="155"/>
      <c r="P143" s="155"/>
      <c r="Q143" s="154"/>
      <c r="R143" s="154"/>
      <c r="S143" s="154"/>
      <c r="T143" s="158"/>
      <c r="U143" s="158"/>
      <c r="V143" s="158" t="s">
        <v>0</v>
      </c>
      <c r="W143" s="159"/>
      <c r="X143" s="155"/>
    </row>
    <row r="144" spans="1:37">
      <c r="A144" s="108">
        <v>68</v>
      </c>
      <c r="B144" s="109" t="s">
        <v>281</v>
      </c>
      <c r="C144" s="110" t="s">
        <v>438</v>
      </c>
      <c r="D144" s="111" t="s">
        <v>439</v>
      </c>
      <c r="E144" s="112">
        <v>10.542</v>
      </c>
      <c r="F144" s="113" t="s">
        <v>205</v>
      </c>
      <c r="I144" s="114">
        <f>ROUND(E144*G144,2)</f>
        <v>0</v>
      </c>
      <c r="J144" s="114">
        <f>ROUND(E144*G144,2)</f>
        <v>0</v>
      </c>
      <c r="L144" s="115">
        <f>E144*K144</f>
        <v>0</v>
      </c>
      <c r="N144" s="112">
        <f>E144*M144</f>
        <v>0</v>
      </c>
      <c r="O144" s="113">
        <v>20</v>
      </c>
      <c r="P144" s="113" t="s">
        <v>154</v>
      </c>
      <c r="V144" s="116" t="s">
        <v>101</v>
      </c>
      <c r="X144" s="110" t="s">
        <v>438</v>
      </c>
      <c r="Y144" s="110" t="s">
        <v>438</v>
      </c>
      <c r="Z144" s="113" t="s">
        <v>440</v>
      </c>
      <c r="AA144" s="110" t="s">
        <v>154</v>
      </c>
      <c r="AB144" s="113">
        <v>2</v>
      </c>
      <c r="AC144" s="113" t="s">
        <v>157</v>
      </c>
      <c r="AJ144" s="87" t="s">
        <v>426</v>
      </c>
      <c r="AK144" s="87" t="s">
        <v>159</v>
      </c>
    </row>
    <row r="145" spans="1:37" ht="25.5">
      <c r="A145" s="108">
        <v>69</v>
      </c>
      <c r="B145" s="109" t="s">
        <v>410</v>
      </c>
      <c r="C145" s="110" t="s">
        <v>441</v>
      </c>
      <c r="D145" s="111" t="s">
        <v>442</v>
      </c>
      <c r="E145" s="112">
        <v>2.0710000000000002</v>
      </c>
      <c r="F145" s="113" t="s">
        <v>58</v>
      </c>
      <c r="H145" s="114">
        <f>ROUND(E145*G145,2)</f>
        <v>0</v>
      </c>
      <c r="J145" s="114">
        <f>ROUND(E145*G145,2)</f>
        <v>0</v>
      </c>
      <c r="L145" s="115">
        <f>E145*K145</f>
        <v>0</v>
      </c>
      <c r="N145" s="112">
        <f>E145*M145</f>
        <v>0</v>
      </c>
      <c r="O145" s="113">
        <v>20</v>
      </c>
      <c r="P145" s="113" t="s">
        <v>154</v>
      </c>
      <c r="V145" s="116" t="s">
        <v>413</v>
      </c>
      <c r="X145" s="110" t="s">
        <v>443</v>
      </c>
      <c r="Y145" s="110" t="s">
        <v>441</v>
      </c>
      <c r="Z145" s="113" t="s">
        <v>422</v>
      </c>
      <c r="AB145" s="113">
        <v>1</v>
      </c>
      <c r="AC145" s="113" t="s">
        <v>157</v>
      </c>
      <c r="AJ145" s="87" t="s">
        <v>415</v>
      </c>
      <c r="AK145" s="87" t="s">
        <v>159</v>
      </c>
    </row>
    <row r="146" spans="1:37">
      <c r="D146" s="160" t="s">
        <v>444</v>
      </c>
      <c r="E146" s="161">
        <f>J146</f>
        <v>0</v>
      </c>
      <c r="H146" s="161">
        <f>SUM(H131:H145)</f>
        <v>0</v>
      </c>
      <c r="I146" s="161">
        <f>SUM(I131:I145)</f>
        <v>0</v>
      </c>
      <c r="J146" s="161">
        <f>SUM(J131:J145)</f>
        <v>0</v>
      </c>
      <c r="L146" s="162">
        <f>SUM(L131:L145)</f>
        <v>1.7390100000000002E-2</v>
      </c>
      <c r="N146" s="163">
        <f>SUM(N131:N145)</f>
        <v>0</v>
      </c>
      <c r="W146" s="117">
        <f>SUM(W131:W145)</f>
        <v>1.6319999999999999</v>
      </c>
    </row>
    <row r="148" spans="1:37">
      <c r="B148" s="110" t="s">
        <v>445</v>
      </c>
    </row>
    <row r="149" spans="1:37">
      <c r="A149" s="108">
        <v>70</v>
      </c>
      <c r="B149" s="109" t="s">
        <v>446</v>
      </c>
      <c r="C149" s="110" t="s">
        <v>447</v>
      </c>
      <c r="D149" s="111" t="s">
        <v>448</v>
      </c>
      <c r="E149" s="112">
        <v>1</v>
      </c>
      <c r="F149" s="113" t="s">
        <v>449</v>
      </c>
      <c r="H149" s="114">
        <f>ROUND(E149*G149,2)</f>
        <v>0</v>
      </c>
      <c r="J149" s="114">
        <f>ROUND(E149*G149,2)</f>
        <v>0</v>
      </c>
      <c r="L149" s="115">
        <f>E149*K149</f>
        <v>0</v>
      </c>
      <c r="N149" s="112">
        <f>E149*M149</f>
        <v>0</v>
      </c>
      <c r="O149" s="113">
        <v>20</v>
      </c>
      <c r="P149" s="113" t="s">
        <v>154</v>
      </c>
      <c r="V149" s="116" t="s">
        <v>413</v>
      </c>
      <c r="X149" s="110" t="s">
        <v>447</v>
      </c>
      <c r="Y149" s="110" t="s">
        <v>447</v>
      </c>
      <c r="Z149" s="113" t="s">
        <v>271</v>
      </c>
      <c r="AB149" s="113">
        <v>7</v>
      </c>
      <c r="AC149" s="113" t="s">
        <v>157</v>
      </c>
      <c r="AJ149" s="87" t="s">
        <v>415</v>
      </c>
      <c r="AK149" s="87" t="s">
        <v>159</v>
      </c>
    </row>
    <row r="150" spans="1:37">
      <c r="D150" s="160" t="s">
        <v>450</v>
      </c>
      <c r="E150" s="161">
        <f>J150</f>
        <v>0</v>
      </c>
      <c r="H150" s="161">
        <f>SUM(H148:H149)</f>
        <v>0</v>
      </c>
      <c r="I150" s="161">
        <f>SUM(I148:I149)</f>
        <v>0</v>
      </c>
      <c r="J150" s="161">
        <f>SUM(J148:J149)</f>
        <v>0</v>
      </c>
      <c r="L150" s="162">
        <f>SUM(L148:L149)</f>
        <v>0</v>
      </c>
      <c r="N150" s="163">
        <f>SUM(N148:N149)</f>
        <v>0</v>
      </c>
      <c r="W150" s="117">
        <f>SUM(W148:W149)</f>
        <v>0</v>
      </c>
    </row>
    <row r="152" spans="1:37">
      <c r="B152" s="110" t="s">
        <v>451</v>
      </c>
    </row>
    <row r="153" spans="1:37">
      <c r="A153" s="108">
        <v>71</v>
      </c>
      <c r="B153" s="109" t="s">
        <v>452</v>
      </c>
      <c r="C153" s="110" t="s">
        <v>453</v>
      </c>
      <c r="D153" s="111" t="s">
        <v>454</v>
      </c>
      <c r="E153" s="112">
        <v>1</v>
      </c>
      <c r="F153" s="113" t="s">
        <v>449</v>
      </c>
      <c r="H153" s="114">
        <f>ROUND(E153*G153,2)</f>
        <v>0</v>
      </c>
      <c r="J153" s="114">
        <f>ROUND(E153*G153,2)</f>
        <v>0</v>
      </c>
      <c r="L153" s="115">
        <f>E153*K153</f>
        <v>0</v>
      </c>
      <c r="N153" s="112">
        <f>E153*M153</f>
        <v>0</v>
      </c>
      <c r="O153" s="113">
        <v>20</v>
      </c>
      <c r="P153" s="113" t="s">
        <v>154</v>
      </c>
      <c r="V153" s="116" t="s">
        <v>413</v>
      </c>
      <c r="X153" s="110" t="s">
        <v>453</v>
      </c>
      <c r="Y153" s="110" t="s">
        <v>453</v>
      </c>
      <c r="Z153" s="113" t="s">
        <v>271</v>
      </c>
      <c r="AB153" s="113">
        <v>7</v>
      </c>
      <c r="AC153" s="113" t="s">
        <v>157</v>
      </c>
      <c r="AJ153" s="87" t="s">
        <v>415</v>
      </c>
      <c r="AK153" s="87" t="s">
        <v>159</v>
      </c>
    </row>
    <row r="154" spans="1:37">
      <c r="D154" s="160" t="s">
        <v>455</v>
      </c>
      <c r="E154" s="161">
        <f>J154</f>
        <v>0</v>
      </c>
      <c r="H154" s="161">
        <f>SUM(H152:H153)</f>
        <v>0</v>
      </c>
      <c r="I154" s="161">
        <f>SUM(I152:I153)</f>
        <v>0</v>
      </c>
      <c r="J154" s="161">
        <f>SUM(J152:J153)</f>
        <v>0</v>
      </c>
      <c r="L154" s="162">
        <f>SUM(L152:L153)</f>
        <v>0</v>
      </c>
      <c r="N154" s="163">
        <f>SUM(N152:N153)</f>
        <v>0</v>
      </c>
      <c r="W154" s="117">
        <f>SUM(W152:W153)</f>
        <v>0</v>
      </c>
    </row>
    <row r="156" spans="1:37">
      <c r="B156" s="110" t="s">
        <v>456</v>
      </c>
    </row>
    <row r="157" spans="1:37">
      <c r="A157" s="108">
        <v>72</v>
      </c>
      <c r="B157" s="109" t="s">
        <v>457</v>
      </c>
      <c r="C157" s="110" t="s">
        <v>458</v>
      </c>
      <c r="D157" s="111" t="s">
        <v>459</v>
      </c>
      <c r="E157" s="112">
        <v>3.12</v>
      </c>
      <c r="F157" s="113" t="s">
        <v>205</v>
      </c>
      <c r="H157" s="114">
        <f>ROUND(E157*G157,2)</f>
        <v>0</v>
      </c>
      <c r="J157" s="114">
        <f>ROUND(E157*G157,2)</f>
        <v>0</v>
      </c>
      <c r="K157" s="115">
        <v>5.0000000000000002E-5</v>
      </c>
      <c r="L157" s="115">
        <f>E157*K157</f>
        <v>1.5600000000000002E-4</v>
      </c>
      <c r="N157" s="112">
        <f>E157*M157</f>
        <v>0</v>
      </c>
      <c r="O157" s="113">
        <v>20</v>
      </c>
      <c r="P157" s="113" t="s">
        <v>154</v>
      </c>
      <c r="V157" s="116" t="s">
        <v>413</v>
      </c>
      <c r="W157" s="117">
        <v>1.909</v>
      </c>
      <c r="X157" s="110" t="s">
        <v>458</v>
      </c>
      <c r="Y157" s="110" t="s">
        <v>458</v>
      </c>
      <c r="Z157" s="113" t="s">
        <v>460</v>
      </c>
      <c r="AB157" s="113">
        <v>1</v>
      </c>
      <c r="AC157" s="113" t="s">
        <v>157</v>
      </c>
      <c r="AJ157" s="87" t="s">
        <v>415</v>
      </c>
      <c r="AK157" s="87" t="s">
        <v>159</v>
      </c>
    </row>
    <row r="158" spans="1:37">
      <c r="D158" s="153" t="s">
        <v>461</v>
      </c>
      <c r="E158" s="154"/>
      <c r="F158" s="155"/>
      <c r="G158" s="156"/>
      <c r="H158" s="156"/>
      <c r="I158" s="156"/>
      <c r="J158" s="156"/>
      <c r="K158" s="157"/>
      <c r="L158" s="157"/>
      <c r="M158" s="154"/>
      <c r="N158" s="154"/>
      <c r="O158" s="155"/>
      <c r="P158" s="155"/>
      <c r="Q158" s="154"/>
      <c r="R158" s="154"/>
      <c r="S158" s="154"/>
      <c r="T158" s="158"/>
      <c r="U158" s="158"/>
      <c r="V158" s="158" t="s">
        <v>0</v>
      </c>
      <c r="W158" s="159"/>
      <c r="X158" s="155"/>
    </row>
    <row r="159" spans="1:37">
      <c r="A159" s="108">
        <v>73</v>
      </c>
      <c r="B159" s="109" t="s">
        <v>457</v>
      </c>
      <c r="C159" s="110" t="s">
        <v>462</v>
      </c>
      <c r="D159" s="111" t="s">
        <v>463</v>
      </c>
      <c r="E159" s="112">
        <v>7.1</v>
      </c>
      <c r="F159" s="113" t="s">
        <v>205</v>
      </c>
      <c r="H159" s="114">
        <f t="shared" ref="H159:H164" si="8">ROUND(E159*G159,2)</f>
        <v>0</v>
      </c>
      <c r="J159" s="114">
        <f t="shared" ref="J159:J171" si="9">ROUND(E159*G159,2)</f>
        <v>0</v>
      </c>
      <c r="K159" s="115">
        <v>5.0000000000000002E-5</v>
      </c>
      <c r="L159" s="115">
        <f t="shared" ref="L159:L171" si="10">E159*K159</f>
        <v>3.5500000000000001E-4</v>
      </c>
      <c r="N159" s="112">
        <f t="shared" ref="N159:N171" si="11">E159*M159</f>
        <v>0</v>
      </c>
      <c r="O159" s="113">
        <v>20</v>
      </c>
      <c r="P159" s="113" t="s">
        <v>154</v>
      </c>
      <c r="V159" s="116" t="s">
        <v>413</v>
      </c>
      <c r="W159" s="117">
        <v>4.3449999999999998</v>
      </c>
      <c r="X159" s="110" t="s">
        <v>462</v>
      </c>
      <c r="Y159" s="110" t="s">
        <v>462</v>
      </c>
      <c r="Z159" s="113" t="s">
        <v>460</v>
      </c>
      <c r="AB159" s="113">
        <v>1</v>
      </c>
      <c r="AC159" s="113" t="s">
        <v>157</v>
      </c>
      <c r="AJ159" s="87" t="s">
        <v>415</v>
      </c>
      <c r="AK159" s="87" t="s">
        <v>159</v>
      </c>
    </row>
    <row r="160" spans="1:37">
      <c r="A160" s="108">
        <v>74</v>
      </c>
      <c r="B160" s="109" t="s">
        <v>457</v>
      </c>
      <c r="C160" s="110" t="s">
        <v>464</v>
      </c>
      <c r="D160" s="111" t="s">
        <v>465</v>
      </c>
      <c r="E160" s="112">
        <v>55.8</v>
      </c>
      <c r="F160" s="113" t="s">
        <v>205</v>
      </c>
      <c r="H160" s="114">
        <f t="shared" si="8"/>
        <v>0</v>
      </c>
      <c r="J160" s="114">
        <f t="shared" si="9"/>
        <v>0</v>
      </c>
      <c r="K160" s="115">
        <v>5.0000000000000002E-5</v>
      </c>
      <c r="L160" s="115">
        <f t="shared" si="10"/>
        <v>2.7899999999999999E-3</v>
      </c>
      <c r="N160" s="112">
        <f t="shared" si="11"/>
        <v>0</v>
      </c>
      <c r="O160" s="113">
        <v>20</v>
      </c>
      <c r="P160" s="113" t="s">
        <v>154</v>
      </c>
      <c r="V160" s="116" t="s">
        <v>413</v>
      </c>
      <c r="W160" s="117">
        <v>34.15</v>
      </c>
      <c r="X160" s="110" t="s">
        <v>464</v>
      </c>
      <c r="Y160" s="110" t="s">
        <v>464</v>
      </c>
      <c r="Z160" s="113" t="s">
        <v>460</v>
      </c>
      <c r="AB160" s="113">
        <v>1</v>
      </c>
      <c r="AC160" s="113" t="s">
        <v>157</v>
      </c>
      <c r="AJ160" s="87" t="s">
        <v>415</v>
      </c>
      <c r="AK160" s="87" t="s">
        <v>159</v>
      </c>
    </row>
    <row r="161" spans="1:37">
      <c r="A161" s="108">
        <v>75</v>
      </c>
      <c r="B161" s="109" t="s">
        <v>457</v>
      </c>
      <c r="C161" s="110" t="s">
        <v>466</v>
      </c>
      <c r="D161" s="111" t="s">
        <v>467</v>
      </c>
      <c r="E161" s="112">
        <v>15</v>
      </c>
      <c r="F161" s="113" t="s">
        <v>205</v>
      </c>
      <c r="H161" s="114">
        <f t="shared" si="8"/>
        <v>0</v>
      </c>
      <c r="J161" s="114">
        <f t="shared" si="9"/>
        <v>0</v>
      </c>
      <c r="K161" s="115">
        <v>5.0000000000000002E-5</v>
      </c>
      <c r="L161" s="115">
        <f t="shared" si="10"/>
        <v>7.5000000000000002E-4</v>
      </c>
      <c r="N161" s="112">
        <f t="shared" si="11"/>
        <v>0</v>
      </c>
      <c r="O161" s="113">
        <v>20</v>
      </c>
      <c r="P161" s="113" t="s">
        <v>154</v>
      </c>
      <c r="V161" s="116" t="s">
        <v>413</v>
      </c>
      <c r="W161" s="117">
        <v>9.18</v>
      </c>
      <c r="X161" s="110" t="s">
        <v>466</v>
      </c>
      <c r="Y161" s="110" t="s">
        <v>466</v>
      </c>
      <c r="Z161" s="113" t="s">
        <v>460</v>
      </c>
      <c r="AB161" s="113">
        <v>1</v>
      </c>
      <c r="AC161" s="113" t="s">
        <v>157</v>
      </c>
      <c r="AJ161" s="87" t="s">
        <v>415</v>
      </c>
      <c r="AK161" s="87" t="s">
        <v>159</v>
      </c>
    </row>
    <row r="162" spans="1:37" ht="25.5">
      <c r="A162" s="108">
        <v>76</v>
      </c>
      <c r="B162" s="109" t="s">
        <v>457</v>
      </c>
      <c r="C162" s="110" t="s">
        <v>468</v>
      </c>
      <c r="D162" s="111" t="s">
        <v>469</v>
      </c>
      <c r="E162" s="112">
        <v>48.54</v>
      </c>
      <c r="F162" s="113" t="s">
        <v>205</v>
      </c>
      <c r="H162" s="114">
        <f t="shared" si="8"/>
        <v>0</v>
      </c>
      <c r="J162" s="114">
        <f t="shared" si="9"/>
        <v>0</v>
      </c>
      <c r="K162" s="115">
        <v>5.0000000000000002E-5</v>
      </c>
      <c r="L162" s="115">
        <f t="shared" si="10"/>
        <v>2.4269999999999999E-3</v>
      </c>
      <c r="N162" s="112">
        <f t="shared" si="11"/>
        <v>0</v>
      </c>
      <c r="O162" s="113">
        <v>20</v>
      </c>
      <c r="P162" s="113" t="s">
        <v>154</v>
      </c>
      <c r="V162" s="116" t="s">
        <v>413</v>
      </c>
      <c r="W162" s="117">
        <v>29.706</v>
      </c>
      <c r="X162" s="110" t="s">
        <v>468</v>
      </c>
      <c r="Y162" s="110" t="s">
        <v>468</v>
      </c>
      <c r="Z162" s="113" t="s">
        <v>460</v>
      </c>
      <c r="AB162" s="113">
        <v>1</v>
      </c>
      <c r="AC162" s="113" t="s">
        <v>157</v>
      </c>
      <c r="AJ162" s="87" t="s">
        <v>415</v>
      </c>
      <c r="AK162" s="87" t="s">
        <v>159</v>
      </c>
    </row>
    <row r="163" spans="1:37">
      <c r="A163" s="108">
        <v>77</v>
      </c>
      <c r="B163" s="109" t="s">
        <v>457</v>
      </c>
      <c r="C163" s="110" t="s">
        <v>470</v>
      </c>
      <c r="D163" s="111" t="s">
        <v>471</v>
      </c>
      <c r="E163" s="112">
        <v>15</v>
      </c>
      <c r="F163" s="113" t="s">
        <v>205</v>
      </c>
      <c r="H163" s="114">
        <f t="shared" si="8"/>
        <v>0</v>
      </c>
      <c r="J163" s="114">
        <f t="shared" si="9"/>
        <v>0</v>
      </c>
      <c r="K163" s="115">
        <v>5.0000000000000002E-5</v>
      </c>
      <c r="L163" s="115">
        <f t="shared" si="10"/>
        <v>7.5000000000000002E-4</v>
      </c>
      <c r="N163" s="112">
        <f t="shared" si="11"/>
        <v>0</v>
      </c>
      <c r="O163" s="113">
        <v>20</v>
      </c>
      <c r="P163" s="113" t="s">
        <v>154</v>
      </c>
      <c r="V163" s="116" t="s">
        <v>413</v>
      </c>
      <c r="W163" s="117">
        <v>9.18</v>
      </c>
      <c r="X163" s="110" t="s">
        <v>470</v>
      </c>
      <c r="Y163" s="110" t="s">
        <v>470</v>
      </c>
      <c r="Z163" s="113" t="s">
        <v>460</v>
      </c>
      <c r="AB163" s="113">
        <v>1</v>
      </c>
      <c r="AC163" s="113" t="s">
        <v>157</v>
      </c>
      <c r="AJ163" s="87" t="s">
        <v>415</v>
      </c>
      <c r="AK163" s="87" t="s">
        <v>159</v>
      </c>
    </row>
    <row r="164" spans="1:37" ht="25.5">
      <c r="A164" s="108">
        <v>78</v>
      </c>
      <c r="B164" s="109" t="s">
        <v>457</v>
      </c>
      <c r="C164" s="110" t="s">
        <v>472</v>
      </c>
      <c r="D164" s="111" t="s">
        <v>473</v>
      </c>
      <c r="E164" s="112">
        <v>2</v>
      </c>
      <c r="F164" s="113" t="s">
        <v>278</v>
      </c>
      <c r="H164" s="114">
        <f t="shared" si="8"/>
        <v>0</v>
      </c>
      <c r="J164" s="114">
        <f t="shared" si="9"/>
        <v>0</v>
      </c>
      <c r="L164" s="115">
        <f t="shared" si="10"/>
        <v>0</v>
      </c>
      <c r="N164" s="112">
        <f t="shared" si="11"/>
        <v>0</v>
      </c>
      <c r="O164" s="113">
        <v>20</v>
      </c>
      <c r="P164" s="113" t="s">
        <v>154</v>
      </c>
      <c r="V164" s="116" t="s">
        <v>413</v>
      </c>
      <c r="W164" s="117">
        <v>1.5880000000000001</v>
      </c>
      <c r="X164" s="110" t="s">
        <v>474</v>
      </c>
      <c r="Y164" s="110" t="s">
        <v>472</v>
      </c>
      <c r="Z164" s="113" t="s">
        <v>280</v>
      </c>
      <c r="AB164" s="113">
        <v>1</v>
      </c>
      <c r="AC164" s="113" t="s">
        <v>157</v>
      </c>
      <c r="AJ164" s="87" t="s">
        <v>415</v>
      </c>
      <c r="AK164" s="87" t="s">
        <v>159</v>
      </c>
    </row>
    <row r="165" spans="1:37">
      <c r="A165" s="108">
        <v>79</v>
      </c>
      <c r="B165" s="109" t="s">
        <v>281</v>
      </c>
      <c r="C165" s="110" t="s">
        <v>475</v>
      </c>
      <c r="D165" s="111" t="s">
        <v>476</v>
      </c>
      <c r="E165" s="112">
        <v>2</v>
      </c>
      <c r="F165" s="113" t="s">
        <v>278</v>
      </c>
      <c r="I165" s="114">
        <f>ROUND(E165*G165,2)</f>
        <v>0</v>
      </c>
      <c r="J165" s="114">
        <f t="shared" si="9"/>
        <v>0</v>
      </c>
      <c r="K165" s="115">
        <v>1.2E-2</v>
      </c>
      <c r="L165" s="115">
        <f t="shared" si="10"/>
        <v>2.4E-2</v>
      </c>
      <c r="N165" s="112">
        <f t="shared" si="11"/>
        <v>0</v>
      </c>
      <c r="O165" s="113">
        <v>20</v>
      </c>
      <c r="P165" s="113" t="s">
        <v>154</v>
      </c>
      <c r="V165" s="116" t="s">
        <v>101</v>
      </c>
      <c r="X165" s="110" t="s">
        <v>475</v>
      </c>
      <c r="Y165" s="110" t="s">
        <v>475</v>
      </c>
      <c r="Z165" s="113" t="s">
        <v>477</v>
      </c>
      <c r="AA165" s="110" t="s">
        <v>154</v>
      </c>
      <c r="AB165" s="113">
        <v>2</v>
      </c>
      <c r="AC165" s="113" t="s">
        <v>157</v>
      </c>
      <c r="AJ165" s="87" t="s">
        <v>426</v>
      </c>
      <c r="AK165" s="87" t="s">
        <v>159</v>
      </c>
    </row>
    <row r="166" spans="1:37">
      <c r="A166" s="108">
        <v>80</v>
      </c>
      <c r="B166" s="109" t="s">
        <v>281</v>
      </c>
      <c r="C166" s="110" t="s">
        <v>478</v>
      </c>
      <c r="D166" s="111" t="s">
        <v>479</v>
      </c>
      <c r="E166" s="112">
        <v>2</v>
      </c>
      <c r="F166" s="113" t="s">
        <v>278</v>
      </c>
      <c r="I166" s="114">
        <f>ROUND(E166*G166,2)</f>
        <v>0</v>
      </c>
      <c r="J166" s="114">
        <f t="shared" si="9"/>
        <v>0</v>
      </c>
      <c r="K166" s="115">
        <v>1.2E-2</v>
      </c>
      <c r="L166" s="115">
        <f t="shared" si="10"/>
        <v>2.4E-2</v>
      </c>
      <c r="N166" s="112">
        <f t="shared" si="11"/>
        <v>0</v>
      </c>
      <c r="O166" s="113">
        <v>20</v>
      </c>
      <c r="P166" s="113" t="s">
        <v>154</v>
      </c>
      <c r="V166" s="116" t="s">
        <v>101</v>
      </c>
      <c r="X166" s="110" t="s">
        <v>478</v>
      </c>
      <c r="Y166" s="110" t="s">
        <v>478</v>
      </c>
      <c r="Z166" s="113" t="s">
        <v>477</v>
      </c>
      <c r="AA166" s="110" t="s">
        <v>154</v>
      </c>
      <c r="AB166" s="113">
        <v>2</v>
      </c>
      <c r="AC166" s="113" t="s">
        <v>157</v>
      </c>
      <c r="AJ166" s="87" t="s">
        <v>426</v>
      </c>
      <c r="AK166" s="87" t="s">
        <v>159</v>
      </c>
    </row>
    <row r="167" spans="1:37">
      <c r="A167" s="108">
        <v>81</v>
      </c>
      <c r="B167" s="109" t="s">
        <v>281</v>
      </c>
      <c r="C167" s="110" t="s">
        <v>480</v>
      </c>
      <c r="D167" s="111" t="s">
        <v>481</v>
      </c>
      <c r="E167" s="112">
        <v>2</v>
      </c>
      <c r="F167" s="113" t="s">
        <v>278</v>
      </c>
      <c r="I167" s="114">
        <f>ROUND(E167*G167,2)</f>
        <v>0</v>
      </c>
      <c r="J167" s="114">
        <f t="shared" si="9"/>
        <v>0</v>
      </c>
      <c r="K167" s="115">
        <v>1.6E-2</v>
      </c>
      <c r="L167" s="115">
        <f t="shared" si="10"/>
        <v>3.2000000000000001E-2</v>
      </c>
      <c r="N167" s="112">
        <f t="shared" si="11"/>
        <v>0</v>
      </c>
      <c r="O167" s="113">
        <v>20</v>
      </c>
      <c r="P167" s="113" t="s">
        <v>154</v>
      </c>
      <c r="V167" s="116" t="s">
        <v>101</v>
      </c>
      <c r="X167" s="110" t="s">
        <v>480</v>
      </c>
      <c r="Y167" s="110" t="s">
        <v>480</v>
      </c>
      <c r="Z167" s="113" t="s">
        <v>482</v>
      </c>
      <c r="AA167" s="110" t="s">
        <v>154</v>
      </c>
      <c r="AB167" s="113">
        <v>2</v>
      </c>
      <c r="AC167" s="113" t="s">
        <v>157</v>
      </c>
      <c r="AJ167" s="87" t="s">
        <v>426</v>
      </c>
      <c r="AK167" s="87" t="s">
        <v>159</v>
      </c>
    </row>
    <row r="168" spans="1:37">
      <c r="A168" s="108">
        <v>82</v>
      </c>
      <c r="B168" s="109" t="s">
        <v>457</v>
      </c>
      <c r="C168" s="110" t="s">
        <v>483</v>
      </c>
      <c r="D168" s="111" t="s">
        <v>484</v>
      </c>
      <c r="E168" s="112">
        <v>2</v>
      </c>
      <c r="F168" s="113" t="s">
        <v>195</v>
      </c>
      <c r="H168" s="114">
        <f>ROUND(E168*G168,2)</f>
        <v>0</v>
      </c>
      <c r="J168" s="114">
        <f t="shared" si="9"/>
        <v>0</v>
      </c>
      <c r="L168" s="115">
        <f t="shared" si="10"/>
        <v>0</v>
      </c>
      <c r="N168" s="112">
        <f t="shared" si="11"/>
        <v>0</v>
      </c>
      <c r="O168" s="113">
        <v>20</v>
      </c>
      <c r="P168" s="113" t="s">
        <v>154</v>
      </c>
      <c r="V168" s="116" t="s">
        <v>413</v>
      </c>
      <c r="W168" s="117">
        <v>2.1739999999999999</v>
      </c>
      <c r="X168" s="110" t="s">
        <v>485</v>
      </c>
      <c r="Y168" s="110" t="s">
        <v>483</v>
      </c>
      <c r="Z168" s="113" t="s">
        <v>280</v>
      </c>
      <c r="AB168" s="113">
        <v>1</v>
      </c>
      <c r="AC168" s="113" t="s">
        <v>157</v>
      </c>
      <c r="AJ168" s="87" t="s">
        <v>415</v>
      </c>
      <c r="AK168" s="87" t="s">
        <v>159</v>
      </c>
    </row>
    <row r="169" spans="1:37">
      <c r="A169" s="108">
        <v>83</v>
      </c>
      <c r="B169" s="109" t="s">
        <v>457</v>
      </c>
      <c r="C169" s="110" t="s">
        <v>486</v>
      </c>
      <c r="D169" s="111" t="s">
        <v>487</v>
      </c>
      <c r="E169" s="112">
        <v>1</v>
      </c>
      <c r="F169" s="113" t="s">
        <v>278</v>
      </c>
      <c r="H169" s="114">
        <f>ROUND(E169*G169,2)</f>
        <v>0</v>
      </c>
      <c r="J169" s="114">
        <f t="shared" si="9"/>
        <v>0</v>
      </c>
      <c r="L169" s="115">
        <f t="shared" si="10"/>
        <v>0</v>
      </c>
      <c r="N169" s="112">
        <f t="shared" si="11"/>
        <v>0</v>
      </c>
      <c r="O169" s="113">
        <v>20</v>
      </c>
      <c r="P169" s="113" t="s">
        <v>154</v>
      </c>
      <c r="V169" s="116" t="s">
        <v>413</v>
      </c>
      <c r="W169" s="117">
        <v>5.0339999999999998</v>
      </c>
      <c r="X169" s="110" t="s">
        <v>488</v>
      </c>
      <c r="Y169" s="110" t="s">
        <v>486</v>
      </c>
      <c r="Z169" s="113" t="s">
        <v>460</v>
      </c>
      <c r="AB169" s="113">
        <v>1</v>
      </c>
      <c r="AC169" s="113" t="s">
        <v>157</v>
      </c>
      <c r="AJ169" s="87" t="s">
        <v>415</v>
      </c>
      <c r="AK169" s="87" t="s">
        <v>159</v>
      </c>
    </row>
    <row r="170" spans="1:37">
      <c r="A170" s="108">
        <v>84</v>
      </c>
      <c r="B170" s="109" t="s">
        <v>281</v>
      </c>
      <c r="C170" s="110" t="s">
        <v>489</v>
      </c>
      <c r="D170" s="111" t="s">
        <v>490</v>
      </c>
      <c r="E170" s="112">
        <v>1.4</v>
      </c>
      <c r="F170" s="113" t="s">
        <v>180</v>
      </c>
      <c r="I170" s="114">
        <f>ROUND(E170*G170,2)</f>
        <v>0</v>
      </c>
      <c r="J170" s="114">
        <f t="shared" si="9"/>
        <v>0</v>
      </c>
      <c r="K170" s="115">
        <v>0.156</v>
      </c>
      <c r="L170" s="115">
        <f t="shared" si="10"/>
        <v>0.21839999999999998</v>
      </c>
      <c r="N170" s="112">
        <f t="shared" si="11"/>
        <v>0</v>
      </c>
      <c r="O170" s="113">
        <v>20</v>
      </c>
      <c r="P170" s="113" t="s">
        <v>154</v>
      </c>
      <c r="V170" s="116" t="s">
        <v>101</v>
      </c>
      <c r="X170" s="110" t="s">
        <v>489</v>
      </c>
      <c r="Y170" s="110" t="s">
        <v>489</v>
      </c>
      <c r="Z170" s="113" t="s">
        <v>491</v>
      </c>
      <c r="AA170" s="110" t="s">
        <v>154</v>
      </c>
      <c r="AB170" s="113">
        <v>2</v>
      </c>
      <c r="AC170" s="113" t="s">
        <v>157</v>
      </c>
      <c r="AJ170" s="87" t="s">
        <v>426</v>
      </c>
      <c r="AK170" s="87" t="s">
        <v>159</v>
      </c>
    </row>
    <row r="171" spans="1:37" ht="25.5">
      <c r="A171" s="108">
        <v>85</v>
      </c>
      <c r="B171" s="109" t="s">
        <v>457</v>
      </c>
      <c r="C171" s="110" t="s">
        <v>492</v>
      </c>
      <c r="D171" s="111" t="s">
        <v>493</v>
      </c>
      <c r="E171" s="112">
        <v>43.374000000000002</v>
      </c>
      <c r="F171" s="113" t="s">
        <v>58</v>
      </c>
      <c r="H171" s="114">
        <f>ROUND(E171*G171,2)</f>
        <v>0</v>
      </c>
      <c r="J171" s="114">
        <f t="shared" si="9"/>
        <v>0</v>
      </c>
      <c r="L171" s="115">
        <f t="shared" si="10"/>
        <v>0</v>
      </c>
      <c r="N171" s="112">
        <f t="shared" si="11"/>
        <v>0</v>
      </c>
      <c r="O171" s="113">
        <v>20</v>
      </c>
      <c r="P171" s="113" t="s">
        <v>154</v>
      </c>
      <c r="V171" s="116" t="s">
        <v>413</v>
      </c>
      <c r="X171" s="110" t="s">
        <v>494</v>
      </c>
      <c r="Y171" s="110" t="s">
        <v>492</v>
      </c>
      <c r="Z171" s="113" t="s">
        <v>460</v>
      </c>
      <c r="AB171" s="113">
        <v>1</v>
      </c>
      <c r="AC171" s="113" t="s">
        <v>157</v>
      </c>
      <c r="AJ171" s="87" t="s">
        <v>415</v>
      </c>
      <c r="AK171" s="87" t="s">
        <v>159</v>
      </c>
    </row>
    <row r="172" spans="1:37">
      <c r="D172" s="160" t="s">
        <v>495</v>
      </c>
      <c r="E172" s="161">
        <f>J172</f>
        <v>0</v>
      </c>
      <c r="H172" s="161">
        <f>SUM(H156:H171)</f>
        <v>0</v>
      </c>
      <c r="I172" s="161">
        <f>SUM(I156:I171)</f>
        <v>0</v>
      </c>
      <c r="J172" s="161">
        <f>SUM(J156:J171)</f>
        <v>0</v>
      </c>
      <c r="L172" s="162">
        <f>SUM(L156:L171)</f>
        <v>0.30562800000000001</v>
      </c>
      <c r="N172" s="163">
        <f>SUM(N156:N171)</f>
        <v>0</v>
      </c>
      <c r="W172" s="117">
        <f>SUM(W156:W171)</f>
        <v>97.266000000000005</v>
      </c>
    </row>
    <row r="174" spans="1:37">
      <c r="B174" s="110" t="s">
        <v>496</v>
      </c>
    </row>
    <row r="175" spans="1:37">
      <c r="A175" s="108">
        <v>86</v>
      </c>
      <c r="B175" s="109" t="s">
        <v>497</v>
      </c>
      <c r="C175" s="110" t="s">
        <v>498</v>
      </c>
      <c r="D175" s="111" t="s">
        <v>499</v>
      </c>
      <c r="E175" s="112">
        <v>2</v>
      </c>
      <c r="F175" s="113" t="s">
        <v>205</v>
      </c>
      <c r="H175" s="114">
        <f>ROUND(E175*G175,2)</f>
        <v>0</v>
      </c>
      <c r="J175" s="114">
        <f>ROUND(E175*G175,2)</f>
        <v>0</v>
      </c>
      <c r="L175" s="115">
        <f>E175*K175</f>
        <v>0</v>
      </c>
      <c r="N175" s="112">
        <f>E175*M175</f>
        <v>0</v>
      </c>
      <c r="O175" s="113">
        <v>20</v>
      </c>
      <c r="P175" s="113" t="s">
        <v>154</v>
      </c>
      <c r="V175" s="116" t="s">
        <v>413</v>
      </c>
      <c r="X175" s="110" t="s">
        <v>498</v>
      </c>
      <c r="Y175" s="110" t="s">
        <v>498</v>
      </c>
      <c r="Z175" s="113" t="s">
        <v>271</v>
      </c>
      <c r="AB175" s="113">
        <v>1</v>
      </c>
      <c r="AC175" s="113" t="s">
        <v>157</v>
      </c>
      <c r="AJ175" s="87" t="s">
        <v>415</v>
      </c>
      <c r="AK175" s="87" t="s">
        <v>159</v>
      </c>
    </row>
    <row r="176" spans="1:37" ht="25.5">
      <c r="A176" s="108">
        <v>87</v>
      </c>
      <c r="B176" s="109" t="s">
        <v>497</v>
      </c>
      <c r="C176" s="110" t="s">
        <v>500</v>
      </c>
      <c r="D176" s="111" t="s">
        <v>501</v>
      </c>
      <c r="E176" s="112">
        <v>1</v>
      </c>
      <c r="F176" s="113" t="s">
        <v>449</v>
      </c>
      <c r="H176" s="114">
        <f>ROUND(E176*G176,2)</f>
        <v>0</v>
      </c>
      <c r="J176" s="114">
        <f>ROUND(E176*G176,2)</f>
        <v>0</v>
      </c>
      <c r="L176" s="115">
        <f>E176*K176</f>
        <v>0</v>
      </c>
      <c r="N176" s="112">
        <f>E176*M176</f>
        <v>0</v>
      </c>
      <c r="O176" s="113">
        <v>20</v>
      </c>
      <c r="P176" s="113" t="s">
        <v>154</v>
      </c>
      <c r="V176" s="116" t="s">
        <v>413</v>
      </c>
      <c r="X176" s="110" t="s">
        <v>500</v>
      </c>
      <c r="Y176" s="110" t="s">
        <v>500</v>
      </c>
      <c r="Z176" s="113" t="s">
        <v>271</v>
      </c>
      <c r="AB176" s="113">
        <v>1</v>
      </c>
      <c r="AC176" s="113" t="s">
        <v>157</v>
      </c>
      <c r="AJ176" s="87" t="s">
        <v>415</v>
      </c>
      <c r="AK176" s="87" t="s">
        <v>159</v>
      </c>
    </row>
    <row r="177" spans="1:37" ht="25.5">
      <c r="A177" s="108">
        <v>88</v>
      </c>
      <c r="B177" s="109" t="s">
        <v>497</v>
      </c>
      <c r="C177" s="110" t="s">
        <v>502</v>
      </c>
      <c r="D177" s="111" t="s">
        <v>503</v>
      </c>
      <c r="E177" s="112">
        <v>1.536</v>
      </c>
      <c r="F177" s="113" t="s">
        <v>205</v>
      </c>
      <c r="H177" s="114">
        <f>ROUND(E177*G177,2)</f>
        <v>0</v>
      </c>
      <c r="J177" s="114">
        <f>ROUND(E177*G177,2)</f>
        <v>0</v>
      </c>
      <c r="L177" s="115">
        <f>E177*K177</f>
        <v>0</v>
      </c>
      <c r="N177" s="112">
        <f>E177*M177</f>
        <v>0</v>
      </c>
      <c r="O177" s="113">
        <v>20</v>
      </c>
      <c r="P177" s="113" t="s">
        <v>154</v>
      </c>
      <c r="V177" s="116" t="s">
        <v>413</v>
      </c>
      <c r="X177" s="110" t="s">
        <v>502</v>
      </c>
      <c r="Y177" s="110" t="s">
        <v>502</v>
      </c>
      <c r="Z177" s="113" t="s">
        <v>271</v>
      </c>
      <c r="AB177" s="113">
        <v>7</v>
      </c>
      <c r="AC177" s="113" t="s">
        <v>157</v>
      </c>
      <c r="AJ177" s="87" t="s">
        <v>415</v>
      </c>
      <c r="AK177" s="87" t="s">
        <v>159</v>
      </c>
    </row>
    <row r="178" spans="1:37">
      <c r="D178" s="153" t="s">
        <v>329</v>
      </c>
      <c r="E178" s="154"/>
      <c r="F178" s="155"/>
      <c r="G178" s="156"/>
      <c r="H178" s="156"/>
      <c r="I178" s="156"/>
      <c r="J178" s="156"/>
      <c r="K178" s="157"/>
      <c r="L178" s="157"/>
      <c r="M178" s="154"/>
      <c r="N178" s="154"/>
      <c r="O178" s="155"/>
      <c r="P178" s="155"/>
      <c r="Q178" s="154"/>
      <c r="R178" s="154"/>
      <c r="S178" s="154"/>
      <c r="T178" s="158"/>
      <c r="U178" s="158"/>
      <c r="V178" s="158" t="s">
        <v>0</v>
      </c>
      <c r="W178" s="159"/>
      <c r="X178" s="155"/>
    </row>
    <row r="179" spans="1:37" ht="25.5">
      <c r="A179" s="108">
        <v>89</v>
      </c>
      <c r="B179" s="109" t="s">
        <v>504</v>
      </c>
      <c r="C179" s="110" t="s">
        <v>505</v>
      </c>
      <c r="D179" s="111" t="s">
        <v>506</v>
      </c>
      <c r="E179" s="112">
        <v>2</v>
      </c>
      <c r="F179" s="113" t="s">
        <v>278</v>
      </c>
      <c r="H179" s="114">
        <f>ROUND(E179*G179,2)</f>
        <v>0</v>
      </c>
      <c r="J179" s="114">
        <f>ROUND(E179*G179,2)</f>
        <v>0</v>
      </c>
      <c r="K179" s="115">
        <v>0.27617000000000003</v>
      </c>
      <c r="L179" s="115">
        <f>E179*K179</f>
        <v>0.55234000000000005</v>
      </c>
      <c r="N179" s="112">
        <f>E179*M179</f>
        <v>0</v>
      </c>
      <c r="O179" s="113">
        <v>20</v>
      </c>
      <c r="P179" s="113" t="s">
        <v>154</v>
      </c>
      <c r="V179" s="116" t="s">
        <v>413</v>
      </c>
      <c r="W179" s="117">
        <v>13.742000000000001</v>
      </c>
      <c r="X179" s="110" t="s">
        <v>505</v>
      </c>
      <c r="Y179" s="110" t="s">
        <v>505</v>
      </c>
      <c r="Z179" s="113" t="s">
        <v>507</v>
      </c>
      <c r="AB179" s="113">
        <v>7</v>
      </c>
      <c r="AC179" s="113" t="s">
        <v>508</v>
      </c>
      <c r="AJ179" s="87" t="s">
        <v>415</v>
      </c>
      <c r="AK179" s="87" t="s">
        <v>159</v>
      </c>
    </row>
    <row r="180" spans="1:37" ht="25.5">
      <c r="A180" s="108">
        <v>90</v>
      </c>
      <c r="B180" s="109" t="s">
        <v>504</v>
      </c>
      <c r="C180" s="110" t="s">
        <v>509</v>
      </c>
      <c r="D180" s="111" t="s">
        <v>510</v>
      </c>
      <c r="E180" s="166" t="s">
        <v>602</v>
      </c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13" t="s">
        <v>154</v>
      </c>
      <c r="V180" s="116" t="s">
        <v>413</v>
      </c>
      <c r="W180" s="117">
        <v>13.742000000000001</v>
      </c>
      <c r="X180" s="110" t="s">
        <v>509</v>
      </c>
      <c r="Y180" s="110" t="s">
        <v>509</v>
      </c>
      <c r="Z180" s="113" t="s">
        <v>507</v>
      </c>
      <c r="AB180" s="113">
        <v>7</v>
      </c>
      <c r="AC180" s="113" t="s">
        <v>508</v>
      </c>
      <c r="AJ180" s="87" t="s">
        <v>415</v>
      </c>
      <c r="AK180" s="87" t="s">
        <v>159</v>
      </c>
    </row>
    <row r="181" spans="1:37" ht="25.5">
      <c r="A181" s="108">
        <v>91</v>
      </c>
      <c r="B181" s="109" t="s">
        <v>504</v>
      </c>
      <c r="C181" s="110" t="s">
        <v>511</v>
      </c>
      <c r="D181" s="111" t="s">
        <v>512</v>
      </c>
      <c r="E181" s="112">
        <v>1</v>
      </c>
      <c r="F181" s="113" t="s">
        <v>278</v>
      </c>
      <c r="H181" s="114">
        <f>ROUND(E181*G181,2)</f>
        <v>0</v>
      </c>
      <c r="J181" s="114">
        <f>ROUND(E181*G181,2)</f>
        <v>0</v>
      </c>
      <c r="K181" s="115">
        <v>0.27617000000000003</v>
      </c>
      <c r="L181" s="115">
        <f>E181*K181</f>
        <v>0.27617000000000003</v>
      </c>
      <c r="N181" s="112">
        <f>E181*M181</f>
        <v>0</v>
      </c>
      <c r="O181" s="113">
        <v>20</v>
      </c>
      <c r="P181" s="113" t="s">
        <v>154</v>
      </c>
      <c r="V181" s="116" t="s">
        <v>413</v>
      </c>
      <c r="W181" s="117">
        <v>6.8710000000000004</v>
      </c>
      <c r="X181" s="110" t="s">
        <v>511</v>
      </c>
      <c r="Y181" s="110" t="s">
        <v>511</v>
      </c>
      <c r="Z181" s="113" t="s">
        <v>507</v>
      </c>
      <c r="AB181" s="113">
        <v>7</v>
      </c>
      <c r="AC181" s="113" t="s">
        <v>508</v>
      </c>
      <c r="AJ181" s="87" t="s">
        <v>415</v>
      </c>
      <c r="AK181" s="87" t="s">
        <v>159</v>
      </c>
    </row>
    <row r="182" spans="1:37">
      <c r="A182" s="108">
        <v>92</v>
      </c>
      <c r="B182" s="109" t="s">
        <v>497</v>
      </c>
      <c r="C182" s="110" t="s">
        <v>513</v>
      </c>
      <c r="D182" s="111" t="s">
        <v>514</v>
      </c>
      <c r="E182" s="112">
        <v>3177.99</v>
      </c>
      <c r="F182" s="113" t="s">
        <v>515</v>
      </c>
      <c r="H182" s="114">
        <f>ROUND(E182*G182,2)</f>
        <v>0</v>
      </c>
      <c r="J182" s="114">
        <f>ROUND(E182*G182,2)</f>
        <v>0</v>
      </c>
      <c r="K182" s="115">
        <v>5.0000000000000002E-5</v>
      </c>
      <c r="L182" s="115">
        <f>E182*K182</f>
        <v>0.1588995</v>
      </c>
      <c r="N182" s="112">
        <f>E182*M182</f>
        <v>0</v>
      </c>
      <c r="O182" s="113">
        <v>20</v>
      </c>
      <c r="P182" s="113" t="s">
        <v>154</v>
      </c>
      <c r="V182" s="116" t="s">
        <v>413</v>
      </c>
      <c r="W182" s="117">
        <v>209.74700000000001</v>
      </c>
      <c r="X182" s="110" t="s">
        <v>516</v>
      </c>
      <c r="Y182" s="110" t="s">
        <v>513</v>
      </c>
      <c r="Z182" s="113" t="s">
        <v>517</v>
      </c>
      <c r="AB182" s="113">
        <v>1</v>
      </c>
      <c r="AC182" s="113" t="s">
        <v>157</v>
      </c>
      <c r="AJ182" s="87" t="s">
        <v>415</v>
      </c>
      <c r="AK182" s="87" t="s">
        <v>159</v>
      </c>
    </row>
    <row r="183" spans="1:37">
      <c r="D183" s="153" t="s">
        <v>518</v>
      </c>
      <c r="E183" s="154"/>
      <c r="F183" s="155"/>
      <c r="G183" s="156"/>
      <c r="H183" s="156"/>
      <c r="I183" s="156"/>
      <c r="J183" s="156"/>
      <c r="K183" s="157"/>
      <c r="L183" s="157"/>
      <c r="M183" s="154"/>
      <c r="N183" s="154"/>
      <c r="O183" s="155"/>
      <c r="P183" s="155"/>
      <c r="Q183" s="154"/>
      <c r="R183" s="154"/>
      <c r="S183" s="154"/>
      <c r="T183" s="158"/>
      <c r="U183" s="158"/>
      <c r="V183" s="158" t="s">
        <v>0</v>
      </c>
      <c r="W183" s="159"/>
      <c r="X183" s="155"/>
    </row>
    <row r="184" spans="1:37">
      <c r="D184" s="153" t="s">
        <v>519</v>
      </c>
      <c r="E184" s="154"/>
      <c r="F184" s="155"/>
      <c r="G184" s="156"/>
      <c r="H184" s="156"/>
      <c r="I184" s="156"/>
      <c r="J184" s="156"/>
      <c r="K184" s="157"/>
      <c r="L184" s="157"/>
      <c r="M184" s="154"/>
      <c r="N184" s="154"/>
      <c r="O184" s="155"/>
      <c r="P184" s="155"/>
      <c r="Q184" s="154"/>
      <c r="R184" s="154"/>
      <c r="S184" s="154"/>
      <c r="T184" s="158"/>
      <c r="U184" s="158"/>
      <c r="V184" s="158" t="s">
        <v>0</v>
      </c>
      <c r="W184" s="159"/>
      <c r="X184" s="155"/>
    </row>
    <row r="185" spans="1:37">
      <c r="D185" s="153" t="s">
        <v>356</v>
      </c>
      <c r="E185" s="154"/>
      <c r="F185" s="155"/>
      <c r="G185" s="156"/>
      <c r="H185" s="156"/>
      <c r="I185" s="156"/>
      <c r="J185" s="156"/>
      <c r="K185" s="157"/>
      <c r="L185" s="157"/>
      <c r="M185" s="154"/>
      <c r="N185" s="154"/>
      <c r="O185" s="155"/>
      <c r="P185" s="155"/>
      <c r="Q185" s="154"/>
      <c r="R185" s="154"/>
      <c r="S185" s="154"/>
      <c r="T185" s="158"/>
      <c r="U185" s="158"/>
      <c r="V185" s="158" t="s">
        <v>0</v>
      </c>
      <c r="W185" s="159"/>
      <c r="X185" s="155"/>
    </row>
    <row r="186" spans="1:37">
      <c r="D186" s="153" t="s">
        <v>520</v>
      </c>
      <c r="E186" s="154"/>
      <c r="F186" s="155"/>
      <c r="G186" s="156"/>
      <c r="H186" s="156"/>
      <c r="I186" s="156"/>
      <c r="J186" s="156"/>
      <c r="K186" s="157"/>
      <c r="L186" s="157"/>
      <c r="M186" s="154"/>
      <c r="N186" s="154"/>
      <c r="O186" s="155"/>
      <c r="P186" s="155"/>
      <c r="Q186" s="154"/>
      <c r="R186" s="154"/>
      <c r="S186" s="154"/>
      <c r="T186" s="158"/>
      <c r="U186" s="158"/>
      <c r="V186" s="158" t="s">
        <v>0</v>
      </c>
      <c r="W186" s="159"/>
      <c r="X186" s="155"/>
    </row>
    <row r="187" spans="1:37">
      <c r="A187" s="108">
        <v>93</v>
      </c>
      <c r="B187" s="109" t="s">
        <v>281</v>
      </c>
      <c r="C187" s="110" t="s">
        <v>521</v>
      </c>
      <c r="D187" s="111" t="s">
        <v>522</v>
      </c>
      <c r="E187" s="112">
        <v>3177.99</v>
      </c>
      <c r="F187" s="113" t="s">
        <v>515</v>
      </c>
      <c r="I187" s="114">
        <f>ROUND(E187*G187,2)</f>
        <v>0</v>
      </c>
      <c r="J187" s="114">
        <f>ROUND(E187*G187,2)</f>
        <v>0</v>
      </c>
      <c r="K187" s="115">
        <v>1E-3</v>
      </c>
      <c r="L187" s="115">
        <f>E187*K187</f>
        <v>3.1779899999999999</v>
      </c>
      <c r="N187" s="112">
        <f>E187*M187</f>
        <v>0</v>
      </c>
      <c r="O187" s="113">
        <v>20</v>
      </c>
      <c r="P187" s="113" t="s">
        <v>154</v>
      </c>
      <c r="V187" s="116" t="s">
        <v>101</v>
      </c>
      <c r="X187" s="110" t="s">
        <v>521</v>
      </c>
      <c r="Y187" s="110" t="s">
        <v>521</v>
      </c>
      <c r="Z187" s="113" t="s">
        <v>523</v>
      </c>
      <c r="AA187" s="110" t="s">
        <v>154</v>
      </c>
      <c r="AB187" s="113">
        <v>2</v>
      </c>
      <c r="AC187" s="113" t="s">
        <v>157</v>
      </c>
      <c r="AJ187" s="87" t="s">
        <v>426</v>
      </c>
      <c r="AK187" s="87" t="s">
        <v>159</v>
      </c>
    </row>
    <row r="188" spans="1:37">
      <c r="A188" s="108">
        <v>94</v>
      </c>
      <c r="B188" s="109" t="s">
        <v>497</v>
      </c>
      <c r="C188" s="110" t="s">
        <v>524</v>
      </c>
      <c r="D188" s="111" t="s">
        <v>525</v>
      </c>
      <c r="E188" s="112">
        <v>113</v>
      </c>
      <c r="F188" s="113" t="s">
        <v>515</v>
      </c>
      <c r="H188" s="114">
        <f>ROUND(E188*G188,2)</f>
        <v>0</v>
      </c>
      <c r="J188" s="114">
        <f>ROUND(E188*G188,2)</f>
        <v>0</v>
      </c>
      <c r="K188" s="115">
        <v>5.0000000000000002E-5</v>
      </c>
      <c r="L188" s="115">
        <f>E188*K188</f>
        <v>5.6500000000000005E-3</v>
      </c>
      <c r="M188" s="112">
        <v>1E-3</v>
      </c>
      <c r="N188" s="112">
        <f>E188*M188</f>
        <v>0.113</v>
      </c>
      <c r="O188" s="113">
        <v>20</v>
      </c>
      <c r="P188" s="113" t="s">
        <v>154</v>
      </c>
      <c r="V188" s="116" t="s">
        <v>413</v>
      </c>
      <c r="W188" s="117">
        <v>10.961</v>
      </c>
      <c r="X188" s="110" t="s">
        <v>526</v>
      </c>
      <c r="Y188" s="110" t="s">
        <v>524</v>
      </c>
      <c r="Z188" s="113" t="s">
        <v>517</v>
      </c>
      <c r="AB188" s="113">
        <v>1</v>
      </c>
      <c r="AC188" s="113" t="s">
        <v>157</v>
      </c>
      <c r="AJ188" s="87" t="s">
        <v>415</v>
      </c>
      <c r="AK188" s="87" t="s">
        <v>159</v>
      </c>
    </row>
    <row r="189" spans="1:37">
      <c r="D189" s="153" t="s">
        <v>527</v>
      </c>
      <c r="E189" s="154"/>
      <c r="F189" s="155"/>
      <c r="G189" s="156"/>
      <c r="H189" s="156"/>
      <c r="I189" s="156"/>
      <c r="J189" s="156"/>
      <c r="K189" s="157"/>
      <c r="L189" s="157"/>
      <c r="M189" s="154"/>
      <c r="N189" s="154"/>
      <c r="O189" s="155"/>
      <c r="P189" s="155"/>
      <c r="Q189" s="154"/>
      <c r="R189" s="154"/>
      <c r="S189" s="154"/>
      <c r="T189" s="158"/>
      <c r="U189" s="158"/>
      <c r="V189" s="158" t="s">
        <v>0</v>
      </c>
      <c r="W189" s="159"/>
      <c r="X189" s="155"/>
    </row>
    <row r="190" spans="1:37">
      <c r="D190" s="153" t="s">
        <v>528</v>
      </c>
      <c r="E190" s="154"/>
      <c r="F190" s="155"/>
      <c r="G190" s="156"/>
      <c r="H190" s="156"/>
      <c r="I190" s="156"/>
      <c r="J190" s="156"/>
      <c r="K190" s="157"/>
      <c r="L190" s="157"/>
      <c r="M190" s="154"/>
      <c r="N190" s="154"/>
      <c r="O190" s="155"/>
      <c r="P190" s="155"/>
      <c r="Q190" s="154"/>
      <c r="R190" s="154"/>
      <c r="S190" s="154"/>
      <c r="T190" s="158"/>
      <c r="U190" s="158"/>
      <c r="V190" s="158" t="s">
        <v>0</v>
      </c>
      <c r="W190" s="159"/>
      <c r="X190" s="155"/>
    </row>
    <row r="191" spans="1:37" ht="25.5">
      <c r="A191" s="108">
        <v>95</v>
      </c>
      <c r="B191" s="109" t="s">
        <v>497</v>
      </c>
      <c r="C191" s="110" t="s">
        <v>529</v>
      </c>
      <c r="D191" s="111" t="s">
        <v>530</v>
      </c>
      <c r="E191" s="112">
        <v>838.23500000000001</v>
      </c>
      <c r="F191" s="113" t="s">
        <v>58</v>
      </c>
      <c r="H191" s="114">
        <f>ROUND(E191*G191,2)</f>
        <v>0</v>
      </c>
      <c r="J191" s="114">
        <f>ROUND(E191*G191,2)</f>
        <v>0</v>
      </c>
      <c r="L191" s="115">
        <f>E191*K191</f>
        <v>0</v>
      </c>
      <c r="N191" s="112">
        <f>E191*M191</f>
        <v>0</v>
      </c>
      <c r="O191" s="113">
        <v>20</v>
      </c>
      <c r="P191" s="113" t="s">
        <v>154</v>
      </c>
      <c r="V191" s="116" t="s">
        <v>413</v>
      </c>
      <c r="X191" s="110" t="s">
        <v>531</v>
      </c>
      <c r="Y191" s="110" t="s">
        <v>529</v>
      </c>
      <c r="Z191" s="113" t="s">
        <v>517</v>
      </c>
      <c r="AB191" s="113">
        <v>1</v>
      </c>
      <c r="AC191" s="113" t="s">
        <v>157</v>
      </c>
      <c r="AJ191" s="87" t="s">
        <v>415</v>
      </c>
      <c r="AK191" s="87" t="s">
        <v>159</v>
      </c>
    </row>
    <row r="192" spans="1:37">
      <c r="D192" s="160" t="s">
        <v>532</v>
      </c>
      <c r="E192" s="161">
        <f>J192</f>
        <v>0</v>
      </c>
      <c r="H192" s="161">
        <f>SUM(H174:H191)</f>
        <v>0</v>
      </c>
      <c r="I192" s="161">
        <f>SUM(I174:I191)</f>
        <v>0</v>
      </c>
      <c r="J192" s="161">
        <f>SUM(J174:J191)</f>
        <v>0</v>
      </c>
      <c r="L192" s="162">
        <f>SUM(L174:L191)</f>
        <v>4.1710494999999996</v>
      </c>
      <c r="N192" s="163">
        <f>SUM(N174:N191)</f>
        <v>0.113</v>
      </c>
      <c r="W192" s="117">
        <f>SUM(W174:W191)</f>
        <v>255.06300000000005</v>
      </c>
    </row>
    <row r="194" spans="1:37">
      <c r="B194" s="110" t="s">
        <v>533</v>
      </c>
    </row>
    <row r="195" spans="1:37" ht="25.5">
      <c r="A195" s="108">
        <v>96</v>
      </c>
      <c r="B195" s="109" t="s">
        <v>534</v>
      </c>
      <c r="C195" s="110" t="s">
        <v>535</v>
      </c>
      <c r="D195" s="111" t="s">
        <v>536</v>
      </c>
      <c r="E195" s="112">
        <v>45.8</v>
      </c>
      <c r="F195" s="113" t="s">
        <v>180</v>
      </c>
      <c r="H195" s="114">
        <f>ROUND(E195*G195,2)</f>
        <v>0</v>
      </c>
      <c r="J195" s="114">
        <f>ROUND(E195*G195,2)</f>
        <v>0</v>
      </c>
      <c r="L195" s="115">
        <f>E195*K195</f>
        <v>0</v>
      </c>
      <c r="N195" s="112">
        <f>E195*M195</f>
        <v>0</v>
      </c>
      <c r="O195" s="113">
        <v>20</v>
      </c>
      <c r="P195" s="113" t="s">
        <v>154</v>
      </c>
      <c r="V195" s="116" t="s">
        <v>413</v>
      </c>
      <c r="W195" s="117">
        <v>1.603</v>
      </c>
      <c r="X195" s="110" t="s">
        <v>537</v>
      </c>
      <c r="Y195" s="110" t="s">
        <v>535</v>
      </c>
      <c r="Z195" s="113" t="s">
        <v>307</v>
      </c>
      <c r="AB195" s="113">
        <v>1</v>
      </c>
      <c r="AC195" s="113" t="s">
        <v>157</v>
      </c>
      <c r="AJ195" s="87" t="s">
        <v>415</v>
      </c>
      <c r="AK195" s="87" t="s">
        <v>159</v>
      </c>
    </row>
    <row r="196" spans="1:37">
      <c r="A196" s="108">
        <v>97</v>
      </c>
      <c r="B196" s="109" t="s">
        <v>534</v>
      </c>
      <c r="C196" s="110" t="s">
        <v>538</v>
      </c>
      <c r="D196" s="111" t="s">
        <v>539</v>
      </c>
      <c r="E196" s="112">
        <v>6</v>
      </c>
      <c r="F196" s="113" t="s">
        <v>180</v>
      </c>
      <c r="H196" s="114">
        <f>ROUND(E196*G196,2)</f>
        <v>0</v>
      </c>
      <c r="J196" s="114">
        <f>ROUND(E196*G196,2)</f>
        <v>0</v>
      </c>
      <c r="K196" s="115">
        <v>2.5000000000000001E-4</v>
      </c>
      <c r="L196" s="115">
        <f>E196*K196</f>
        <v>1.5E-3</v>
      </c>
      <c r="N196" s="112">
        <f>E196*M196</f>
        <v>0</v>
      </c>
      <c r="O196" s="113">
        <v>20</v>
      </c>
      <c r="P196" s="113" t="s">
        <v>154</v>
      </c>
      <c r="V196" s="116" t="s">
        <v>413</v>
      </c>
      <c r="W196" s="117">
        <v>1.0740000000000001</v>
      </c>
      <c r="X196" s="110" t="s">
        <v>540</v>
      </c>
      <c r="Y196" s="110" t="s">
        <v>538</v>
      </c>
      <c r="Z196" s="113" t="s">
        <v>271</v>
      </c>
      <c r="AB196" s="113">
        <v>1</v>
      </c>
      <c r="AC196" s="113" t="s">
        <v>157</v>
      </c>
      <c r="AJ196" s="87" t="s">
        <v>415</v>
      </c>
      <c r="AK196" s="87" t="s">
        <v>159</v>
      </c>
    </row>
    <row r="197" spans="1:37">
      <c r="D197" s="153" t="s">
        <v>541</v>
      </c>
      <c r="E197" s="154"/>
      <c r="F197" s="155"/>
      <c r="G197" s="156"/>
      <c r="H197" s="156"/>
      <c r="I197" s="156"/>
      <c r="J197" s="156"/>
      <c r="K197" s="157"/>
      <c r="L197" s="157"/>
      <c r="M197" s="154"/>
      <c r="N197" s="154"/>
      <c r="O197" s="155"/>
      <c r="P197" s="155"/>
      <c r="Q197" s="154"/>
      <c r="R197" s="154"/>
      <c r="S197" s="154"/>
      <c r="T197" s="158"/>
      <c r="U197" s="158"/>
      <c r="V197" s="158" t="s">
        <v>0</v>
      </c>
      <c r="W197" s="159"/>
      <c r="X197" s="155"/>
    </row>
    <row r="198" spans="1:37">
      <c r="A198" s="108">
        <v>98</v>
      </c>
      <c r="B198" s="109" t="s">
        <v>534</v>
      </c>
      <c r="C198" s="110" t="s">
        <v>542</v>
      </c>
      <c r="D198" s="111" t="s">
        <v>543</v>
      </c>
      <c r="E198" s="112">
        <v>48.54</v>
      </c>
      <c r="F198" s="113" t="s">
        <v>205</v>
      </c>
      <c r="H198" s="114">
        <f>ROUND(E198*G198,2)</f>
        <v>0</v>
      </c>
      <c r="J198" s="114">
        <f t="shared" ref="J198:J203" si="12">ROUND(E198*G198,2)</f>
        <v>0</v>
      </c>
      <c r="L198" s="115">
        <f t="shared" ref="L198:L203" si="13">E198*K198</f>
        <v>0</v>
      </c>
      <c r="M198" s="112">
        <v>1E-3</v>
      </c>
      <c r="N198" s="112">
        <f t="shared" ref="N198:N203" si="14">E198*M198</f>
        <v>4.854E-2</v>
      </c>
      <c r="O198" s="113">
        <v>20</v>
      </c>
      <c r="P198" s="113" t="s">
        <v>154</v>
      </c>
      <c r="V198" s="116" t="s">
        <v>413</v>
      </c>
      <c r="W198" s="117">
        <v>12.378</v>
      </c>
      <c r="X198" s="110" t="s">
        <v>544</v>
      </c>
      <c r="Y198" s="110" t="s">
        <v>542</v>
      </c>
      <c r="Z198" s="113" t="s">
        <v>545</v>
      </c>
      <c r="AB198" s="113">
        <v>1</v>
      </c>
      <c r="AC198" s="113" t="s">
        <v>157</v>
      </c>
      <c r="AJ198" s="87" t="s">
        <v>415</v>
      </c>
      <c r="AK198" s="87" t="s">
        <v>159</v>
      </c>
    </row>
    <row r="199" spans="1:37">
      <c r="A199" s="108">
        <v>99</v>
      </c>
      <c r="B199" s="109" t="s">
        <v>534</v>
      </c>
      <c r="C199" s="110" t="s">
        <v>546</v>
      </c>
      <c r="D199" s="111" t="s">
        <v>547</v>
      </c>
      <c r="E199" s="112">
        <v>4.5199999999999996</v>
      </c>
      <c r="F199" s="113" t="s">
        <v>205</v>
      </c>
      <c r="H199" s="114">
        <f>ROUND(E199*G199,2)</f>
        <v>0</v>
      </c>
      <c r="J199" s="114">
        <f t="shared" si="12"/>
        <v>0</v>
      </c>
      <c r="K199" s="115">
        <v>3.6000000000000002E-4</v>
      </c>
      <c r="L199" s="115">
        <f t="shared" si="13"/>
        <v>1.6271999999999999E-3</v>
      </c>
      <c r="N199" s="112">
        <f t="shared" si="14"/>
        <v>0</v>
      </c>
      <c r="O199" s="113">
        <v>20</v>
      </c>
      <c r="P199" s="113" t="s">
        <v>154</v>
      </c>
      <c r="V199" s="116" t="s">
        <v>413</v>
      </c>
      <c r="W199" s="117">
        <v>0.755</v>
      </c>
      <c r="X199" s="110" t="s">
        <v>548</v>
      </c>
      <c r="Y199" s="110" t="s">
        <v>546</v>
      </c>
      <c r="Z199" s="113" t="s">
        <v>545</v>
      </c>
      <c r="AB199" s="113">
        <v>1</v>
      </c>
      <c r="AC199" s="113" t="s">
        <v>157</v>
      </c>
      <c r="AJ199" s="87" t="s">
        <v>415</v>
      </c>
      <c r="AK199" s="87" t="s">
        <v>159</v>
      </c>
    </row>
    <row r="200" spans="1:37" ht="25.5">
      <c r="A200" s="108">
        <v>100</v>
      </c>
      <c r="B200" s="109" t="s">
        <v>534</v>
      </c>
      <c r="C200" s="110" t="s">
        <v>549</v>
      </c>
      <c r="D200" s="111" t="s">
        <v>550</v>
      </c>
      <c r="E200" s="112">
        <v>54</v>
      </c>
      <c r="F200" s="113" t="s">
        <v>205</v>
      </c>
      <c r="H200" s="114">
        <f>ROUND(E200*G200,2)</f>
        <v>0</v>
      </c>
      <c r="J200" s="114">
        <f t="shared" si="12"/>
        <v>0</v>
      </c>
      <c r="K200" s="115">
        <v>5.2999999999999998E-4</v>
      </c>
      <c r="L200" s="115">
        <f t="shared" si="13"/>
        <v>2.862E-2</v>
      </c>
      <c r="N200" s="112">
        <f t="shared" si="14"/>
        <v>0</v>
      </c>
      <c r="O200" s="113">
        <v>20</v>
      </c>
      <c r="P200" s="113" t="s">
        <v>154</v>
      </c>
      <c r="V200" s="116" t="s">
        <v>413</v>
      </c>
      <c r="W200" s="117">
        <v>16.902000000000001</v>
      </c>
      <c r="X200" s="110" t="s">
        <v>551</v>
      </c>
      <c r="Y200" s="110" t="s">
        <v>549</v>
      </c>
      <c r="Z200" s="113" t="s">
        <v>271</v>
      </c>
      <c r="AB200" s="113">
        <v>1</v>
      </c>
      <c r="AC200" s="113" t="s">
        <v>157</v>
      </c>
      <c r="AJ200" s="87" t="s">
        <v>415</v>
      </c>
      <c r="AK200" s="87" t="s">
        <v>159</v>
      </c>
    </row>
    <row r="201" spans="1:37" ht="25.5">
      <c r="A201" s="108">
        <v>101</v>
      </c>
      <c r="B201" s="109" t="s">
        <v>281</v>
      </c>
      <c r="C201" s="110" t="s">
        <v>552</v>
      </c>
      <c r="D201" s="111" t="s">
        <v>553</v>
      </c>
      <c r="E201" s="112">
        <v>54</v>
      </c>
      <c r="F201" s="113" t="s">
        <v>205</v>
      </c>
      <c r="I201" s="114">
        <f>ROUND(E201*G201,2)</f>
        <v>0</v>
      </c>
      <c r="J201" s="114">
        <f t="shared" si="12"/>
        <v>0</v>
      </c>
      <c r="L201" s="115">
        <f t="shared" si="13"/>
        <v>0</v>
      </c>
      <c r="N201" s="112">
        <f t="shared" si="14"/>
        <v>0</v>
      </c>
      <c r="O201" s="113">
        <v>20</v>
      </c>
      <c r="P201" s="113" t="s">
        <v>154</v>
      </c>
      <c r="V201" s="116" t="s">
        <v>101</v>
      </c>
      <c r="X201" s="110" t="s">
        <v>552</v>
      </c>
      <c r="Y201" s="110" t="s">
        <v>552</v>
      </c>
      <c r="Z201" s="113" t="s">
        <v>271</v>
      </c>
      <c r="AA201" s="110" t="s">
        <v>154</v>
      </c>
      <c r="AB201" s="113">
        <v>2</v>
      </c>
      <c r="AC201" s="113" t="s">
        <v>157</v>
      </c>
      <c r="AJ201" s="87" t="s">
        <v>426</v>
      </c>
      <c r="AK201" s="87" t="s">
        <v>159</v>
      </c>
    </row>
    <row r="202" spans="1:37">
      <c r="A202" s="108">
        <v>102</v>
      </c>
      <c r="B202" s="109" t="s">
        <v>281</v>
      </c>
      <c r="C202" s="110" t="s">
        <v>554</v>
      </c>
      <c r="D202" s="111" t="s">
        <v>555</v>
      </c>
      <c r="E202" s="112">
        <v>4.25</v>
      </c>
      <c r="F202" s="113" t="s">
        <v>205</v>
      </c>
      <c r="I202" s="114">
        <f>ROUND(E202*G202,2)</f>
        <v>0</v>
      </c>
      <c r="J202" s="114">
        <f t="shared" si="12"/>
        <v>0</v>
      </c>
      <c r="L202" s="115">
        <f t="shared" si="13"/>
        <v>0</v>
      </c>
      <c r="N202" s="112">
        <f t="shared" si="14"/>
        <v>0</v>
      </c>
      <c r="O202" s="113">
        <v>20</v>
      </c>
      <c r="P202" s="113" t="s">
        <v>154</v>
      </c>
      <c r="V202" s="116" t="s">
        <v>101</v>
      </c>
      <c r="X202" s="110" t="s">
        <v>554</v>
      </c>
      <c r="Y202" s="110" t="s">
        <v>554</v>
      </c>
      <c r="Z202" s="113" t="s">
        <v>271</v>
      </c>
      <c r="AA202" s="110" t="s">
        <v>154</v>
      </c>
      <c r="AB202" s="113">
        <v>2</v>
      </c>
      <c r="AC202" s="113" t="s">
        <v>157</v>
      </c>
      <c r="AJ202" s="87" t="s">
        <v>426</v>
      </c>
      <c r="AK202" s="87" t="s">
        <v>159</v>
      </c>
    </row>
    <row r="203" spans="1:37" ht="25.5">
      <c r="A203" s="108">
        <v>103</v>
      </c>
      <c r="B203" s="109" t="s">
        <v>534</v>
      </c>
      <c r="C203" s="110" t="s">
        <v>556</v>
      </c>
      <c r="D203" s="111" t="s">
        <v>557</v>
      </c>
      <c r="E203" s="112">
        <v>33.691000000000003</v>
      </c>
      <c r="F203" s="113" t="s">
        <v>58</v>
      </c>
      <c r="H203" s="114">
        <f>ROUND(E203*G203,2)</f>
        <v>0</v>
      </c>
      <c r="J203" s="114">
        <f t="shared" si="12"/>
        <v>0</v>
      </c>
      <c r="L203" s="115">
        <f t="shared" si="13"/>
        <v>0</v>
      </c>
      <c r="N203" s="112">
        <f t="shared" si="14"/>
        <v>0</v>
      </c>
      <c r="O203" s="113">
        <v>20</v>
      </c>
      <c r="P203" s="113" t="s">
        <v>154</v>
      </c>
      <c r="V203" s="116" t="s">
        <v>413</v>
      </c>
      <c r="X203" s="110" t="s">
        <v>558</v>
      </c>
      <c r="Y203" s="110" t="s">
        <v>556</v>
      </c>
      <c r="Z203" s="113" t="s">
        <v>559</v>
      </c>
      <c r="AB203" s="113">
        <v>1</v>
      </c>
      <c r="AC203" s="113" t="s">
        <v>157</v>
      </c>
      <c r="AJ203" s="87" t="s">
        <v>415</v>
      </c>
      <c r="AK203" s="87" t="s">
        <v>159</v>
      </c>
    </row>
    <row r="204" spans="1:37">
      <c r="D204" s="160" t="s">
        <v>560</v>
      </c>
      <c r="E204" s="161">
        <f>J204</f>
        <v>0</v>
      </c>
      <c r="H204" s="161">
        <f>SUM(H194:H203)</f>
        <v>0</v>
      </c>
      <c r="I204" s="161">
        <f>SUM(I194:I203)</f>
        <v>0</v>
      </c>
      <c r="J204" s="161">
        <f>SUM(J194:J203)</f>
        <v>0</v>
      </c>
      <c r="L204" s="162">
        <f>SUM(L194:L203)</f>
        <v>3.1747200000000003E-2</v>
      </c>
      <c r="N204" s="163">
        <f>SUM(N194:N203)</f>
        <v>4.854E-2</v>
      </c>
      <c r="W204" s="117">
        <f>SUM(W194:W203)</f>
        <v>32.712000000000003</v>
      </c>
    </row>
    <row r="206" spans="1:37">
      <c r="B206" s="110" t="s">
        <v>561</v>
      </c>
    </row>
    <row r="207" spans="1:37" ht="25.5">
      <c r="A207" s="108">
        <v>104</v>
      </c>
      <c r="B207" s="109" t="s">
        <v>562</v>
      </c>
      <c r="C207" s="110" t="s">
        <v>563</v>
      </c>
      <c r="D207" s="111" t="s">
        <v>564</v>
      </c>
      <c r="E207" s="112">
        <v>97.087000000000003</v>
      </c>
      <c r="F207" s="113" t="s">
        <v>205</v>
      </c>
      <c r="H207" s="114">
        <f>ROUND(E207*G207,2)</f>
        <v>0</v>
      </c>
      <c r="J207" s="114">
        <f>ROUND(E207*G207,2)</f>
        <v>0</v>
      </c>
      <c r="K207" s="115">
        <v>2.3000000000000001E-4</v>
      </c>
      <c r="L207" s="115">
        <f>E207*K207</f>
        <v>2.2330010000000001E-2</v>
      </c>
      <c r="N207" s="112">
        <f>E207*M207</f>
        <v>0</v>
      </c>
      <c r="O207" s="113">
        <v>20</v>
      </c>
      <c r="P207" s="113" t="s">
        <v>154</v>
      </c>
      <c r="V207" s="116" t="s">
        <v>413</v>
      </c>
      <c r="W207" s="117">
        <v>35.436999999999998</v>
      </c>
      <c r="X207" s="110" t="s">
        <v>565</v>
      </c>
      <c r="Y207" s="110" t="s">
        <v>563</v>
      </c>
      <c r="Z207" s="113" t="s">
        <v>566</v>
      </c>
      <c r="AB207" s="113">
        <v>1</v>
      </c>
      <c r="AC207" s="113" t="s">
        <v>157</v>
      </c>
      <c r="AJ207" s="87" t="s">
        <v>415</v>
      </c>
      <c r="AK207" s="87" t="s">
        <v>159</v>
      </c>
    </row>
    <row r="208" spans="1:37">
      <c r="D208" s="153" t="s">
        <v>567</v>
      </c>
      <c r="E208" s="154"/>
      <c r="F208" s="155"/>
      <c r="G208" s="156"/>
      <c r="H208" s="156"/>
      <c r="I208" s="156"/>
      <c r="J208" s="156"/>
      <c r="K208" s="157"/>
      <c r="L208" s="157"/>
      <c r="M208" s="154"/>
      <c r="N208" s="154"/>
      <c r="O208" s="155"/>
      <c r="P208" s="155"/>
      <c r="Q208" s="154"/>
      <c r="R208" s="154"/>
      <c r="S208" s="154"/>
      <c r="T208" s="158"/>
      <c r="U208" s="158"/>
      <c r="V208" s="158" t="s">
        <v>0</v>
      </c>
      <c r="W208" s="159"/>
      <c r="X208" s="155"/>
    </row>
    <row r="209" spans="1:37">
      <c r="D209" s="153" t="s">
        <v>568</v>
      </c>
      <c r="E209" s="154"/>
      <c r="F209" s="155"/>
      <c r="G209" s="156"/>
      <c r="H209" s="156"/>
      <c r="I209" s="156"/>
      <c r="J209" s="156"/>
      <c r="K209" s="157"/>
      <c r="L209" s="157"/>
      <c r="M209" s="154"/>
      <c r="N209" s="154"/>
      <c r="O209" s="155"/>
      <c r="P209" s="155"/>
      <c r="Q209" s="154"/>
      <c r="R209" s="154"/>
      <c r="S209" s="154"/>
      <c r="T209" s="158"/>
      <c r="U209" s="158"/>
      <c r="V209" s="158" t="s">
        <v>0</v>
      </c>
      <c r="W209" s="159"/>
      <c r="X209" s="155"/>
    </row>
    <row r="210" spans="1:37">
      <c r="A210" s="108">
        <v>105</v>
      </c>
      <c r="B210" s="109" t="s">
        <v>562</v>
      </c>
      <c r="C210" s="110" t="s">
        <v>569</v>
      </c>
      <c r="D210" s="111" t="s">
        <v>570</v>
      </c>
      <c r="E210" s="112">
        <v>97.087000000000003</v>
      </c>
      <c r="F210" s="113" t="s">
        <v>205</v>
      </c>
      <c r="H210" s="114">
        <f>ROUND(E210*G210,2)</f>
        <v>0</v>
      </c>
      <c r="J210" s="114">
        <f>ROUND(E210*G210,2)</f>
        <v>0</v>
      </c>
      <c r="K210" s="115">
        <v>8.0000000000000007E-5</v>
      </c>
      <c r="L210" s="115">
        <f>E210*K210</f>
        <v>7.7669600000000007E-3</v>
      </c>
      <c r="N210" s="112">
        <f>E210*M210</f>
        <v>0</v>
      </c>
      <c r="O210" s="113">
        <v>20</v>
      </c>
      <c r="P210" s="113" t="s">
        <v>154</v>
      </c>
      <c r="V210" s="116" t="s">
        <v>413</v>
      </c>
      <c r="W210" s="117">
        <v>12.718</v>
      </c>
      <c r="X210" s="110" t="s">
        <v>571</v>
      </c>
      <c r="Y210" s="110" t="s">
        <v>569</v>
      </c>
      <c r="Z210" s="113" t="s">
        <v>566</v>
      </c>
      <c r="AB210" s="113">
        <v>1</v>
      </c>
      <c r="AC210" s="113" t="s">
        <v>157</v>
      </c>
      <c r="AJ210" s="87" t="s">
        <v>415</v>
      </c>
      <c r="AK210" s="87" t="s">
        <v>159</v>
      </c>
    </row>
    <row r="211" spans="1:37">
      <c r="D211" s="153" t="s">
        <v>572</v>
      </c>
      <c r="E211" s="154"/>
      <c r="F211" s="155"/>
      <c r="G211" s="156"/>
      <c r="H211" s="156"/>
      <c r="I211" s="156"/>
      <c r="J211" s="156"/>
      <c r="K211" s="157"/>
      <c r="L211" s="157"/>
      <c r="M211" s="154"/>
      <c r="N211" s="154"/>
      <c r="O211" s="155"/>
      <c r="P211" s="155"/>
      <c r="Q211" s="154"/>
      <c r="R211" s="154"/>
      <c r="S211" s="154"/>
      <c r="T211" s="158"/>
      <c r="U211" s="158"/>
      <c r="V211" s="158" t="s">
        <v>0</v>
      </c>
      <c r="W211" s="159"/>
      <c r="X211" s="155"/>
    </row>
    <row r="212" spans="1:37">
      <c r="D212" s="153" t="s">
        <v>573</v>
      </c>
      <c r="E212" s="154"/>
      <c r="F212" s="155"/>
      <c r="G212" s="156"/>
      <c r="H212" s="156"/>
      <c r="I212" s="156"/>
      <c r="J212" s="156"/>
      <c r="K212" s="157"/>
      <c r="L212" s="157"/>
      <c r="M212" s="154"/>
      <c r="N212" s="154"/>
      <c r="O212" s="155"/>
      <c r="P212" s="155"/>
      <c r="Q212" s="154"/>
      <c r="R212" s="154"/>
      <c r="S212" s="154"/>
      <c r="T212" s="158"/>
      <c r="U212" s="158"/>
      <c r="V212" s="158" t="s">
        <v>0</v>
      </c>
      <c r="W212" s="159"/>
      <c r="X212" s="155"/>
    </row>
    <row r="213" spans="1:37">
      <c r="D213" s="153" t="s">
        <v>568</v>
      </c>
      <c r="E213" s="154"/>
      <c r="F213" s="155"/>
      <c r="G213" s="156"/>
      <c r="H213" s="156"/>
      <c r="I213" s="156"/>
      <c r="J213" s="156"/>
      <c r="K213" s="157"/>
      <c r="L213" s="157"/>
      <c r="M213" s="154"/>
      <c r="N213" s="154"/>
      <c r="O213" s="155"/>
      <c r="P213" s="155"/>
      <c r="Q213" s="154"/>
      <c r="R213" s="154"/>
      <c r="S213" s="154"/>
      <c r="T213" s="158"/>
      <c r="U213" s="158"/>
      <c r="V213" s="158" t="s">
        <v>0</v>
      </c>
      <c r="W213" s="159"/>
      <c r="X213" s="155"/>
    </row>
    <row r="214" spans="1:37">
      <c r="D214" s="160" t="s">
        <v>574</v>
      </c>
      <c r="E214" s="161">
        <f>J214</f>
        <v>0</v>
      </c>
      <c r="H214" s="161">
        <f>SUM(H206:H213)</f>
        <v>0</v>
      </c>
      <c r="I214" s="161">
        <f>SUM(I206:I213)</f>
        <v>0</v>
      </c>
      <c r="J214" s="161">
        <f>SUM(J206:J213)</f>
        <v>0</v>
      </c>
      <c r="L214" s="162">
        <f>SUM(L206:L213)</f>
        <v>3.0096970000000001E-2</v>
      </c>
      <c r="N214" s="163">
        <f>SUM(N206:N213)</f>
        <v>0</v>
      </c>
      <c r="W214" s="117">
        <f>SUM(W206:W213)</f>
        <v>48.155000000000001</v>
      </c>
    </row>
    <row r="216" spans="1:37">
      <c r="B216" s="110" t="s">
        <v>575</v>
      </c>
    </row>
    <row r="217" spans="1:37">
      <c r="A217" s="108">
        <v>106</v>
      </c>
      <c r="B217" s="109" t="s">
        <v>576</v>
      </c>
      <c r="C217" s="110" t="s">
        <v>577</v>
      </c>
      <c r="D217" s="111" t="s">
        <v>578</v>
      </c>
      <c r="E217" s="112">
        <v>71</v>
      </c>
      <c r="F217" s="113" t="s">
        <v>205</v>
      </c>
      <c r="H217" s="114">
        <f>ROUND(E217*G217,2)</f>
        <v>0</v>
      </c>
      <c r="J217" s="114">
        <f>ROUND(E217*G217,2)</f>
        <v>0</v>
      </c>
      <c r="L217" s="115">
        <f>E217*K217</f>
        <v>0</v>
      </c>
      <c r="N217" s="112">
        <f>E217*M217</f>
        <v>0</v>
      </c>
      <c r="O217" s="113">
        <v>20</v>
      </c>
      <c r="P217" s="113" t="s">
        <v>154</v>
      </c>
      <c r="V217" s="116" t="s">
        <v>413</v>
      </c>
      <c r="W217" s="117">
        <v>71</v>
      </c>
      <c r="X217" s="110" t="s">
        <v>577</v>
      </c>
      <c r="Y217" s="110" t="s">
        <v>577</v>
      </c>
      <c r="Z217" s="113" t="s">
        <v>566</v>
      </c>
      <c r="AB217" s="113">
        <v>1</v>
      </c>
      <c r="AC217" s="113" t="s">
        <v>157</v>
      </c>
      <c r="AJ217" s="87" t="s">
        <v>415</v>
      </c>
      <c r="AK217" s="87" t="s">
        <v>159</v>
      </c>
    </row>
    <row r="218" spans="1:37">
      <c r="A218" s="108">
        <v>107</v>
      </c>
      <c r="B218" s="109" t="s">
        <v>576</v>
      </c>
      <c r="C218" s="110" t="s">
        <v>579</v>
      </c>
      <c r="D218" s="111" t="s">
        <v>580</v>
      </c>
      <c r="E218" s="112">
        <v>71</v>
      </c>
      <c r="F218" s="113" t="s">
        <v>205</v>
      </c>
      <c r="H218" s="114">
        <f>ROUND(E218*G218,2)</f>
        <v>0</v>
      </c>
      <c r="J218" s="114">
        <f>ROUND(E218*G218,2)</f>
        <v>0</v>
      </c>
      <c r="L218" s="115">
        <f>E218*K218</f>
        <v>0</v>
      </c>
      <c r="N218" s="112">
        <f>E218*M218</f>
        <v>0</v>
      </c>
      <c r="O218" s="113">
        <v>20</v>
      </c>
      <c r="P218" s="113" t="s">
        <v>154</v>
      </c>
      <c r="V218" s="116" t="s">
        <v>413</v>
      </c>
      <c r="W218" s="117">
        <v>71</v>
      </c>
      <c r="X218" s="110" t="s">
        <v>579</v>
      </c>
      <c r="Y218" s="110" t="s">
        <v>579</v>
      </c>
      <c r="Z218" s="113" t="s">
        <v>566</v>
      </c>
      <c r="AB218" s="113">
        <v>1</v>
      </c>
      <c r="AC218" s="113" t="s">
        <v>157</v>
      </c>
      <c r="AJ218" s="87" t="s">
        <v>415</v>
      </c>
      <c r="AK218" s="87" t="s">
        <v>159</v>
      </c>
    </row>
    <row r="219" spans="1:37">
      <c r="A219" s="108">
        <v>108</v>
      </c>
      <c r="B219" s="109" t="s">
        <v>576</v>
      </c>
      <c r="C219" s="110" t="s">
        <v>581</v>
      </c>
      <c r="D219" s="111" t="s">
        <v>582</v>
      </c>
      <c r="E219" s="112">
        <v>192</v>
      </c>
      <c r="F219" s="113" t="s">
        <v>205</v>
      </c>
      <c r="H219" s="114">
        <f>ROUND(E219*G219,2)</f>
        <v>0</v>
      </c>
      <c r="J219" s="114">
        <f>ROUND(E219*G219,2)</f>
        <v>0</v>
      </c>
      <c r="L219" s="115">
        <f>E219*K219</f>
        <v>0</v>
      </c>
      <c r="N219" s="112">
        <f>E219*M219</f>
        <v>0</v>
      </c>
      <c r="O219" s="113">
        <v>20</v>
      </c>
      <c r="P219" s="113" t="s">
        <v>154</v>
      </c>
      <c r="V219" s="116" t="s">
        <v>413</v>
      </c>
      <c r="W219" s="117">
        <v>192</v>
      </c>
      <c r="X219" s="110" t="s">
        <v>581</v>
      </c>
      <c r="Y219" s="110" t="s">
        <v>581</v>
      </c>
      <c r="Z219" s="113" t="s">
        <v>566</v>
      </c>
      <c r="AB219" s="113">
        <v>1</v>
      </c>
      <c r="AC219" s="113" t="s">
        <v>157</v>
      </c>
      <c r="AJ219" s="87" t="s">
        <v>415</v>
      </c>
      <c r="AK219" s="87" t="s">
        <v>159</v>
      </c>
    </row>
    <row r="220" spans="1:37">
      <c r="A220" s="108">
        <v>109</v>
      </c>
      <c r="B220" s="109" t="s">
        <v>576</v>
      </c>
      <c r="C220" s="110" t="s">
        <v>583</v>
      </c>
      <c r="D220" s="111" t="s">
        <v>584</v>
      </c>
      <c r="E220" s="112">
        <v>192</v>
      </c>
      <c r="F220" s="113" t="s">
        <v>205</v>
      </c>
      <c r="H220" s="114">
        <f>ROUND(E220*G220,2)</f>
        <v>0</v>
      </c>
      <c r="J220" s="114">
        <f>ROUND(E220*G220,2)</f>
        <v>0</v>
      </c>
      <c r="L220" s="115">
        <f>E220*K220</f>
        <v>0</v>
      </c>
      <c r="N220" s="112">
        <f>E220*M220</f>
        <v>0</v>
      </c>
      <c r="O220" s="113">
        <v>20</v>
      </c>
      <c r="P220" s="113" t="s">
        <v>154</v>
      </c>
      <c r="V220" s="116" t="s">
        <v>413</v>
      </c>
      <c r="W220" s="117">
        <v>192</v>
      </c>
      <c r="X220" s="110" t="s">
        <v>583</v>
      </c>
      <c r="Y220" s="110" t="s">
        <v>583</v>
      </c>
      <c r="Z220" s="113" t="s">
        <v>566</v>
      </c>
      <c r="AB220" s="113">
        <v>1</v>
      </c>
      <c r="AC220" s="113" t="s">
        <v>157</v>
      </c>
      <c r="AJ220" s="87" t="s">
        <v>415</v>
      </c>
      <c r="AK220" s="87" t="s">
        <v>159</v>
      </c>
    </row>
    <row r="221" spans="1:37">
      <c r="D221" s="160" t="s">
        <v>585</v>
      </c>
      <c r="E221" s="161">
        <f>J221</f>
        <v>0</v>
      </c>
      <c r="H221" s="161">
        <f>SUM(H216:H220)</f>
        <v>0</v>
      </c>
      <c r="I221" s="161">
        <f>SUM(I216:I220)</f>
        <v>0</v>
      </c>
      <c r="J221" s="161">
        <f>SUM(J216:J220)</f>
        <v>0</v>
      </c>
      <c r="L221" s="162">
        <f>SUM(L216:L220)</f>
        <v>0</v>
      </c>
      <c r="N221" s="163">
        <f>SUM(N216:N220)</f>
        <v>0</v>
      </c>
      <c r="W221" s="117">
        <f>SUM(W216:W220)</f>
        <v>526</v>
      </c>
    </row>
    <row r="223" spans="1:37">
      <c r="D223" s="160" t="s">
        <v>586</v>
      </c>
      <c r="E223" s="163">
        <f>J223</f>
        <v>0</v>
      </c>
      <c r="H223" s="161">
        <f>+H146+H150+H154+H172+H192+H204+H214+H221</f>
        <v>0</v>
      </c>
      <c r="I223" s="161">
        <f>+I146+I150+I154+I172+I192+I204+I214+I221</f>
        <v>0</v>
      </c>
      <c r="J223" s="161">
        <f>+J146+J150+J154+J172+J192+J204+J214+J221</f>
        <v>0</v>
      </c>
      <c r="L223" s="162">
        <f>+L146+L150+L154+L172+L192+L204+L214+L221</f>
        <v>4.5559117699999989</v>
      </c>
      <c r="N223" s="163">
        <f>+N146+N150+N154+N172+N192+N204+N214+N221</f>
        <v>0.16154000000000002</v>
      </c>
      <c r="W223" s="117">
        <f>+W146+W150+W154+W172+W192+W204+W214+W221</f>
        <v>960.82800000000009</v>
      </c>
    </row>
    <row r="225" spans="1:37">
      <c r="B225" s="152" t="s">
        <v>587</v>
      </c>
    </row>
    <row r="226" spans="1:37">
      <c r="B226" s="110" t="s">
        <v>588</v>
      </c>
    </row>
    <row r="227" spans="1:37">
      <c r="A227" s="108">
        <v>110</v>
      </c>
      <c r="B227" s="109" t="s">
        <v>589</v>
      </c>
      <c r="C227" s="110" t="s">
        <v>589</v>
      </c>
      <c r="D227" s="111" t="s">
        <v>590</v>
      </c>
      <c r="E227" s="112">
        <v>1</v>
      </c>
      <c r="F227" s="113" t="s">
        <v>449</v>
      </c>
      <c r="H227" s="114">
        <f>ROUND(E227*G227,2)</f>
        <v>0</v>
      </c>
      <c r="J227" s="114">
        <f>ROUND(E227*G227,2)</f>
        <v>0</v>
      </c>
      <c r="L227" s="115">
        <f>E227*K227</f>
        <v>0</v>
      </c>
      <c r="N227" s="112">
        <f>E227*M227</f>
        <v>0</v>
      </c>
      <c r="O227" s="113">
        <v>20</v>
      </c>
      <c r="P227" s="113" t="s">
        <v>154</v>
      </c>
      <c r="V227" s="116" t="s">
        <v>591</v>
      </c>
      <c r="X227" s="110" t="s">
        <v>589</v>
      </c>
      <c r="Y227" s="110" t="s">
        <v>589</v>
      </c>
      <c r="Z227" s="113" t="s">
        <v>507</v>
      </c>
      <c r="AB227" s="113">
        <v>7</v>
      </c>
      <c r="AC227" s="113" t="s">
        <v>508</v>
      </c>
      <c r="AJ227" s="87" t="s">
        <v>592</v>
      </c>
      <c r="AK227" s="87" t="s">
        <v>159</v>
      </c>
    </row>
    <row r="228" spans="1:37" ht="25.5">
      <c r="A228" s="108">
        <v>111</v>
      </c>
      <c r="B228" s="109" t="s">
        <v>589</v>
      </c>
      <c r="C228" s="110" t="s">
        <v>593</v>
      </c>
      <c r="D228" s="111" t="s">
        <v>594</v>
      </c>
      <c r="E228" s="112">
        <v>1</v>
      </c>
      <c r="F228" s="113" t="s">
        <v>449</v>
      </c>
      <c r="H228" s="114">
        <f>ROUND(E228*G228,2)</f>
        <v>0</v>
      </c>
      <c r="J228" s="114">
        <f>ROUND(E228*G228,2)</f>
        <v>0</v>
      </c>
      <c r="L228" s="115">
        <f>E228*K228</f>
        <v>0</v>
      </c>
      <c r="N228" s="112">
        <f>E228*M228</f>
        <v>0</v>
      </c>
      <c r="O228" s="113">
        <v>20</v>
      </c>
      <c r="P228" s="113" t="s">
        <v>154</v>
      </c>
      <c r="V228" s="116" t="s">
        <v>591</v>
      </c>
      <c r="X228" s="110" t="s">
        <v>593</v>
      </c>
      <c r="Y228" s="110" t="s">
        <v>593</v>
      </c>
      <c r="Z228" s="113" t="s">
        <v>507</v>
      </c>
      <c r="AB228" s="113">
        <v>7</v>
      </c>
      <c r="AC228" s="113" t="s">
        <v>508</v>
      </c>
      <c r="AJ228" s="87" t="s">
        <v>592</v>
      </c>
      <c r="AK228" s="87" t="s">
        <v>159</v>
      </c>
    </row>
    <row r="229" spans="1:37">
      <c r="A229" s="108">
        <v>112</v>
      </c>
      <c r="B229" s="109" t="s">
        <v>595</v>
      </c>
      <c r="C229" s="110" t="s">
        <v>595</v>
      </c>
      <c r="D229" s="111" t="s">
        <v>596</v>
      </c>
      <c r="E229" s="112">
        <v>1</v>
      </c>
      <c r="F229" s="113" t="s">
        <v>449</v>
      </c>
      <c r="H229" s="114">
        <f>ROUND(E229*G229,2)</f>
        <v>0</v>
      </c>
      <c r="J229" s="114">
        <f>ROUND(E229*G229,2)</f>
        <v>0</v>
      </c>
      <c r="L229" s="115">
        <f>E229*K229</f>
        <v>0</v>
      </c>
      <c r="N229" s="112">
        <f>E229*M229</f>
        <v>0</v>
      </c>
      <c r="O229" s="113">
        <v>20</v>
      </c>
      <c r="P229" s="113" t="s">
        <v>154</v>
      </c>
      <c r="V229" s="116" t="s">
        <v>591</v>
      </c>
      <c r="X229" s="110" t="s">
        <v>595</v>
      </c>
      <c r="Y229" s="110" t="s">
        <v>595</v>
      </c>
      <c r="Z229" s="113" t="s">
        <v>271</v>
      </c>
      <c r="AB229" s="113">
        <v>7</v>
      </c>
      <c r="AC229" s="113" t="s">
        <v>157</v>
      </c>
      <c r="AJ229" s="87" t="s">
        <v>592</v>
      </c>
      <c r="AK229" s="87" t="s">
        <v>159</v>
      </c>
    </row>
    <row r="230" spans="1:37">
      <c r="D230" s="160" t="s">
        <v>597</v>
      </c>
      <c r="E230" s="161">
        <f>J230</f>
        <v>0</v>
      </c>
      <c r="H230" s="161">
        <f>SUM(H225:H229)</f>
        <v>0</v>
      </c>
      <c r="I230" s="161">
        <f>SUM(I225:I229)</f>
        <v>0</v>
      </c>
      <c r="J230" s="161">
        <f>SUM(J225:J229)</f>
        <v>0</v>
      </c>
      <c r="L230" s="162">
        <f>SUM(L225:L229)</f>
        <v>0</v>
      </c>
      <c r="N230" s="163">
        <f>SUM(N225:N229)</f>
        <v>0</v>
      </c>
      <c r="W230" s="117">
        <f>SUM(W225:W229)</f>
        <v>0</v>
      </c>
    </row>
    <row r="232" spans="1:37">
      <c r="D232" s="160" t="s">
        <v>598</v>
      </c>
      <c r="E232" s="161">
        <f>J232</f>
        <v>0</v>
      </c>
      <c r="H232" s="161">
        <f>+H230</f>
        <v>0</v>
      </c>
      <c r="I232" s="161">
        <f>+I230</f>
        <v>0</v>
      </c>
      <c r="J232" s="161">
        <f>+J230</f>
        <v>0</v>
      </c>
      <c r="L232" s="162">
        <f>+L230</f>
        <v>0</v>
      </c>
      <c r="N232" s="163">
        <f>+N230</f>
        <v>0</v>
      </c>
      <c r="W232" s="117">
        <f>+W230</f>
        <v>0</v>
      </c>
    </row>
    <row r="234" spans="1:37">
      <c r="D234" s="165" t="s">
        <v>599</v>
      </c>
      <c r="E234" s="161">
        <f>J234</f>
        <v>0</v>
      </c>
      <c r="H234" s="161">
        <f>+H129+H223+H232</f>
        <v>0</v>
      </c>
      <c r="I234" s="161">
        <f>+I129+I223+I232</f>
        <v>0</v>
      </c>
      <c r="J234" s="161">
        <f>+J129+J223+J232</f>
        <v>0</v>
      </c>
      <c r="L234" s="162">
        <f>+L129+L223+L232</f>
        <v>20.2903357</v>
      </c>
      <c r="N234" s="163">
        <f>+N129+N223+N232</f>
        <v>14.595252000000004</v>
      </c>
      <c r="W234" s="117">
        <f>+W129+W223+W232</f>
        <v>2308.1019999999999</v>
      </c>
    </row>
  </sheetData>
  <mergeCells count="5">
    <mergeCell ref="E27:O27"/>
    <mergeCell ref="E23:O23"/>
    <mergeCell ref="E28:O28"/>
    <mergeCell ref="E112:O112"/>
    <mergeCell ref="E180:O180"/>
  </mergeCells>
  <printOptions horizontalCentered="1"/>
  <pageMargins left="0.39305600000000002" right="0.35416700000000001" top="0.62916700000000003" bottom="0.59027799999999997" header="0.51180599999999998" footer="0.35416700000000001"/>
  <pageSetup paperSize="9" fitToWidth="0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95" customWidth="1"/>
    <col min="2" max="3" width="45.7109375" style="95" customWidth="1"/>
    <col min="4" max="4" width="11.28515625" style="96" customWidth="1"/>
    <col min="5" max="16384" width="9.140625" style="87"/>
  </cols>
  <sheetData>
    <row r="1" spans="1:6">
      <c r="A1" s="97" t="s">
        <v>117</v>
      </c>
      <c r="B1" s="98"/>
      <c r="C1" s="98"/>
      <c r="D1" s="99" t="s">
        <v>600</v>
      </c>
    </row>
    <row r="2" spans="1:6">
      <c r="A2" s="97" t="s">
        <v>119</v>
      </c>
      <c r="B2" s="98"/>
      <c r="C2" s="98"/>
      <c r="D2" s="99" t="s">
        <v>120</v>
      </c>
    </row>
    <row r="3" spans="1:6">
      <c r="A3" s="97" t="s">
        <v>15</v>
      </c>
      <c r="B3" s="98"/>
      <c r="C3" s="98"/>
      <c r="D3" s="99" t="s">
        <v>121</v>
      </c>
    </row>
    <row r="4" spans="1:6">
      <c r="A4" s="98"/>
      <c r="B4" s="98"/>
      <c r="C4" s="98"/>
      <c r="D4" s="98"/>
    </row>
    <row r="5" spans="1:6">
      <c r="A5" s="97" t="s">
        <v>122</v>
      </c>
      <c r="B5" s="98"/>
      <c r="C5" s="98"/>
      <c r="D5" s="98"/>
    </row>
    <row r="6" spans="1:6">
      <c r="A6" s="97" t="s">
        <v>123</v>
      </c>
      <c r="B6" s="98"/>
      <c r="C6" s="98"/>
      <c r="D6" s="98"/>
    </row>
    <row r="7" spans="1:6">
      <c r="A7" s="97"/>
      <c r="B7" s="98"/>
      <c r="C7" s="98"/>
      <c r="D7" s="98"/>
    </row>
    <row r="8" spans="1:6">
      <c r="A8" s="87" t="s">
        <v>124</v>
      </c>
      <c r="B8" s="100"/>
      <c r="C8" s="101"/>
      <c r="D8" s="102"/>
    </row>
    <row r="9" spans="1:6">
      <c r="A9" s="103" t="s">
        <v>67</v>
      </c>
      <c r="B9" s="103" t="s">
        <v>68</v>
      </c>
      <c r="C9" s="103" t="s">
        <v>69</v>
      </c>
      <c r="D9" s="104" t="s">
        <v>70</v>
      </c>
      <c r="F9" s="87" t="s">
        <v>601</v>
      </c>
    </row>
    <row r="10" spans="1:6">
      <c r="A10" s="105"/>
      <c r="B10" s="105"/>
      <c r="C10" s="106"/>
      <c r="D10" s="107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RowHeight="12.75"/>
  <cols>
    <col min="1" max="1" width="42.28515625" style="87" customWidth="1"/>
    <col min="2" max="4" width="9.7109375" style="2" customWidth="1"/>
    <col min="5" max="5" width="9.7109375" style="88" customWidth="1"/>
    <col min="6" max="6" width="8.7109375" style="89" customWidth="1"/>
    <col min="7" max="7" width="9.140625" style="89"/>
    <col min="8" max="23" width="9.140625" style="87"/>
    <col min="24" max="25" width="5.7109375" style="87" customWidth="1"/>
    <col min="26" max="26" width="6.5703125" style="87" customWidth="1"/>
    <col min="27" max="27" width="24.28515625" style="87" customWidth="1"/>
    <col min="28" max="28" width="4.28515625" style="87" customWidth="1"/>
    <col min="29" max="29" width="8.28515625" style="87" customWidth="1"/>
    <col min="30" max="30" width="8.7109375" style="87" customWidth="1"/>
    <col min="31" max="16384" width="9.140625" style="87"/>
  </cols>
  <sheetData>
    <row r="1" spans="1:30">
      <c r="A1" s="90" t="s">
        <v>117</v>
      </c>
      <c r="C1" s="87"/>
      <c r="E1" s="90" t="s">
        <v>118</v>
      </c>
      <c r="F1" s="87"/>
      <c r="G1" s="87"/>
      <c r="Z1" s="84" t="s">
        <v>5</v>
      </c>
      <c r="AA1" s="84" t="s">
        <v>6</v>
      </c>
      <c r="AB1" s="84" t="s">
        <v>7</v>
      </c>
      <c r="AC1" s="84" t="s">
        <v>8</v>
      </c>
      <c r="AD1" s="84" t="s">
        <v>9</v>
      </c>
    </row>
    <row r="2" spans="1:30">
      <c r="A2" s="90" t="s">
        <v>119</v>
      </c>
      <c r="C2" s="87"/>
      <c r="E2" s="90" t="s">
        <v>120</v>
      </c>
      <c r="F2" s="87"/>
      <c r="G2" s="87"/>
      <c r="Z2" s="84" t="s">
        <v>12</v>
      </c>
      <c r="AA2" s="85" t="s">
        <v>71</v>
      </c>
      <c r="AB2" s="85" t="s">
        <v>14</v>
      </c>
      <c r="AC2" s="85"/>
      <c r="AD2" s="86"/>
    </row>
    <row r="3" spans="1:30">
      <c r="A3" s="90" t="s">
        <v>15</v>
      </c>
      <c r="C3" s="87"/>
      <c r="E3" s="90" t="s">
        <v>121</v>
      </c>
      <c r="F3" s="87"/>
      <c r="G3" s="87"/>
      <c r="Z3" s="84" t="s">
        <v>16</v>
      </c>
      <c r="AA3" s="85" t="s">
        <v>72</v>
      </c>
      <c r="AB3" s="85" t="s">
        <v>14</v>
      </c>
      <c r="AC3" s="85" t="s">
        <v>18</v>
      </c>
      <c r="AD3" s="86" t="s">
        <v>19</v>
      </c>
    </row>
    <row r="4" spans="1:30">
      <c r="B4" s="87"/>
      <c r="C4" s="87"/>
      <c r="D4" s="87"/>
      <c r="E4" s="87"/>
      <c r="F4" s="87"/>
      <c r="G4" s="87"/>
      <c r="Z4" s="84" t="s">
        <v>20</v>
      </c>
      <c r="AA4" s="85" t="s">
        <v>73</v>
      </c>
      <c r="AB4" s="85" t="s">
        <v>14</v>
      </c>
      <c r="AC4" s="85"/>
      <c r="AD4" s="86"/>
    </row>
    <row r="5" spans="1:30">
      <c r="A5" s="90" t="s">
        <v>122</v>
      </c>
      <c r="B5" s="87"/>
      <c r="C5" s="87"/>
      <c r="D5" s="87"/>
      <c r="E5" s="87"/>
      <c r="F5" s="87"/>
      <c r="G5" s="87"/>
      <c r="Z5" s="84" t="s">
        <v>22</v>
      </c>
      <c r="AA5" s="85" t="s">
        <v>72</v>
      </c>
      <c r="AB5" s="85" t="s">
        <v>14</v>
      </c>
      <c r="AC5" s="85" t="s">
        <v>18</v>
      </c>
      <c r="AD5" s="86" t="s">
        <v>19</v>
      </c>
    </row>
    <row r="6" spans="1:30">
      <c r="A6" s="90" t="s">
        <v>123</v>
      </c>
      <c r="B6" s="87"/>
      <c r="C6" s="87"/>
      <c r="D6" s="87"/>
      <c r="E6" s="87"/>
      <c r="F6" s="87"/>
      <c r="G6" s="87"/>
    </row>
    <row r="7" spans="1:30">
      <c r="A7" s="90"/>
      <c r="B7" s="87"/>
      <c r="C7" s="87"/>
      <c r="D7" s="87"/>
      <c r="E7" s="87"/>
      <c r="F7" s="87"/>
      <c r="G7" s="87"/>
    </row>
    <row r="8" spans="1:30" ht="13.5">
      <c r="A8" s="87" t="s">
        <v>124</v>
      </c>
      <c r="B8" s="91" t="str">
        <f>CONCATENATE(AA2," ",AB2," ",AC2," ",AD2)</f>
        <v xml:space="preserve">Rekapitulácia rozpočtu v EUR  </v>
      </c>
      <c r="G8" s="87"/>
    </row>
    <row r="9" spans="1:30">
      <c r="A9" s="92" t="s">
        <v>74</v>
      </c>
      <c r="B9" s="92" t="s">
        <v>31</v>
      </c>
      <c r="C9" s="92" t="s">
        <v>32</v>
      </c>
      <c r="D9" s="92" t="s">
        <v>33</v>
      </c>
      <c r="E9" s="93" t="s">
        <v>75</v>
      </c>
      <c r="F9" s="93" t="s">
        <v>35</v>
      </c>
      <c r="G9" s="93" t="s">
        <v>40</v>
      </c>
    </row>
    <row r="10" spans="1:30">
      <c r="A10" s="94"/>
      <c r="B10" s="94"/>
      <c r="C10" s="94" t="s">
        <v>57</v>
      </c>
      <c r="D10" s="94"/>
      <c r="E10" s="94" t="s">
        <v>33</v>
      </c>
      <c r="F10" s="94" t="s">
        <v>33</v>
      </c>
      <c r="G10" s="94" t="s">
        <v>33</v>
      </c>
    </row>
    <row r="12" spans="1:30">
      <c r="A12" s="87" t="s">
        <v>149</v>
      </c>
      <c r="B12" s="2">
        <f>Prehlad!H20</f>
        <v>0</v>
      </c>
      <c r="C12" s="2">
        <f>Prehlad!I20</f>
        <v>0</v>
      </c>
      <c r="D12" s="2">
        <f>Prehlad!J20</f>
        <v>0</v>
      </c>
      <c r="E12" s="88">
        <f>Prehlad!L20</f>
        <v>0</v>
      </c>
      <c r="F12" s="89">
        <f>Prehlad!N20</f>
        <v>0</v>
      </c>
      <c r="G12" s="89">
        <f>Prehlad!W20</f>
        <v>4.8969999999999994</v>
      </c>
    </row>
    <row r="13" spans="1:30">
      <c r="A13" s="87" t="s">
        <v>176</v>
      </c>
      <c r="B13" s="2">
        <f>Prehlad!H29</f>
        <v>0</v>
      </c>
      <c r="C13" s="2">
        <f>Prehlad!I29</f>
        <v>0</v>
      </c>
      <c r="D13" s="2">
        <f>Prehlad!J29</f>
        <v>0</v>
      </c>
      <c r="E13" s="88">
        <f>Prehlad!L29</f>
        <v>3.9073634999999998</v>
      </c>
      <c r="F13" s="89">
        <f>Prehlad!N29</f>
        <v>0</v>
      </c>
      <c r="G13" s="89">
        <f>Prehlad!W29</f>
        <v>187.10500000000002</v>
      </c>
    </row>
    <row r="14" spans="1:30">
      <c r="A14" s="87" t="s">
        <v>198</v>
      </c>
      <c r="B14" s="2">
        <f>Prehlad!H38</f>
        <v>0</v>
      </c>
      <c r="C14" s="2">
        <f>Prehlad!I38</f>
        <v>0</v>
      </c>
      <c r="D14" s="2">
        <f>Prehlad!J38</f>
        <v>0</v>
      </c>
      <c r="E14" s="88">
        <f>Prehlad!L38</f>
        <v>2.6420011699999999</v>
      </c>
      <c r="F14" s="89">
        <f>Prehlad!N38</f>
        <v>0</v>
      </c>
      <c r="G14" s="89">
        <f>Prehlad!W38</f>
        <v>9.734</v>
      </c>
    </row>
    <row r="15" spans="1:30">
      <c r="A15" s="87" t="s">
        <v>215</v>
      </c>
      <c r="B15" s="2">
        <f>Prehlad!H45</f>
        <v>0</v>
      </c>
      <c r="C15" s="2">
        <f>Prehlad!I45</f>
        <v>0</v>
      </c>
      <c r="D15" s="2">
        <f>Prehlad!J45</f>
        <v>0</v>
      </c>
      <c r="E15" s="88">
        <f>Prehlad!L45</f>
        <v>4.2401000000000001E-3</v>
      </c>
      <c r="F15" s="89">
        <f>Prehlad!N45</f>
        <v>0</v>
      </c>
      <c r="G15" s="89">
        <f>Prehlad!W45</f>
        <v>8.9999999999999993E-3</v>
      </c>
    </row>
    <row r="16" spans="1:30">
      <c r="A16" s="87" t="s">
        <v>223</v>
      </c>
      <c r="B16" s="2">
        <f>Prehlad!H72</f>
        <v>0</v>
      </c>
      <c r="C16" s="2">
        <f>Prehlad!I72</f>
        <v>0</v>
      </c>
      <c r="D16" s="2">
        <f>Prehlad!J72</f>
        <v>0</v>
      </c>
      <c r="E16" s="88">
        <f>Prehlad!L72</f>
        <v>9.0508358000000015</v>
      </c>
      <c r="F16" s="89">
        <f>Prehlad!N72</f>
        <v>0</v>
      </c>
      <c r="G16" s="89">
        <f>Prehlad!W72</f>
        <v>182.89399999999998</v>
      </c>
    </row>
    <row r="17" spans="1:7">
      <c r="A17" s="87" t="s">
        <v>288</v>
      </c>
      <c r="B17" s="2">
        <f>Prehlad!H127</f>
        <v>0</v>
      </c>
      <c r="C17" s="2">
        <f>Prehlad!I127</f>
        <v>0</v>
      </c>
      <c r="D17" s="2">
        <f>Prehlad!J127</f>
        <v>0</v>
      </c>
      <c r="E17" s="88">
        <f>Prehlad!L127</f>
        <v>0.12998335999999999</v>
      </c>
      <c r="F17" s="89">
        <f>Prehlad!N127</f>
        <v>14.433712000000003</v>
      </c>
      <c r="G17" s="89">
        <f>Prehlad!W127</f>
        <v>962.63499999999999</v>
      </c>
    </row>
    <row r="18" spans="1:7">
      <c r="A18" s="87" t="s">
        <v>407</v>
      </c>
      <c r="B18" s="2">
        <f>Prehlad!H129</f>
        <v>0</v>
      </c>
      <c r="C18" s="2">
        <f>Prehlad!I129</f>
        <v>0</v>
      </c>
      <c r="D18" s="2">
        <f>Prehlad!J129</f>
        <v>0</v>
      </c>
      <c r="E18" s="88">
        <f>Prehlad!L129</f>
        <v>15.734423930000002</v>
      </c>
      <c r="F18" s="89">
        <f>Prehlad!N129</f>
        <v>14.433712000000003</v>
      </c>
      <c r="G18" s="89">
        <f>Prehlad!W129</f>
        <v>1347.2739999999999</v>
      </c>
    </row>
    <row r="20" spans="1:7">
      <c r="A20" s="87" t="s">
        <v>409</v>
      </c>
      <c r="B20" s="2">
        <f>Prehlad!H146</f>
        <v>0</v>
      </c>
      <c r="C20" s="2">
        <f>Prehlad!I146</f>
        <v>0</v>
      </c>
      <c r="D20" s="2">
        <f>Prehlad!J146</f>
        <v>0</v>
      </c>
      <c r="E20" s="88">
        <f>Prehlad!L146</f>
        <v>1.7390100000000002E-2</v>
      </c>
      <c r="F20" s="89">
        <f>Prehlad!N146</f>
        <v>0</v>
      </c>
      <c r="G20" s="89">
        <f>Prehlad!W146</f>
        <v>1.6319999999999999</v>
      </c>
    </row>
    <row r="21" spans="1:7">
      <c r="A21" s="87" t="s">
        <v>445</v>
      </c>
      <c r="B21" s="2">
        <f>Prehlad!H150</f>
        <v>0</v>
      </c>
      <c r="C21" s="2">
        <f>Prehlad!I150</f>
        <v>0</v>
      </c>
      <c r="D21" s="2">
        <f>Prehlad!J150</f>
        <v>0</v>
      </c>
      <c r="E21" s="88">
        <f>Prehlad!L150</f>
        <v>0</v>
      </c>
      <c r="F21" s="89">
        <f>Prehlad!N150</f>
        <v>0</v>
      </c>
      <c r="G21" s="89">
        <f>Prehlad!W150</f>
        <v>0</v>
      </c>
    </row>
    <row r="22" spans="1:7">
      <c r="A22" s="87" t="s">
        <v>451</v>
      </c>
      <c r="B22" s="2">
        <f>Prehlad!H154</f>
        <v>0</v>
      </c>
      <c r="C22" s="2">
        <f>Prehlad!I154</f>
        <v>0</v>
      </c>
      <c r="D22" s="2">
        <f>Prehlad!J154</f>
        <v>0</v>
      </c>
      <c r="E22" s="88">
        <f>Prehlad!L154</f>
        <v>0</v>
      </c>
      <c r="F22" s="89">
        <f>Prehlad!N154</f>
        <v>0</v>
      </c>
      <c r="G22" s="89">
        <f>Prehlad!W154</f>
        <v>0</v>
      </c>
    </row>
    <row r="23" spans="1:7">
      <c r="A23" s="87" t="s">
        <v>456</v>
      </c>
      <c r="B23" s="2">
        <f>Prehlad!H172</f>
        <v>0</v>
      </c>
      <c r="C23" s="2">
        <f>Prehlad!I172</f>
        <v>0</v>
      </c>
      <c r="D23" s="2">
        <f>Prehlad!J172</f>
        <v>0</v>
      </c>
      <c r="E23" s="88">
        <f>Prehlad!L172</f>
        <v>0.30562800000000001</v>
      </c>
      <c r="F23" s="89">
        <f>Prehlad!N172</f>
        <v>0</v>
      </c>
      <c r="G23" s="89">
        <f>Prehlad!W172</f>
        <v>97.266000000000005</v>
      </c>
    </row>
    <row r="24" spans="1:7">
      <c r="A24" s="87" t="s">
        <v>496</v>
      </c>
      <c r="B24" s="2">
        <f>Prehlad!H192</f>
        <v>0</v>
      </c>
      <c r="C24" s="2">
        <f>Prehlad!I192</f>
        <v>0</v>
      </c>
      <c r="D24" s="2">
        <f>Prehlad!J192</f>
        <v>0</v>
      </c>
      <c r="E24" s="88">
        <f>Prehlad!L192</f>
        <v>4.1710494999999996</v>
      </c>
      <c r="F24" s="89">
        <f>Prehlad!N192</f>
        <v>0.113</v>
      </c>
      <c r="G24" s="89">
        <f>Prehlad!W192</f>
        <v>255.06300000000005</v>
      </c>
    </row>
    <row r="25" spans="1:7">
      <c r="A25" s="87" t="s">
        <v>533</v>
      </c>
      <c r="B25" s="2">
        <f>Prehlad!H204</f>
        <v>0</v>
      </c>
      <c r="C25" s="2">
        <f>Prehlad!I204</f>
        <v>0</v>
      </c>
      <c r="D25" s="2">
        <f>Prehlad!J204</f>
        <v>0</v>
      </c>
      <c r="E25" s="88">
        <f>Prehlad!L204</f>
        <v>3.1747200000000003E-2</v>
      </c>
      <c r="F25" s="89">
        <f>Prehlad!N204</f>
        <v>4.854E-2</v>
      </c>
      <c r="G25" s="89">
        <f>Prehlad!W204</f>
        <v>32.712000000000003</v>
      </c>
    </row>
    <row r="26" spans="1:7">
      <c r="A26" s="87" t="s">
        <v>561</v>
      </c>
      <c r="B26" s="2">
        <f>Prehlad!H214</f>
        <v>0</v>
      </c>
      <c r="C26" s="2">
        <f>Prehlad!I214</f>
        <v>0</v>
      </c>
      <c r="D26" s="2">
        <f>Prehlad!J214</f>
        <v>0</v>
      </c>
      <c r="E26" s="88">
        <f>Prehlad!L214</f>
        <v>3.0096970000000001E-2</v>
      </c>
      <c r="F26" s="89">
        <f>Prehlad!N214</f>
        <v>0</v>
      </c>
      <c r="G26" s="89">
        <f>Prehlad!W214</f>
        <v>48.155000000000001</v>
      </c>
    </row>
    <row r="27" spans="1:7">
      <c r="A27" s="87" t="s">
        <v>575</v>
      </c>
      <c r="B27" s="2">
        <f>Prehlad!H221</f>
        <v>0</v>
      </c>
      <c r="C27" s="2">
        <f>Prehlad!I221</f>
        <v>0</v>
      </c>
      <c r="D27" s="2">
        <f>Prehlad!J221</f>
        <v>0</v>
      </c>
      <c r="E27" s="88">
        <f>Prehlad!L221</f>
        <v>0</v>
      </c>
      <c r="F27" s="89">
        <f>Prehlad!N221</f>
        <v>0</v>
      </c>
      <c r="G27" s="89">
        <f>Prehlad!W221</f>
        <v>526</v>
      </c>
    </row>
    <row r="28" spans="1:7">
      <c r="A28" s="87" t="s">
        <v>586</v>
      </c>
      <c r="B28" s="2">
        <f>Prehlad!H223</f>
        <v>0</v>
      </c>
      <c r="C28" s="2">
        <f>Prehlad!I223</f>
        <v>0</v>
      </c>
      <c r="D28" s="2">
        <f>Prehlad!J223</f>
        <v>0</v>
      </c>
      <c r="E28" s="88">
        <f>Prehlad!L223</f>
        <v>4.5559117699999989</v>
      </c>
      <c r="F28" s="89">
        <f>Prehlad!N223</f>
        <v>0.16154000000000002</v>
      </c>
      <c r="G28" s="89">
        <f>Prehlad!W223</f>
        <v>960.82800000000009</v>
      </c>
    </row>
    <row r="30" spans="1:7">
      <c r="A30" s="87" t="s">
        <v>588</v>
      </c>
      <c r="B30" s="2">
        <f>Prehlad!H230</f>
        <v>0</v>
      </c>
      <c r="C30" s="2">
        <f>Prehlad!I230</f>
        <v>0</v>
      </c>
      <c r="D30" s="2">
        <f>Prehlad!J230</f>
        <v>0</v>
      </c>
      <c r="E30" s="88">
        <f>Prehlad!L230</f>
        <v>0</v>
      </c>
      <c r="F30" s="89">
        <f>Prehlad!N230</f>
        <v>0</v>
      </c>
      <c r="G30" s="89">
        <f>Prehlad!W230</f>
        <v>0</v>
      </c>
    </row>
    <row r="31" spans="1:7">
      <c r="A31" s="87" t="s">
        <v>598</v>
      </c>
      <c r="B31" s="2">
        <f>Prehlad!H232</f>
        <v>0</v>
      </c>
      <c r="C31" s="2">
        <f>Prehlad!I232</f>
        <v>0</v>
      </c>
      <c r="D31" s="2">
        <f>Prehlad!J232</f>
        <v>0</v>
      </c>
      <c r="E31" s="88">
        <f>Prehlad!L232</f>
        <v>0</v>
      </c>
      <c r="F31" s="89">
        <f>Prehlad!N232</f>
        <v>0</v>
      </c>
      <c r="G31" s="89">
        <f>Prehlad!W232</f>
        <v>0</v>
      </c>
    </row>
    <row r="34" spans="1:7">
      <c r="A34" s="87" t="s">
        <v>599</v>
      </c>
      <c r="B34" s="2">
        <f>Prehlad!H234</f>
        <v>0</v>
      </c>
      <c r="C34" s="2">
        <f>Prehlad!I234</f>
        <v>0</v>
      </c>
      <c r="D34" s="2">
        <f>Prehlad!J234</f>
        <v>0</v>
      </c>
      <c r="E34" s="88">
        <f>Prehlad!L234</f>
        <v>20.2903357</v>
      </c>
      <c r="F34" s="89">
        <f>Prehlad!N234</f>
        <v>14.595252000000004</v>
      </c>
      <c r="G34" s="89">
        <f>Prehlad!W234</f>
        <v>2308.1019999999999</v>
      </c>
    </row>
  </sheetData>
  <printOptions horizontalCentered="1"/>
  <pageMargins left="0.19652800000000001" right="0.19652800000000001" top="0.629861" bottom="0.59027799999999997" header="0.51180599999999998" footer="0.35416700000000001"/>
  <pageSetup paperSize="9" fitToWidth="0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opLeftCell="A13" workbookViewId="0"/>
  </sheetViews>
  <sheetFormatPr defaultRowHeight="12.75"/>
  <cols>
    <col min="1" max="1" width="0.7109375" style="3" customWidth="1"/>
    <col min="2" max="2" width="3.7109375" style="3" customWidth="1"/>
    <col min="3" max="3" width="6.85546875" style="3" customWidth="1"/>
    <col min="4" max="6" width="14" style="3" customWidth="1"/>
    <col min="7" max="7" width="3.85546875" style="3" customWidth="1"/>
    <col min="8" max="8" width="17.7109375" style="3" customWidth="1"/>
    <col min="9" max="9" width="8.7109375" style="3" customWidth="1"/>
    <col min="10" max="10" width="14" style="3" customWidth="1"/>
    <col min="11" max="11" width="2.28515625" style="3" customWidth="1"/>
    <col min="12" max="12" width="6.85546875" style="3" customWidth="1"/>
    <col min="13" max="23" width="9.140625" style="3"/>
    <col min="24" max="25" width="5.7109375" style="3" customWidth="1"/>
    <col min="26" max="26" width="6.5703125" style="3" customWidth="1"/>
    <col min="27" max="27" width="21.42578125" style="3" customWidth="1"/>
    <col min="28" max="28" width="4.28515625" style="3" customWidth="1"/>
    <col min="29" max="29" width="8.28515625" style="3" customWidth="1"/>
    <col min="30" max="30" width="8.7109375" style="3" customWidth="1"/>
    <col min="31" max="16384" width="9.140625" style="3"/>
  </cols>
  <sheetData>
    <row r="1" spans="2:30" ht="28.5" customHeight="1">
      <c r="B1" s="4" t="s">
        <v>125</v>
      </c>
      <c r="C1" s="4"/>
      <c r="D1" s="4"/>
      <c r="F1" s="5" t="str">
        <f>CONCATENATE(AA2," ",AB2," ",AC2," ",AD2)</f>
        <v xml:space="preserve">Krycí list rozpočtu v EUR  </v>
      </c>
      <c r="G1" s="4"/>
      <c r="H1" s="4"/>
      <c r="I1" s="4"/>
      <c r="J1" s="4"/>
      <c r="Z1" s="84" t="s">
        <v>5</v>
      </c>
      <c r="AA1" s="84" t="s">
        <v>6</v>
      </c>
      <c r="AB1" s="84" t="s">
        <v>7</v>
      </c>
      <c r="AC1" s="84" t="s">
        <v>8</v>
      </c>
      <c r="AD1" s="84" t="s">
        <v>9</v>
      </c>
    </row>
    <row r="2" spans="2:30" ht="18" customHeight="1">
      <c r="B2" s="6"/>
      <c r="C2" s="7" t="s">
        <v>122</v>
      </c>
      <c r="D2" s="7"/>
      <c r="E2" s="7"/>
      <c r="F2" s="7"/>
      <c r="G2" s="8" t="s">
        <v>76</v>
      </c>
      <c r="H2" s="7"/>
      <c r="I2" s="7"/>
      <c r="J2" s="67"/>
      <c r="Z2" s="84" t="s">
        <v>12</v>
      </c>
      <c r="AA2" s="85" t="s">
        <v>77</v>
      </c>
      <c r="AB2" s="85" t="s">
        <v>14</v>
      </c>
      <c r="AC2" s="85"/>
      <c r="AD2" s="86"/>
    </row>
    <row r="3" spans="2:30" ht="18" customHeight="1">
      <c r="B3" s="9"/>
      <c r="C3" s="10" t="s">
        <v>123</v>
      </c>
      <c r="D3" s="10"/>
      <c r="E3" s="10"/>
      <c r="F3" s="10"/>
      <c r="G3" s="11" t="s">
        <v>126</v>
      </c>
      <c r="H3" s="10"/>
      <c r="I3" s="10"/>
      <c r="J3" s="68"/>
      <c r="Z3" s="84" t="s">
        <v>16</v>
      </c>
      <c r="AA3" s="85" t="s">
        <v>78</v>
      </c>
      <c r="AB3" s="85" t="s">
        <v>14</v>
      </c>
      <c r="AC3" s="85" t="s">
        <v>18</v>
      </c>
      <c r="AD3" s="86" t="s">
        <v>19</v>
      </c>
    </row>
    <row r="4" spans="2:30" ht="18" customHeight="1">
      <c r="B4" s="12"/>
      <c r="C4" s="13"/>
      <c r="D4" s="13"/>
      <c r="E4" s="13"/>
      <c r="F4" s="13"/>
      <c r="G4" s="14"/>
      <c r="H4" s="13"/>
      <c r="I4" s="13"/>
      <c r="J4" s="69"/>
      <c r="Z4" s="84" t="s">
        <v>20</v>
      </c>
      <c r="AA4" s="85" t="s">
        <v>79</v>
      </c>
      <c r="AB4" s="85" t="s">
        <v>14</v>
      </c>
      <c r="AC4" s="85"/>
      <c r="AD4" s="86"/>
    </row>
    <row r="5" spans="2:30" ht="18" customHeight="1">
      <c r="B5" s="15"/>
      <c r="C5" s="16" t="s">
        <v>80</v>
      </c>
      <c r="D5" s="16"/>
      <c r="E5" s="16" t="s">
        <v>81</v>
      </c>
      <c r="F5" s="17"/>
      <c r="G5" s="17" t="s">
        <v>82</v>
      </c>
      <c r="H5" s="16" t="s">
        <v>127</v>
      </c>
      <c r="I5" s="17" t="s">
        <v>83</v>
      </c>
      <c r="J5" s="70" t="s">
        <v>128</v>
      </c>
      <c r="Z5" s="84" t="s">
        <v>22</v>
      </c>
      <c r="AA5" s="85" t="s">
        <v>78</v>
      </c>
      <c r="AB5" s="85" t="s">
        <v>14</v>
      </c>
      <c r="AC5" s="85" t="s">
        <v>18</v>
      </c>
      <c r="AD5" s="86" t="s">
        <v>19</v>
      </c>
    </row>
    <row r="6" spans="2:30" ht="18" customHeight="1">
      <c r="B6" s="6"/>
      <c r="C6" s="7" t="s">
        <v>2</v>
      </c>
      <c r="D6" s="7" t="s">
        <v>129</v>
      </c>
      <c r="E6" s="7"/>
      <c r="F6" s="7"/>
      <c r="G6" s="7" t="s">
        <v>84</v>
      </c>
      <c r="H6" s="7"/>
      <c r="I6" s="7"/>
      <c r="J6" s="67"/>
    </row>
    <row r="7" spans="2:30" ht="18" customHeight="1">
      <c r="B7" s="18"/>
      <c r="C7" s="19"/>
      <c r="D7" s="20" t="s">
        <v>130</v>
      </c>
      <c r="E7" s="20"/>
      <c r="F7" s="20"/>
      <c r="G7" s="20" t="s">
        <v>85</v>
      </c>
      <c r="H7" s="20"/>
      <c r="I7" s="20"/>
      <c r="J7" s="71"/>
    </row>
    <row r="8" spans="2:30" ht="18" customHeight="1">
      <c r="B8" s="9"/>
      <c r="C8" s="10" t="s">
        <v>1</v>
      </c>
      <c r="D8" s="10"/>
      <c r="E8" s="10"/>
      <c r="F8" s="10"/>
      <c r="G8" s="10" t="s">
        <v>84</v>
      </c>
      <c r="H8" s="10"/>
      <c r="I8" s="10"/>
      <c r="J8" s="68"/>
    </row>
    <row r="9" spans="2:30" ht="18" customHeight="1">
      <c r="B9" s="12"/>
      <c r="C9" s="14"/>
      <c r="D9" s="13"/>
      <c r="E9" s="13"/>
      <c r="F9" s="13"/>
      <c r="G9" s="20" t="s">
        <v>85</v>
      </c>
      <c r="H9" s="13"/>
      <c r="I9" s="13"/>
      <c r="J9" s="69"/>
    </row>
    <row r="10" spans="2:30" ht="18" customHeight="1">
      <c r="B10" s="9"/>
      <c r="C10" s="10" t="s">
        <v>86</v>
      </c>
      <c r="D10" s="10" t="s">
        <v>131</v>
      </c>
      <c r="E10" s="10"/>
      <c r="F10" s="10"/>
      <c r="G10" s="10" t="s">
        <v>84</v>
      </c>
      <c r="H10" s="10"/>
      <c r="I10" s="10"/>
      <c r="J10" s="68"/>
    </row>
    <row r="11" spans="2:30" ht="18" customHeight="1">
      <c r="B11" s="21"/>
      <c r="C11" s="22"/>
      <c r="D11" s="22" t="s">
        <v>132</v>
      </c>
      <c r="E11" s="22"/>
      <c r="F11" s="22"/>
      <c r="G11" s="22" t="s">
        <v>85</v>
      </c>
      <c r="H11" s="22"/>
      <c r="I11" s="22"/>
      <c r="J11" s="72"/>
    </row>
    <row r="12" spans="2:30" ht="18" customHeight="1">
      <c r="B12" s="23"/>
      <c r="C12" s="7"/>
      <c r="D12" s="7"/>
      <c r="E12" s="7"/>
      <c r="F12" s="24">
        <f>IF(B12&lt;&gt;0,ROUND($J$31/B12,0),0)</f>
        <v>0</v>
      </c>
      <c r="G12" s="8"/>
      <c r="H12" s="7"/>
      <c r="I12" s="7"/>
      <c r="J12" s="73">
        <f>IF(G12&lt;&gt;0,ROUND($J$31/G12,0),0)</f>
        <v>0</v>
      </c>
    </row>
    <row r="13" spans="2:30" ht="18" customHeight="1">
      <c r="B13" s="25"/>
      <c r="C13" s="20"/>
      <c r="D13" s="20"/>
      <c r="E13" s="20"/>
      <c r="F13" s="26">
        <f>IF(B13&lt;&gt;0,ROUND($J$31/B13,0),0)</f>
        <v>0</v>
      </c>
      <c r="G13" s="19"/>
      <c r="H13" s="20"/>
      <c r="I13" s="20"/>
      <c r="J13" s="74">
        <f>IF(G13&lt;&gt;0,ROUND($J$31/G13,0),0)</f>
        <v>0</v>
      </c>
    </row>
    <row r="14" spans="2:30" ht="18" customHeight="1">
      <c r="B14" s="27"/>
      <c r="C14" s="22"/>
      <c r="D14" s="22"/>
      <c r="E14" s="22"/>
      <c r="F14" s="28">
        <f>IF(B14&lt;&gt;0,ROUND($J$31/B14,0),0)</f>
        <v>0</v>
      </c>
      <c r="G14" s="29"/>
      <c r="H14" s="22"/>
      <c r="I14" s="22"/>
      <c r="J14" s="75">
        <f>IF(G14&lt;&gt;0,ROUND($J$31/G14,0),0)</f>
        <v>0</v>
      </c>
    </row>
    <row r="15" spans="2:30" ht="18" customHeight="1">
      <c r="B15" s="30" t="s">
        <v>87</v>
      </c>
      <c r="C15" s="31" t="s">
        <v>88</v>
      </c>
      <c r="D15" s="32" t="s">
        <v>31</v>
      </c>
      <c r="E15" s="32" t="s">
        <v>89</v>
      </c>
      <c r="F15" s="33" t="s">
        <v>90</v>
      </c>
      <c r="G15" s="30" t="s">
        <v>91</v>
      </c>
      <c r="H15" s="34" t="s">
        <v>92</v>
      </c>
      <c r="I15" s="45"/>
      <c r="J15" s="46"/>
    </row>
    <row r="16" spans="2:30" ht="18" customHeight="1">
      <c r="B16" s="35">
        <v>1</v>
      </c>
      <c r="C16" s="36" t="s">
        <v>93</v>
      </c>
      <c r="D16" s="143">
        <f>Prehlad!H129</f>
        <v>0</v>
      </c>
      <c r="E16" s="143">
        <f>Prehlad!I129</f>
        <v>0</v>
      </c>
      <c r="F16" s="144">
        <f>D16+E16</f>
        <v>0</v>
      </c>
      <c r="G16" s="35">
        <v>6</v>
      </c>
      <c r="H16" s="37" t="s">
        <v>133</v>
      </c>
      <c r="I16" s="76"/>
      <c r="J16" s="144">
        <v>0</v>
      </c>
    </row>
    <row r="17" spans="2:10" ht="18" customHeight="1">
      <c r="B17" s="38">
        <v>2</v>
      </c>
      <c r="C17" s="39" t="s">
        <v>94</v>
      </c>
      <c r="D17" s="145">
        <f>Prehlad!H223</f>
        <v>0</v>
      </c>
      <c r="E17" s="145">
        <f>Prehlad!I223</f>
        <v>0</v>
      </c>
      <c r="F17" s="144">
        <f>D17+E17</f>
        <v>0</v>
      </c>
      <c r="G17" s="38">
        <v>7</v>
      </c>
      <c r="H17" s="40" t="s">
        <v>134</v>
      </c>
      <c r="I17" s="10"/>
      <c r="J17" s="146">
        <v>0</v>
      </c>
    </row>
    <row r="18" spans="2:10" ht="18" customHeight="1">
      <c r="B18" s="38">
        <v>3</v>
      </c>
      <c r="C18" s="39" t="s">
        <v>95</v>
      </c>
      <c r="D18" s="145">
        <f>Prehlad!H232</f>
        <v>0</v>
      </c>
      <c r="E18" s="145">
        <f>Prehlad!I232</f>
        <v>0</v>
      </c>
      <c r="F18" s="144">
        <f>D18+E18</f>
        <v>0</v>
      </c>
      <c r="G18" s="38">
        <v>8</v>
      </c>
      <c r="H18" s="40" t="s">
        <v>135</v>
      </c>
      <c r="I18" s="10"/>
      <c r="J18" s="146">
        <v>0</v>
      </c>
    </row>
    <row r="19" spans="2:10" ht="18" customHeight="1">
      <c r="B19" s="38">
        <v>4</v>
      </c>
      <c r="C19" s="39" t="s">
        <v>96</v>
      </c>
      <c r="D19" s="145"/>
      <c r="E19" s="145"/>
      <c r="F19" s="147">
        <f>D19+E19</f>
        <v>0</v>
      </c>
      <c r="G19" s="38">
        <v>9</v>
      </c>
      <c r="H19" s="40" t="s">
        <v>3</v>
      </c>
      <c r="I19" s="10"/>
      <c r="J19" s="146">
        <v>0</v>
      </c>
    </row>
    <row r="20" spans="2:10" ht="18" customHeight="1">
      <c r="B20" s="41">
        <v>5</v>
      </c>
      <c r="C20" s="42" t="s">
        <v>97</v>
      </c>
      <c r="D20" s="148">
        <f>SUM(D16:D19)</f>
        <v>0</v>
      </c>
      <c r="E20" s="149">
        <f>SUM(E16:E19)</f>
        <v>0</v>
      </c>
      <c r="F20" s="150">
        <f>SUM(F16:F19)</f>
        <v>0</v>
      </c>
      <c r="G20" s="43">
        <v>10</v>
      </c>
      <c r="I20" s="77" t="s">
        <v>98</v>
      </c>
      <c r="J20" s="150">
        <f>SUM(J16:J19)</f>
        <v>0</v>
      </c>
    </row>
    <row r="21" spans="2:10" ht="18" customHeight="1">
      <c r="B21" s="30" t="s">
        <v>99</v>
      </c>
      <c r="C21" s="44"/>
      <c r="D21" s="45" t="s">
        <v>100</v>
      </c>
      <c r="E21" s="45"/>
      <c r="F21" s="46"/>
      <c r="G21" s="30" t="s">
        <v>101</v>
      </c>
      <c r="H21" s="34" t="s">
        <v>102</v>
      </c>
      <c r="I21" s="45"/>
      <c r="J21" s="46"/>
    </row>
    <row r="22" spans="2:10" ht="18" customHeight="1">
      <c r="B22" s="35">
        <v>11</v>
      </c>
      <c r="C22" s="37" t="s">
        <v>136</v>
      </c>
      <c r="D22" s="47"/>
      <c r="E22" s="48">
        <v>0</v>
      </c>
      <c r="F22" s="144">
        <f>ROUND(((D16+E16+D17+E17+D18)*E22),2)</f>
        <v>0</v>
      </c>
      <c r="G22" s="38">
        <v>16</v>
      </c>
      <c r="H22" s="40" t="s">
        <v>103</v>
      </c>
      <c r="I22" s="78"/>
      <c r="J22" s="146">
        <v>0</v>
      </c>
    </row>
    <row r="23" spans="2:10" ht="18" customHeight="1">
      <c r="B23" s="38">
        <v>12</v>
      </c>
      <c r="C23" s="40" t="s">
        <v>137</v>
      </c>
      <c r="D23" s="49"/>
      <c r="E23" s="50">
        <v>0</v>
      </c>
      <c r="F23" s="146">
        <f>ROUND(((D16+E16+D17+E17+D18)*E23),2)</f>
        <v>0</v>
      </c>
      <c r="G23" s="38">
        <v>17</v>
      </c>
      <c r="H23" s="40" t="s">
        <v>139</v>
      </c>
      <c r="I23" s="78"/>
      <c r="J23" s="146">
        <v>0</v>
      </c>
    </row>
    <row r="24" spans="2:10" ht="18" customHeight="1">
      <c r="B24" s="38">
        <v>13</v>
      </c>
      <c r="C24" s="40" t="s">
        <v>138</v>
      </c>
      <c r="D24" s="49"/>
      <c r="E24" s="50">
        <v>0</v>
      </c>
      <c r="F24" s="146">
        <f>ROUND(((D16+E16+D17+E17+D18)*E24),2)</f>
        <v>0</v>
      </c>
      <c r="G24" s="38">
        <v>18</v>
      </c>
      <c r="H24" s="40" t="s">
        <v>140</v>
      </c>
      <c r="I24" s="78"/>
      <c r="J24" s="146">
        <v>0</v>
      </c>
    </row>
    <row r="25" spans="2:10" ht="18" customHeight="1">
      <c r="B25" s="38">
        <v>14</v>
      </c>
      <c r="C25" s="40" t="s">
        <v>3</v>
      </c>
      <c r="D25" s="49"/>
      <c r="E25" s="50">
        <v>0</v>
      </c>
      <c r="F25" s="146">
        <f>ROUND(((D16+E16+D17+E17+D18+E18)*E25),2)</f>
        <v>0</v>
      </c>
      <c r="G25" s="38">
        <v>19</v>
      </c>
      <c r="H25" s="40" t="s">
        <v>3</v>
      </c>
      <c r="I25" s="78"/>
      <c r="J25" s="146">
        <v>0</v>
      </c>
    </row>
    <row r="26" spans="2:10" ht="18" customHeight="1">
      <c r="B26" s="41">
        <v>15</v>
      </c>
      <c r="C26" s="51"/>
      <c r="D26" s="52"/>
      <c r="E26" s="52" t="s">
        <v>104</v>
      </c>
      <c r="F26" s="150">
        <f>SUM(F22:F25)</f>
        <v>0</v>
      </c>
      <c r="G26" s="41">
        <v>20</v>
      </c>
      <c r="H26" s="51"/>
      <c r="I26" s="52" t="s">
        <v>105</v>
      </c>
      <c r="J26" s="150">
        <f>SUM(J22:J25)</f>
        <v>0</v>
      </c>
    </row>
    <row r="27" spans="2:10" ht="18" customHeight="1">
      <c r="B27" s="53"/>
      <c r="C27" s="54" t="s">
        <v>106</v>
      </c>
      <c r="D27" s="55"/>
      <c r="E27" s="56" t="s">
        <v>107</v>
      </c>
      <c r="F27" s="57"/>
      <c r="G27" s="30" t="s">
        <v>108</v>
      </c>
      <c r="H27" s="34" t="s">
        <v>109</v>
      </c>
      <c r="I27" s="45"/>
      <c r="J27" s="46"/>
    </row>
    <row r="28" spans="2:10" ht="18" customHeight="1">
      <c r="B28" s="58"/>
      <c r="C28" s="59"/>
      <c r="D28" s="4"/>
      <c r="E28" s="60"/>
      <c r="F28" s="57"/>
      <c r="G28" s="35">
        <v>21</v>
      </c>
      <c r="H28" s="37"/>
      <c r="I28" s="79" t="s">
        <v>110</v>
      </c>
      <c r="J28" s="144">
        <f>ROUND(F20,2)+J20+F26+J26</f>
        <v>0</v>
      </c>
    </row>
    <row r="29" spans="2:10" ht="18" customHeight="1">
      <c r="B29" s="58"/>
      <c r="C29" s="4" t="s">
        <v>111</v>
      </c>
      <c r="D29" s="4"/>
      <c r="E29" s="61"/>
      <c r="F29" s="57"/>
      <c r="G29" s="38">
        <v>22</v>
      </c>
      <c r="H29" s="40" t="s">
        <v>141</v>
      </c>
      <c r="I29" s="151">
        <f>J28-I30</f>
        <v>0</v>
      </c>
      <c r="J29" s="146">
        <f>ROUND((I29*20)/100,2)</f>
        <v>0</v>
      </c>
    </row>
    <row r="30" spans="2:10" ht="18" customHeight="1">
      <c r="B30" s="9"/>
      <c r="C30" s="10" t="s">
        <v>112</v>
      </c>
      <c r="D30" s="10"/>
      <c r="E30" s="61"/>
      <c r="F30" s="57"/>
      <c r="G30" s="38">
        <v>23</v>
      </c>
      <c r="H30" s="40" t="s">
        <v>142</v>
      </c>
      <c r="I30" s="151">
        <f>SUMIF(Prehlad!O11:O9999,0,Prehlad!J11:J9999)</f>
        <v>0</v>
      </c>
      <c r="J30" s="146">
        <f>ROUND((I30*0)/100,1)</f>
        <v>0</v>
      </c>
    </row>
    <row r="31" spans="2:10" ht="18" customHeight="1">
      <c r="B31" s="58"/>
      <c r="C31" s="4"/>
      <c r="D31" s="4"/>
      <c r="E31" s="61"/>
      <c r="F31" s="57"/>
      <c r="G31" s="41">
        <v>24</v>
      </c>
      <c r="H31" s="51"/>
      <c r="I31" s="52" t="s">
        <v>113</v>
      </c>
      <c r="J31" s="150">
        <f>SUM(J28:J30)</f>
        <v>0</v>
      </c>
    </row>
    <row r="32" spans="2:10" ht="18" customHeight="1">
      <c r="B32" s="53"/>
      <c r="C32" s="4"/>
      <c r="D32" s="57"/>
      <c r="E32" s="62"/>
      <c r="F32" s="57"/>
      <c r="G32" s="63" t="s">
        <v>114</v>
      </c>
      <c r="H32" s="64" t="s">
        <v>143</v>
      </c>
      <c r="I32" s="80"/>
      <c r="J32" s="81">
        <v>0</v>
      </c>
    </row>
    <row r="33" spans="2:10" ht="18" customHeight="1">
      <c r="B33" s="65"/>
      <c r="C33" s="66"/>
      <c r="D33" s="54" t="s">
        <v>115</v>
      </c>
      <c r="E33" s="66"/>
      <c r="F33" s="66"/>
      <c r="G33" s="66"/>
      <c r="H33" s="66" t="s">
        <v>116</v>
      </c>
      <c r="I33" s="66"/>
      <c r="J33" s="82"/>
    </row>
    <row r="34" spans="2:10" ht="18" customHeight="1">
      <c r="B34" s="58"/>
      <c r="C34" s="59"/>
      <c r="D34" s="4"/>
      <c r="E34" s="4"/>
      <c r="F34" s="59"/>
      <c r="G34" s="4"/>
      <c r="H34" s="4"/>
      <c r="I34" s="4"/>
      <c r="J34" s="83"/>
    </row>
    <row r="35" spans="2:10" ht="18" customHeight="1">
      <c r="B35" s="58"/>
      <c r="C35" s="4" t="s">
        <v>111</v>
      </c>
      <c r="D35" s="4"/>
      <c r="E35" s="4"/>
      <c r="F35" s="59"/>
      <c r="G35" s="4" t="s">
        <v>111</v>
      </c>
      <c r="H35" s="4"/>
      <c r="I35" s="4"/>
      <c r="J35" s="83"/>
    </row>
    <row r="36" spans="2:10" ht="18" customHeight="1">
      <c r="B36" s="9"/>
      <c r="C36" s="10" t="s">
        <v>112</v>
      </c>
      <c r="D36" s="10"/>
      <c r="E36" s="10"/>
      <c r="F36" s="11"/>
      <c r="G36" s="10" t="s">
        <v>112</v>
      </c>
      <c r="H36" s="10"/>
      <c r="I36" s="10"/>
      <c r="J36" s="68"/>
    </row>
    <row r="37" spans="2:10" ht="18" customHeight="1">
      <c r="B37" s="58"/>
      <c r="C37" s="4" t="s">
        <v>107</v>
      </c>
      <c r="D37" s="4"/>
      <c r="E37" s="4"/>
      <c r="F37" s="59"/>
      <c r="G37" s="4" t="s">
        <v>107</v>
      </c>
      <c r="H37" s="4"/>
      <c r="I37" s="4"/>
      <c r="J37" s="83"/>
    </row>
    <row r="38" spans="2:10" ht="18" customHeight="1">
      <c r="B38" s="58"/>
      <c r="C38" s="4"/>
      <c r="D38" s="4"/>
      <c r="E38" s="4"/>
      <c r="F38" s="4"/>
      <c r="G38" s="4"/>
      <c r="H38" s="4"/>
      <c r="I38" s="4"/>
      <c r="J38" s="83"/>
    </row>
    <row r="39" spans="2:10" ht="18" customHeight="1">
      <c r="B39" s="58"/>
      <c r="C39" s="4"/>
      <c r="D39" s="4"/>
      <c r="E39" s="4"/>
      <c r="F39" s="4"/>
      <c r="G39" s="4"/>
      <c r="H39" s="4"/>
      <c r="I39" s="4"/>
      <c r="J39" s="83"/>
    </row>
    <row r="40" spans="2:10" ht="18" customHeight="1">
      <c r="B40" s="58"/>
      <c r="C40" s="4"/>
      <c r="D40" s="4"/>
      <c r="E40" s="4"/>
      <c r="F40" s="4"/>
      <c r="G40" s="4"/>
      <c r="H40" s="4"/>
      <c r="I40" s="4"/>
      <c r="J40" s="83"/>
    </row>
    <row r="41" spans="2:10" ht="18" customHeight="1">
      <c r="B41" s="21"/>
      <c r="C41" s="22"/>
      <c r="D41" s="22"/>
      <c r="E41" s="22"/>
      <c r="F41" s="22"/>
      <c r="G41" s="22"/>
      <c r="H41" s="22"/>
      <c r="I41" s="22"/>
      <c r="J41" s="72"/>
    </row>
    <row r="42" spans="2:10" ht="14.25" customHeight="1"/>
    <row r="43" spans="2:10" ht="2.25" customHeight="1"/>
  </sheetData>
  <printOptions horizontalCentered="1" verticalCentered="1"/>
  <pageMargins left="0.23888899999999999" right="0.26874999999999999" top="0.35416700000000001" bottom="0.432639" header="0.31388899999999997" footer="0.35416700000000001"/>
  <pageSetup paperSize="9" fitToWidth="0"/>
  <drawing r:id="rId1"/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Tom</cp:lastModifiedBy>
  <cp:revision>0</cp:revision>
  <cp:lastPrinted>2016-04-18T11:45:00Z</cp:lastPrinted>
  <dcterms:created xsi:type="dcterms:W3CDTF">2024-01-22T07:39:00Z</dcterms:created>
  <dcterms:modified xsi:type="dcterms:W3CDTF">2024-02-16T08:51:02Z</dcterms:modified>
</cp:coreProperties>
</file>