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zivatel\Downloads\"/>
    </mc:Choice>
  </mc:AlternateContent>
  <bookViews>
    <workbookView xWindow="0" yWindow="0" windowWidth="28800" windowHeight="12435"/>
  </bookViews>
  <sheets>
    <sheet name="Rekapitulácia" sheetId="1" r:id="rId1"/>
    <sheet name="Krycí list stavby" sheetId="2" r:id="rId2"/>
    <sheet name="Kryci_list 27857" sheetId="3" r:id="rId3"/>
    <sheet name="Rekap 27857" sheetId="4" r:id="rId4"/>
    <sheet name="SO 27857" sheetId="5" r:id="rId5"/>
    <sheet name="Kryci_list 27858" sheetId="6" r:id="rId6"/>
    <sheet name="Rekap 27858" sheetId="7" r:id="rId7"/>
    <sheet name="SO 27858" sheetId="8" r:id="rId8"/>
    <sheet name="Hárok1" sheetId="18" r:id="rId9"/>
    <sheet name="Hárok2" sheetId="19" r:id="rId10"/>
    <sheet name="Hárok3" sheetId="20" r:id="rId11"/>
    <sheet name="Hárok4" sheetId="21" r:id="rId12"/>
    <sheet name="Hárok5" sheetId="22" r:id="rId13"/>
    <sheet name="Hárok6" sheetId="23" r:id="rId14"/>
    <sheet name="Hárok7" sheetId="24" r:id="rId15"/>
    <sheet name="Hárok8" sheetId="25" r:id="rId16"/>
    <sheet name="Hárok9" sheetId="26" r:id="rId17"/>
    <sheet name="Hárok10" sheetId="27" r:id="rId18"/>
    <sheet name="Hárok11" sheetId="28" r:id="rId19"/>
    <sheet name="Hárok12" sheetId="29" r:id="rId20"/>
    <sheet name="Hárok13" sheetId="30" r:id="rId21"/>
    <sheet name="Hárok14" sheetId="31" r:id="rId22"/>
    <sheet name="Hárok15" sheetId="32" r:id="rId23"/>
    <sheet name="Hárok16" sheetId="33" r:id="rId24"/>
    <sheet name="Hárok17" sheetId="34" r:id="rId25"/>
    <sheet name="Hárok18" sheetId="35" r:id="rId26"/>
    <sheet name="Hárok19" sheetId="36" r:id="rId27"/>
    <sheet name="Hárok20" sheetId="37" r:id="rId28"/>
    <sheet name="Hárok21" sheetId="38" r:id="rId29"/>
    <sheet name="Kryci_list 27859" sheetId="9" r:id="rId30"/>
    <sheet name="Rekap 27859" sheetId="10" r:id="rId31"/>
    <sheet name="SO 27859" sheetId="11" r:id="rId32"/>
    <sheet name="Kryci_list 27863" sheetId="12" r:id="rId33"/>
    <sheet name="Rekap 27863" sheetId="13" r:id="rId34"/>
    <sheet name="SO 27863" sheetId="14" r:id="rId35"/>
    <sheet name="Kryci_list 27940" sheetId="15" r:id="rId36"/>
    <sheet name="Rekap 27940" sheetId="16" r:id="rId37"/>
    <sheet name="SO 27940" sheetId="17" r:id="rId38"/>
  </sheets>
  <definedNames>
    <definedName name="_xlnm.Print_Titles" localSheetId="3">'Rekap 27857'!$9:$9</definedName>
    <definedName name="_xlnm.Print_Titles" localSheetId="6">'Rekap 27858'!$9:$9</definedName>
    <definedName name="_xlnm.Print_Titles" localSheetId="30">'Rekap 27859'!$9:$9</definedName>
    <definedName name="_xlnm.Print_Titles" localSheetId="33">'Rekap 27863'!$9:$9</definedName>
    <definedName name="_xlnm.Print_Titles" localSheetId="36">'Rekap 27940'!$9:$9</definedName>
    <definedName name="_xlnm.Print_Titles" localSheetId="4">'SO 27857'!$8:$8</definedName>
    <definedName name="_xlnm.Print_Titles" localSheetId="7">'SO 27858'!$8:$8</definedName>
    <definedName name="_xlnm.Print_Titles" localSheetId="31">'SO 27859'!$8:$8</definedName>
    <definedName name="_xlnm.Print_Titles" localSheetId="34">'SO 27863'!$8:$8</definedName>
    <definedName name="_xlnm.Print_Titles" localSheetId="37">'SO 27940'!$8:$8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F19" i="2"/>
  <c r="E19" i="2"/>
  <c r="D19" i="2"/>
  <c r="F18" i="2"/>
  <c r="E18" i="2"/>
  <c r="D18" i="2"/>
  <c r="F17" i="2"/>
  <c r="E17" i="2"/>
  <c r="D17" i="2"/>
  <c r="F16" i="2"/>
  <c r="E16" i="2"/>
  <c r="D16" i="2"/>
  <c r="J15" i="2"/>
  <c r="F12" i="1"/>
  <c r="D12" i="1"/>
  <c r="G11" i="1"/>
  <c r="C11" i="1"/>
  <c r="E11" i="1"/>
  <c r="G10" i="1"/>
  <c r="C10" i="1"/>
  <c r="E10" i="1"/>
  <c r="G9" i="1"/>
  <c r="C9" i="1"/>
  <c r="E9" i="1"/>
  <c r="G7" i="1"/>
  <c r="C7" i="1"/>
  <c r="E7" i="1"/>
  <c r="J17" i="15"/>
  <c r="K11" i="1"/>
  <c r="B11" i="1"/>
  <c r="I30" i="15"/>
  <c r="J30" i="15" s="1"/>
  <c r="Y26" i="17"/>
  <c r="Z26" i="17"/>
  <c r="V23" i="17"/>
  <c r="K22" i="17"/>
  <c r="J22" i="17"/>
  <c r="S22" i="17"/>
  <c r="M22" i="17"/>
  <c r="L22" i="17"/>
  <c r="I22" i="17"/>
  <c r="K21" i="17"/>
  <c r="J21" i="17"/>
  <c r="S21" i="17"/>
  <c r="M21" i="17"/>
  <c r="L21" i="17"/>
  <c r="I21" i="17"/>
  <c r="K20" i="17"/>
  <c r="J20" i="17"/>
  <c r="S20" i="17"/>
  <c r="M20" i="17"/>
  <c r="L20" i="17"/>
  <c r="I20" i="17"/>
  <c r="K19" i="17"/>
  <c r="J19" i="17"/>
  <c r="S19" i="17"/>
  <c r="M19" i="17"/>
  <c r="L19" i="17"/>
  <c r="I19" i="17"/>
  <c r="K18" i="17"/>
  <c r="J18" i="17"/>
  <c r="S18" i="17"/>
  <c r="M18" i="17"/>
  <c r="L18" i="17"/>
  <c r="I18" i="17"/>
  <c r="K17" i="17"/>
  <c r="J17" i="17"/>
  <c r="S17" i="17"/>
  <c r="M17" i="17"/>
  <c r="L17" i="17"/>
  <c r="I17" i="17"/>
  <c r="K16" i="17"/>
  <c r="J16" i="17"/>
  <c r="S16" i="17"/>
  <c r="M16" i="17"/>
  <c r="L16" i="17"/>
  <c r="I16" i="17"/>
  <c r="K15" i="17"/>
  <c r="J15" i="17"/>
  <c r="S15" i="17"/>
  <c r="M15" i="17"/>
  <c r="L15" i="17"/>
  <c r="I15" i="17"/>
  <c r="K14" i="17"/>
  <c r="J14" i="17"/>
  <c r="S14" i="17"/>
  <c r="M14" i="17"/>
  <c r="L14" i="17"/>
  <c r="I14" i="17"/>
  <c r="K13" i="17"/>
  <c r="J13" i="17"/>
  <c r="S13" i="17"/>
  <c r="M13" i="17"/>
  <c r="L13" i="17"/>
  <c r="I13" i="17"/>
  <c r="K12" i="17"/>
  <c r="J12" i="17"/>
  <c r="S12" i="17"/>
  <c r="M12" i="17"/>
  <c r="L12" i="17"/>
  <c r="I12" i="17"/>
  <c r="K11" i="17"/>
  <c r="K26" i="17" s="1"/>
  <c r="J11" i="17"/>
  <c r="S11" i="17"/>
  <c r="S23" i="17" s="1"/>
  <c r="E11" i="16" s="1"/>
  <c r="M11" i="17"/>
  <c r="L11" i="17"/>
  <c r="I11" i="17"/>
  <c r="J20" i="15"/>
  <c r="J17" i="12"/>
  <c r="K10" i="1"/>
  <c r="B10" i="1"/>
  <c r="I30" i="12"/>
  <c r="J30" i="12" s="1"/>
  <c r="Y44" i="14"/>
  <c r="Z44" i="14"/>
  <c r="V41" i="14"/>
  <c r="F15" i="13" s="1"/>
  <c r="K40" i="14"/>
  <c r="J40" i="14"/>
  <c r="S40" i="14"/>
  <c r="S41" i="14" s="1"/>
  <c r="E15" i="13" s="1"/>
  <c r="M40" i="14"/>
  <c r="H41" i="14" s="1"/>
  <c r="L40" i="14"/>
  <c r="G41" i="14" s="1"/>
  <c r="I40" i="14"/>
  <c r="I41" i="14" s="1"/>
  <c r="D15" i="13" s="1"/>
  <c r="V37" i="14"/>
  <c r="F14" i="13" s="1"/>
  <c r="K36" i="14"/>
  <c r="J36" i="14"/>
  <c r="S36" i="14"/>
  <c r="M36" i="14"/>
  <c r="L36" i="14"/>
  <c r="I36" i="14"/>
  <c r="K35" i="14"/>
  <c r="J35" i="14"/>
  <c r="S35" i="14"/>
  <c r="M35" i="14"/>
  <c r="L35" i="14"/>
  <c r="I35" i="14"/>
  <c r="K34" i="14"/>
  <c r="J34" i="14"/>
  <c r="S34" i="14"/>
  <c r="M34" i="14"/>
  <c r="L34" i="14"/>
  <c r="I34" i="14"/>
  <c r="K33" i="14"/>
  <c r="J33" i="14"/>
  <c r="S33" i="14"/>
  <c r="M33" i="14"/>
  <c r="L33" i="14"/>
  <c r="I33" i="14"/>
  <c r="K32" i="14"/>
  <c r="J32" i="14"/>
  <c r="S32" i="14"/>
  <c r="S37" i="14" s="1"/>
  <c r="E14" i="13" s="1"/>
  <c r="M32" i="14"/>
  <c r="H37" i="14" s="1"/>
  <c r="L32" i="14"/>
  <c r="G37" i="14" s="1"/>
  <c r="I32" i="14"/>
  <c r="I37" i="14" s="1"/>
  <c r="D14" i="13" s="1"/>
  <c r="V29" i="14"/>
  <c r="F13" i="13" s="1"/>
  <c r="K28" i="14"/>
  <c r="J28" i="14"/>
  <c r="S28" i="14"/>
  <c r="M28" i="14"/>
  <c r="L28" i="14"/>
  <c r="I28" i="14"/>
  <c r="K27" i="14"/>
  <c r="J27" i="14"/>
  <c r="S27" i="14"/>
  <c r="S29" i="14" s="1"/>
  <c r="E13" i="13" s="1"/>
  <c r="M27" i="14"/>
  <c r="M29" i="14" s="1"/>
  <c r="C13" i="13" s="1"/>
  <c r="L27" i="14"/>
  <c r="L29" i="14" s="1"/>
  <c r="B13" i="13" s="1"/>
  <c r="I27" i="14"/>
  <c r="I29" i="14" s="1"/>
  <c r="D13" i="13" s="1"/>
  <c r="V24" i="14"/>
  <c r="F12" i="13" s="1"/>
  <c r="K23" i="14"/>
  <c r="J23" i="14"/>
  <c r="S23" i="14"/>
  <c r="M23" i="14"/>
  <c r="L23" i="14"/>
  <c r="I23" i="14"/>
  <c r="K22" i="14"/>
  <c r="J22" i="14"/>
  <c r="S22" i="14"/>
  <c r="M22" i="14"/>
  <c r="L22" i="14"/>
  <c r="I22" i="14"/>
  <c r="K21" i="14"/>
  <c r="J21" i="14"/>
  <c r="S21" i="14"/>
  <c r="S24" i="14" s="1"/>
  <c r="E12" i="13" s="1"/>
  <c r="M21" i="14"/>
  <c r="M24" i="14" s="1"/>
  <c r="C12" i="13" s="1"/>
  <c r="L21" i="14"/>
  <c r="L24" i="14" s="1"/>
  <c r="B12" i="13" s="1"/>
  <c r="I21" i="14"/>
  <c r="I24" i="14" s="1"/>
  <c r="D12" i="13" s="1"/>
  <c r="V18" i="14"/>
  <c r="K17" i="14"/>
  <c r="J17" i="14"/>
  <c r="S17" i="14"/>
  <c r="M17" i="14"/>
  <c r="L17" i="14"/>
  <c r="I17" i="14"/>
  <c r="K16" i="14"/>
  <c r="J16" i="14"/>
  <c r="S16" i="14"/>
  <c r="M16" i="14"/>
  <c r="L16" i="14"/>
  <c r="I16" i="14"/>
  <c r="K15" i="14"/>
  <c r="J15" i="14"/>
  <c r="S15" i="14"/>
  <c r="M15" i="14"/>
  <c r="L15" i="14"/>
  <c r="I15" i="14"/>
  <c r="K14" i="14"/>
  <c r="J14" i="14"/>
  <c r="S14" i="14"/>
  <c r="M14" i="14"/>
  <c r="L14" i="14"/>
  <c r="I14" i="14"/>
  <c r="K13" i="14"/>
  <c r="J13" i="14"/>
  <c r="S13" i="14"/>
  <c r="M13" i="14"/>
  <c r="L13" i="14"/>
  <c r="I13" i="14"/>
  <c r="K12" i="14"/>
  <c r="J12" i="14"/>
  <c r="S12" i="14"/>
  <c r="M12" i="14"/>
  <c r="L12" i="14"/>
  <c r="I12" i="14"/>
  <c r="K11" i="14"/>
  <c r="K44" i="14" s="1"/>
  <c r="J11" i="14"/>
  <c r="S11" i="14"/>
  <c r="M11" i="14"/>
  <c r="L11" i="14"/>
  <c r="I11" i="14"/>
  <c r="I18" i="14" s="1"/>
  <c r="D11" i="13" s="1"/>
  <c r="J20" i="12"/>
  <c r="J17" i="9"/>
  <c r="K9" i="1"/>
  <c r="B9" i="1"/>
  <c r="J30" i="9"/>
  <c r="I30" i="9"/>
  <c r="Y49" i="11"/>
  <c r="Z49" i="11"/>
  <c r="F14" i="10"/>
  <c r="V46" i="11"/>
  <c r="K45" i="11"/>
  <c r="J45" i="11"/>
  <c r="S45" i="11"/>
  <c r="S46" i="11" s="1"/>
  <c r="E14" i="10" s="1"/>
  <c r="M45" i="11"/>
  <c r="H46" i="11" s="1"/>
  <c r="L45" i="11"/>
  <c r="G46" i="11" s="1"/>
  <c r="I45" i="11"/>
  <c r="I46" i="11" s="1"/>
  <c r="D14" i="10" s="1"/>
  <c r="V42" i="11"/>
  <c r="F13" i="10" s="1"/>
  <c r="K41" i="11"/>
  <c r="J41" i="11"/>
  <c r="S41" i="11"/>
  <c r="M41" i="11"/>
  <c r="L41" i="11"/>
  <c r="I41" i="11"/>
  <c r="K40" i="11"/>
  <c r="J40" i="11"/>
  <c r="S40" i="11"/>
  <c r="M40" i="11"/>
  <c r="L40" i="11"/>
  <c r="I40" i="11"/>
  <c r="K39" i="11"/>
  <c r="J39" i="11"/>
  <c r="S39" i="11"/>
  <c r="M39" i="11"/>
  <c r="L39" i="11"/>
  <c r="I39" i="11"/>
  <c r="K38" i="11"/>
  <c r="J38" i="11"/>
  <c r="S38" i="11"/>
  <c r="M38" i="11"/>
  <c r="L38" i="11"/>
  <c r="I38" i="11"/>
  <c r="K37" i="11"/>
  <c r="J37" i="11"/>
  <c r="S37" i="11"/>
  <c r="M37" i="11"/>
  <c r="L37" i="11"/>
  <c r="I37" i="11"/>
  <c r="K36" i="11"/>
  <c r="J36" i="11"/>
  <c r="S36" i="11"/>
  <c r="S42" i="11" s="1"/>
  <c r="E13" i="10" s="1"/>
  <c r="M36" i="11"/>
  <c r="H42" i="11" s="1"/>
  <c r="L36" i="11"/>
  <c r="L42" i="11" s="1"/>
  <c r="B13" i="10" s="1"/>
  <c r="I36" i="11"/>
  <c r="I42" i="11" s="1"/>
  <c r="D13" i="10" s="1"/>
  <c r="V33" i="11"/>
  <c r="F12" i="10" s="1"/>
  <c r="K32" i="11"/>
  <c r="J32" i="11"/>
  <c r="S32" i="11"/>
  <c r="M32" i="11"/>
  <c r="L32" i="11"/>
  <c r="I32" i="11"/>
  <c r="K31" i="11"/>
  <c r="J31" i="11"/>
  <c r="S31" i="11"/>
  <c r="M31" i="11"/>
  <c r="L31" i="11"/>
  <c r="L33" i="11" s="1"/>
  <c r="B12" i="10" s="1"/>
  <c r="I31" i="11"/>
  <c r="K30" i="11"/>
  <c r="J30" i="11"/>
  <c r="S30" i="11"/>
  <c r="S33" i="11" s="1"/>
  <c r="E12" i="10" s="1"/>
  <c r="M30" i="11"/>
  <c r="H33" i="11" s="1"/>
  <c r="L30" i="11"/>
  <c r="G33" i="11" s="1"/>
  <c r="I30" i="11"/>
  <c r="I33" i="11" s="1"/>
  <c r="D12" i="10" s="1"/>
  <c r="F11" i="10"/>
  <c r="V27" i="11"/>
  <c r="K26" i="11"/>
  <c r="J26" i="11"/>
  <c r="S26" i="11"/>
  <c r="M26" i="11"/>
  <c r="L26" i="11"/>
  <c r="I26" i="11"/>
  <c r="K25" i="11"/>
  <c r="J25" i="11"/>
  <c r="S25" i="11"/>
  <c r="M25" i="11"/>
  <c r="L25" i="11"/>
  <c r="I25" i="11"/>
  <c r="K24" i="11"/>
  <c r="J24" i="11"/>
  <c r="S24" i="11"/>
  <c r="M24" i="11"/>
  <c r="L24" i="11"/>
  <c r="I24" i="11"/>
  <c r="K23" i="11"/>
  <c r="J23" i="11"/>
  <c r="S23" i="11"/>
  <c r="M23" i="11"/>
  <c r="L23" i="11"/>
  <c r="I23" i="11"/>
  <c r="K22" i="11"/>
  <c r="J22" i="11"/>
  <c r="S22" i="11"/>
  <c r="M22" i="11"/>
  <c r="L22" i="11"/>
  <c r="I22" i="11"/>
  <c r="K21" i="11"/>
  <c r="J21" i="11"/>
  <c r="S21" i="11"/>
  <c r="M21" i="11"/>
  <c r="L21" i="11"/>
  <c r="I21" i="11"/>
  <c r="K20" i="11"/>
  <c r="J20" i="11"/>
  <c r="S20" i="11"/>
  <c r="M20" i="11"/>
  <c r="L20" i="11"/>
  <c r="I20" i="11"/>
  <c r="K19" i="11"/>
  <c r="J19" i="11"/>
  <c r="S19" i="11"/>
  <c r="M19" i="11"/>
  <c r="L19" i="11"/>
  <c r="I19" i="11"/>
  <c r="K18" i="11"/>
  <c r="J18" i="11"/>
  <c r="S18" i="11"/>
  <c r="M18" i="11"/>
  <c r="L18" i="11"/>
  <c r="I18" i="11"/>
  <c r="K17" i="11"/>
  <c r="J17" i="11"/>
  <c r="S17" i="11"/>
  <c r="M17" i="11"/>
  <c r="L17" i="11"/>
  <c r="I17" i="11"/>
  <c r="K16" i="11"/>
  <c r="J16" i="11"/>
  <c r="S16" i="11"/>
  <c r="M16" i="11"/>
  <c r="L16" i="11"/>
  <c r="I16" i="11"/>
  <c r="K15" i="11"/>
  <c r="J15" i="11"/>
  <c r="S15" i="11"/>
  <c r="M15" i="11"/>
  <c r="L15" i="11"/>
  <c r="I15" i="11"/>
  <c r="K14" i="11"/>
  <c r="J14" i="11"/>
  <c r="S14" i="11"/>
  <c r="M14" i="11"/>
  <c r="L14" i="11"/>
  <c r="I14" i="11"/>
  <c r="K13" i="11"/>
  <c r="J13" i="11"/>
  <c r="S13" i="11"/>
  <c r="M13" i="11"/>
  <c r="L13" i="11"/>
  <c r="I13" i="11"/>
  <c r="K12" i="11"/>
  <c r="K49" i="11" s="1"/>
  <c r="J12" i="11"/>
  <c r="S12" i="11"/>
  <c r="M12" i="11"/>
  <c r="L12" i="11"/>
  <c r="I12" i="11"/>
  <c r="K11" i="11"/>
  <c r="J11" i="11"/>
  <c r="S11" i="11"/>
  <c r="S27" i="11" s="1"/>
  <c r="E11" i="10" s="1"/>
  <c r="M11" i="11"/>
  <c r="L11" i="11"/>
  <c r="I11" i="11"/>
  <c r="J20" i="9"/>
  <c r="J17" i="6"/>
  <c r="E8" i="1" s="1"/>
  <c r="E12" i="1" s="1"/>
  <c r="J17" i="2" s="1"/>
  <c r="J20" i="2" s="1"/>
  <c r="Y42" i="8"/>
  <c r="Z42" i="8"/>
  <c r="V39" i="8"/>
  <c r="K38" i="8"/>
  <c r="J38" i="8"/>
  <c r="S38" i="8"/>
  <c r="M38" i="8"/>
  <c r="L38" i="8"/>
  <c r="I38" i="8"/>
  <c r="K37" i="8"/>
  <c r="J37" i="8"/>
  <c r="S37" i="8"/>
  <c r="M37" i="8"/>
  <c r="L37" i="8"/>
  <c r="I37" i="8"/>
  <c r="K36" i="8"/>
  <c r="J36" i="8"/>
  <c r="S36" i="8"/>
  <c r="M36" i="8"/>
  <c r="L36" i="8"/>
  <c r="I36" i="8"/>
  <c r="K35" i="8"/>
  <c r="J35" i="8"/>
  <c r="S35" i="8"/>
  <c r="M35" i="8"/>
  <c r="L35" i="8"/>
  <c r="I35" i="8"/>
  <c r="K34" i="8"/>
  <c r="J34" i="8"/>
  <c r="S34" i="8"/>
  <c r="M34" i="8"/>
  <c r="L34" i="8"/>
  <c r="I34" i="8"/>
  <c r="K33" i="8"/>
  <c r="J33" i="8"/>
  <c r="S33" i="8"/>
  <c r="M33" i="8"/>
  <c r="L33" i="8"/>
  <c r="I33" i="8"/>
  <c r="K32" i="8"/>
  <c r="J32" i="8"/>
  <c r="S32" i="8"/>
  <c r="M32" i="8"/>
  <c r="L32" i="8"/>
  <c r="I32" i="8"/>
  <c r="K31" i="8"/>
  <c r="J31" i="8"/>
  <c r="S31" i="8"/>
  <c r="M31" i="8"/>
  <c r="L31" i="8"/>
  <c r="I31" i="8"/>
  <c r="K30" i="8"/>
  <c r="J30" i="8"/>
  <c r="S30" i="8"/>
  <c r="M30" i="8"/>
  <c r="L30" i="8"/>
  <c r="I30" i="8"/>
  <c r="K29" i="8"/>
  <c r="J29" i="8"/>
  <c r="S29" i="8"/>
  <c r="M29" i="8"/>
  <c r="L29" i="8"/>
  <c r="I29" i="8"/>
  <c r="K28" i="8"/>
  <c r="J28" i="8"/>
  <c r="S28" i="8"/>
  <c r="M28" i="8"/>
  <c r="L28" i="8"/>
  <c r="I28" i="8"/>
  <c r="K27" i="8"/>
  <c r="J27" i="8"/>
  <c r="S27" i="8"/>
  <c r="M27" i="8"/>
  <c r="L27" i="8"/>
  <c r="I27" i="8"/>
  <c r="K26" i="8"/>
  <c r="J26" i="8"/>
  <c r="S26" i="8"/>
  <c r="M26" i="8"/>
  <c r="L26" i="8"/>
  <c r="I26" i="8"/>
  <c r="K25" i="8"/>
  <c r="J25" i="8"/>
  <c r="S25" i="8"/>
  <c r="M25" i="8"/>
  <c r="L25" i="8"/>
  <c r="I25" i="8"/>
  <c r="K24" i="8"/>
  <c r="J24" i="8"/>
  <c r="S24" i="8"/>
  <c r="M24" i="8"/>
  <c r="L24" i="8"/>
  <c r="I24" i="8"/>
  <c r="K23" i="8"/>
  <c r="J23" i="8"/>
  <c r="S23" i="8"/>
  <c r="M23" i="8"/>
  <c r="L23" i="8"/>
  <c r="I23" i="8"/>
  <c r="K22" i="8"/>
  <c r="J22" i="8"/>
  <c r="S22" i="8"/>
  <c r="M22" i="8"/>
  <c r="L22" i="8"/>
  <c r="I22" i="8"/>
  <c r="K21" i="8"/>
  <c r="J21" i="8"/>
  <c r="S21" i="8"/>
  <c r="M21" i="8"/>
  <c r="L21" i="8"/>
  <c r="I21" i="8"/>
  <c r="K20" i="8"/>
  <c r="J20" i="8"/>
  <c r="S20" i="8"/>
  <c r="M20" i="8"/>
  <c r="L20" i="8"/>
  <c r="I20" i="8"/>
  <c r="K19" i="8"/>
  <c r="J19" i="8"/>
  <c r="S19" i="8"/>
  <c r="M19" i="8"/>
  <c r="L19" i="8"/>
  <c r="I19" i="8"/>
  <c r="K18" i="8"/>
  <c r="J18" i="8"/>
  <c r="S18" i="8"/>
  <c r="M18" i="8"/>
  <c r="L18" i="8"/>
  <c r="I18" i="8"/>
  <c r="K17" i="8"/>
  <c r="J17" i="8"/>
  <c r="S17" i="8"/>
  <c r="M17" i="8"/>
  <c r="L17" i="8"/>
  <c r="I17" i="8"/>
  <c r="K16" i="8"/>
  <c r="J16" i="8"/>
  <c r="S16" i="8"/>
  <c r="M16" i="8"/>
  <c r="L16" i="8"/>
  <c r="I16" i="8"/>
  <c r="K15" i="8"/>
  <c r="J15" i="8"/>
  <c r="S15" i="8"/>
  <c r="M15" i="8"/>
  <c r="L15" i="8"/>
  <c r="I15" i="8"/>
  <c r="K14" i="8"/>
  <c r="I30" i="6" s="1"/>
  <c r="J30" i="6" s="1"/>
  <c r="J14" i="8"/>
  <c r="S14" i="8"/>
  <c r="M14" i="8"/>
  <c r="L14" i="8"/>
  <c r="I14" i="8"/>
  <c r="K13" i="8"/>
  <c r="J13" i="8"/>
  <c r="S13" i="8"/>
  <c r="M13" i="8"/>
  <c r="L13" i="8"/>
  <c r="I13" i="8"/>
  <c r="K12" i="8"/>
  <c r="J12" i="8"/>
  <c r="S12" i="8"/>
  <c r="M12" i="8"/>
  <c r="L12" i="8"/>
  <c r="I12" i="8"/>
  <c r="K11" i="8"/>
  <c r="J11" i="8"/>
  <c r="S11" i="8"/>
  <c r="S39" i="8" s="1"/>
  <c r="E11" i="7" s="1"/>
  <c r="M11" i="8"/>
  <c r="L11" i="8"/>
  <c r="I11" i="8"/>
  <c r="J20" i="6"/>
  <c r="J17" i="3"/>
  <c r="K7" i="1"/>
  <c r="B7" i="1"/>
  <c r="J30" i="3"/>
  <c r="I30" i="3"/>
  <c r="Y156" i="5"/>
  <c r="Z156" i="5"/>
  <c r="V153" i="5"/>
  <c r="V155" i="5" s="1"/>
  <c r="F35" i="4" s="1"/>
  <c r="K152" i="5"/>
  <c r="J152" i="5"/>
  <c r="S152" i="5"/>
  <c r="S153" i="5" s="1"/>
  <c r="E34" i="4" s="1"/>
  <c r="M152" i="5"/>
  <c r="L152" i="5"/>
  <c r="I152" i="5"/>
  <c r="V146" i="5"/>
  <c r="F30" i="4" s="1"/>
  <c r="K145" i="5"/>
  <c r="J145" i="5"/>
  <c r="S145" i="5"/>
  <c r="M145" i="5"/>
  <c r="L145" i="5"/>
  <c r="I145" i="5"/>
  <c r="K144" i="5"/>
  <c r="J144" i="5"/>
  <c r="S144" i="5"/>
  <c r="S146" i="5" s="1"/>
  <c r="E30" i="4" s="1"/>
  <c r="M144" i="5"/>
  <c r="H146" i="5" s="1"/>
  <c r="L144" i="5"/>
  <c r="G146" i="5" s="1"/>
  <c r="I144" i="5"/>
  <c r="I146" i="5" s="1"/>
  <c r="D30" i="4" s="1"/>
  <c r="F29" i="4"/>
  <c r="V141" i="5"/>
  <c r="K140" i="5"/>
  <c r="J140" i="5"/>
  <c r="S140" i="5"/>
  <c r="M140" i="5"/>
  <c r="L140" i="5"/>
  <c r="G141" i="5" s="1"/>
  <c r="I140" i="5"/>
  <c r="K139" i="5"/>
  <c r="J139" i="5"/>
  <c r="S139" i="5"/>
  <c r="S141" i="5" s="1"/>
  <c r="E29" i="4" s="1"/>
  <c r="M139" i="5"/>
  <c r="H141" i="5" s="1"/>
  <c r="L139" i="5"/>
  <c r="L141" i="5" s="1"/>
  <c r="B29" i="4" s="1"/>
  <c r="I139" i="5"/>
  <c r="I141" i="5" s="1"/>
  <c r="D29" i="4" s="1"/>
  <c r="F28" i="4"/>
  <c r="V136" i="5"/>
  <c r="K135" i="5"/>
  <c r="J135" i="5"/>
  <c r="S135" i="5"/>
  <c r="M135" i="5"/>
  <c r="L135" i="5"/>
  <c r="G136" i="5" s="1"/>
  <c r="I135" i="5"/>
  <c r="K134" i="5"/>
  <c r="J134" i="5"/>
  <c r="S134" i="5"/>
  <c r="S136" i="5" s="1"/>
  <c r="E28" i="4" s="1"/>
  <c r="M134" i="5"/>
  <c r="H136" i="5" s="1"/>
  <c r="L134" i="5"/>
  <c r="L136" i="5" s="1"/>
  <c r="B28" i="4" s="1"/>
  <c r="I134" i="5"/>
  <c r="I136" i="5" s="1"/>
  <c r="D28" i="4" s="1"/>
  <c r="F27" i="4"/>
  <c r="V131" i="5"/>
  <c r="K130" i="5"/>
  <c r="J130" i="5"/>
  <c r="S130" i="5"/>
  <c r="M130" i="5"/>
  <c r="L130" i="5"/>
  <c r="I130" i="5"/>
  <c r="K129" i="5"/>
  <c r="J129" i="5"/>
  <c r="S129" i="5"/>
  <c r="M129" i="5"/>
  <c r="L129" i="5"/>
  <c r="I129" i="5"/>
  <c r="K128" i="5"/>
  <c r="J128" i="5"/>
  <c r="S128" i="5"/>
  <c r="M128" i="5"/>
  <c r="L128" i="5"/>
  <c r="I128" i="5"/>
  <c r="K127" i="5"/>
  <c r="J127" i="5"/>
  <c r="S127" i="5"/>
  <c r="M127" i="5"/>
  <c r="L127" i="5"/>
  <c r="I127" i="5"/>
  <c r="K126" i="5"/>
  <c r="J126" i="5"/>
  <c r="S126" i="5"/>
  <c r="S131" i="5" s="1"/>
  <c r="E27" i="4" s="1"/>
  <c r="M126" i="5"/>
  <c r="H131" i="5" s="1"/>
  <c r="L126" i="5"/>
  <c r="G131" i="5" s="1"/>
  <c r="I126" i="5"/>
  <c r="I131" i="5" s="1"/>
  <c r="D27" i="4" s="1"/>
  <c r="V123" i="5"/>
  <c r="F26" i="4" s="1"/>
  <c r="K122" i="5"/>
  <c r="J122" i="5"/>
  <c r="S122" i="5"/>
  <c r="M122" i="5"/>
  <c r="L122" i="5"/>
  <c r="I122" i="5"/>
  <c r="K121" i="5"/>
  <c r="J121" i="5"/>
  <c r="S121" i="5"/>
  <c r="M121" i="5"/>
  <c r="L121" i="5"/>
  <c r="L123" i="5" s="1"/>
  <c r="B26" i="4" s="1"/>
  <c r="I121" i="5"/>
  <c r="K120" i="5"/>
  <c r="J120" i="5"/>
  <c r="S120" i="5"/>
  <c r="S123" i="5" s="1"/>
  <c r="E26" i="4" s="1"/>
  <c r="M120" i="5"/>
  <c r="M123" i="5" s="1"/>
  <c r="C26" i="4" s="1"/>
  <c r="L120" i="5"/>
  <c r="G123" i="5" s="1"/>
  <c r="I120" i="5"/>
  <c r="I123" i="5" s="1"/>
  <c r="D26" i="4" s="1"/>
  <c r="F25" i="4"/>
  <c r="V117" i="5"/>
  <c r="K116" i="5"/>
  <c r="J116" i="5"/>
  <c r="S116" i="5"/>
  <c r="M116" i="5"/>
  <c r="L116" i="5"/>
  <c r="I116" i="5"/>
  <c r="K115" i="5"/>
  <c r="J115" i="5"/>
  <c r="S115" i="5"/>
  <c r="M115" i="5"/>
  <c r="L115" i="5"/>
  <c r="I115" i="5"/>
  <c r="K114" i="5"/>
  <c r="J114" i="5"/>
  <c r="S114" i="5"/>
  <c r="M114" i="5"/>
  <c r="L114" i="5"/>
  <c r="G117" i="5" s="1"/>
  <c r="I114" i="5"/>
  <c r="K113" i="5"/>
  <c r="J113" i="5"/>
  <c r="S113" i="5"/>
  <c r="S117" i="5" s="1"/>
  <c r="E25" i="4" s="1"/>
  <c r="M113" i="5"/>
  <c r="H117" i="5" s="1"/>
  <c r="L113" i="5"/>
  <c r="L117" i="5" s="1"/>
  <c r="B25" i="4" s="1"/>
  <c r="I113" i="5"/>
  <c r="I117" i="5" s="1"/>
  <c r="D25" i="4" s="1"/>
  <c r="F24" i="4"/>
  <c r="V110" i="5"/>
  <c r="K109" i="5"/>
  <c r="J109" i="5"/>
  <c r="S109" i="5"/>
  <c r="M109" i="5"/>
  <c r="L109" i="5"/>
  <c r="I109" i="5"/>
  <c r="K108" i="5"/>
  <c r="J108" i="5"/>
  <c r="S108" i="5"/>
  <c r="M108" i="5"/>
  <c r="L108" i="5"/>
  <c r="I108" i="5"/>
  <c r="K107" i="5"/>
  <c r="J107" i="5"/>
  <c r="S107" i="5"/>
  <c r="M107" i="5"/>
  <c r="L107" i="5"/>
  <c r="I107" i="5"/>
  <c r="K106" i="5"/>
  <c r="J106" i="5"/>
  <c r="S106" i="5"/>
  <c r="M106" i="5"/>
  <c r="L106" i="5"/>
  <c r="I106" i="5"/>
  <c r="K105" i="5"/>
  <c r="J105" i="5"/>
  <c r="S105" i="5"/>
  <c r="S110" i="5" s="1"/>
  <c r="E24" i="4" s="1"/>
  <c r="M105" i="5"/>
  <c r="H110" i="5" s="1"/>
  <c r="L105" i="5"/>
  <c r="G110" i="5" s="1"/>
  <c r="I105" i="5"/>
  <c r="I110" i="5" s="1"/>
  <c r="D24" i="4" s="1"/>
  <c r="V102" i="5"/>
  <c r="F23" i="4" s="1"/>
  <c r="K101" i="5"/>
  <c r="J101" i="5"/>
  <c r="S101" i="5"/>
  <c r="M101" i="5"/>
  <c r="L101" i="5"/>
  <c r="I101" i="5"/>
  <c r="K100" i="5"/>
  <c r="J100" i="5"/>
  <c r="S100" i="5"/>
  <c r="M100" i="5"/>
  <c r="L100" i="5"/>
  <c r="I100" i="5"/>
  <c r="K99" i="5"/>
  <c r="J99" i="5"/>
  <c r="S99" i="5"/>
  <c r="M99" i="5"/>
  <c r="L99" i="5"/>
  <c r="I99" i="5"/>
  <c r="K98" i="5"/>
  <c r="J98" i="5"/>
  <c r="S98" i="5"/>
  <c r="M98" i="5"/>
  <c r="L98" i="5"/>
  <c r="I98" i="5"/>
  <c r="K97" i="5"/>
  <c r="J97" i="5"/>
  <c r="S97" i="5"/>
  <c r="M97" i="5"/>
  <c r="L97" i="5"/>
  <c r="I97" i="5"/>
  <c r="K96" i="5"/>
  <c r="J96" i="5"/>
  <c r="S96" i="5"/>
  <c r="M96" i="5"/>
  <c r="L96" i="5"/>
  <c r="I96" i="5"/>
  <c r="K95" i="5"/>
  <c r="J95" i="5"/>
  <c r="S95" i="5"/>
  <c r="M95" i="5"/>
  <c r="L95" i="5"/>
  <c r="I95" i="5"/>
  <c r="K94" i="5"/>
  <c r="J94" i="5"/>
  <c r="S94" i="5"/>
  <c r="S102" i="5" s="1"/>
  <c r="E23" i="4" s="1"/>
  <c r="M94" i="5"/>
  <c r="M102" i="5" s="1"/>
  <c r="C23" i="4" s="1"/>
  <c r="L94" i="5"/>
  <c r="L102" i="5" s="1"/>
  <c r="B23" i="4" s="1"/>
  <c r="I94" i="5"/>
  <c r="I102" i="5" s="1"/>
  <c r="D23" i="4" s="1"/>
  <c r="V91" i="5"/>
  <c r="F22" i="4" s="1"/>
  <c r="L91" i="5"/>
  <c r="B22" i="4" s="1"/>
  <c r="K90" i="5"/>
  <c r="J90" i="5"/>
  <c r="S90" i="5"/>
  <c r="S91" i="5" s="1"/>
  <c r="E22" i="4" s="1"/>
  <c r="M90" i="5"/>
  <c r="M91" i="5" s="1"/>
  <c r="C22" i="4" s="1"/>
  <c r="L90" i="5"/>
  <c r="G91" i="5" s="1"/>
  <c r="I90" i="5"/>
  <c r="I91" i="5" s="1"/>
  <c r="D22" i="4" s="1"/>
  <c r="F21" i="4"/>
  <c r="V87" i="5"/>
  <c r="K86" i="5"/>
  <c r="J86" i="5"/>
  <c r="S86" i="5"/>
  <c r="S87" i="5" s="1"/>
  <c r="E21" i="4" s="1"/>
  <c r="M86" i="5"/>
  <c r="H87" i="5" s="1"/>
  <c r="L86" i="5"/>
  <c r="G87" i="5" s="1"/>
  <c r="I86" i="5"/>
  <c r="I87" i="5" s="1"/>
  <c r="D21" i="4" s="1"/>
  <c r="V83" i="5"/>
  <c r="V148" i="5" s="1"/>
  <c r="F31" i="4" s="1"/>
  <c r="K82" i="5"/>
  <c r="J82" i="5"/>
  <c r="S82" i="5"/>
  <c r="M82" i="5"/>
  <c r="L82" i="5"/>
  <c r="I82" i="5"/>
  <c r="K81" i="5"/>
  <c r="J81" i="5"/>
  <c r="S81" i="5"/>
  <c r="M81" i="5"/>
  <c r="L81" i="5"/>
  <c r="L83" i="5" s="1"/>
  <c r="B20" i="4" s="1"/>
  <c r="I81" i="5"/>
  <c r="K80" i="5"/>
  <c r="J80" i="5"/>
  <c r="S80" i="5"/>
  <c r="S83" i="5" s="1"/>
  <c r="E20" i="4" s="1"/>
  <c r="M80" i="5"/>
  <c r="L80" i="5"/>
  <c r="I80" i="5"/>
  <c r="F16" i="4"/>
  <c r="V74" i="5"/>
  <c r="K73" i="5"/>
  <c r="J73" i="5"/>
  <c r="S73" i="5"/>
  <c r="S74" i="5" s="1"/>
  <c r="E16" i="4" s="1"/>
  <c r="M73" i="5"/>
  <c r="H74" i="5" s="1"/>
  <c r="L73" i="5"/>
  <c r="G74" i="5" s="1"/>
  <c r="I73" i="5"/>
  <c r="I74" i="5" s="1"/>
  <c r="D16" i="4" s="1"/>
  <c r="K69" i="5"/>
  <c r="J69" i="5"/>
  <c r="S69" i="5"/>
  <c r="M69" i="5"/>
  <c r="L69" i="5"/>
  <c r="I69" i="5"/>
  <c r="K68" i="5"/>
  <c r="J68" i="5"/>
  <c r="S68" i="5"/>
  <c r="M68" i="5"/>
  <c r="L68" i="5"/>
  <c r="I68" i="5"/>
  <c r="K67" i="5"/>
  <c r="J67" i="5"/>
  <c r="S67" i="5"/>
  <c r="M67" i="5"/>
  <c r="L67" i="5"/>
  <c r="I67" i="5"/>
  <c r="K66" i="5"/>
  <c r="J66" i="5"/>
  <c r="S66" i="5"/>
  <c r="M66" i="5"/>
  <c r="L66" i="5"/>
  <c r="I66" i="5"/>
  <c r="K65" i="5"/>
  <c r="J65" i="5"/>
  <c r="S65" i="5"/>
  <c r="M65" i="5"/>
  <c r="L65" i="5"/>
  <c r="I65" i="5"/>
  <c r="K64" i="5"/>
  <c r="J64" i="5"/>
  <c r="S64" i="5"/>
  <c r="M64" i="5"/>
  <c r="L64" i="5"/>
  <c r="I64" i="5"/>
  <c r="K63" i="5"/>
  <c r="J63" i="5"/>
  <c r="S63" i="5"/>
  <c r="M63" i="5"/>
  <c r="L63" i="5"/>
  <c r="I63" i="5"/>
  <c r="K62" i="5"/>
  <c r="J62" i="5"/>
  <c r="S62" i="5"/>
  <c r="M62" i="5"/>
  <c r="L62" i="5"/>
  <c r="I62" i="5"/>
  <c r="K61" i="5"/>
  <c r="J61" i="5"/>
  <c r="S61" i="5"/>
  <c r="M61" i="5"/>
  <c r="L61" i="5"/>
  <c r="I61" i="5"/>
  <c r="K60" i="5"/>
  <c r="J60" i="5"/>
  <c r="V60" i="5"/>
  <c r="S60" i="5"/>
  <c r="M60" i="5"/>
  <c r="L60" i="5"/>
  <c r="I60" i="5"/>
  <c r="K59" i="5"/>
  <c r="J59" i="5"/>
  <c r="V59" i="5"/>
  <c r="S59" i="5"/>
  <c r="M59" i="5"/>
  <c r="L59" i="5"/>
  <c r="I59" i="5"/>
  <c r="K58" i="5"/>
  <c r="J58" i="5"/>
  <c r="V58" i="5"/>
  <c r="S58" i="5"/>
  <c r="M58" i="5"/>
  <c r="L58" i="5"/>
  <c r="I58" i="5"/>
  <c r="K57" i="5"/>
  <c r="J57" i="5"/>
  <c r="V57" i="5"/>
  <c r="S57" i="5"/>
  <c r="M57" i="5"/>
  <c r="L57" i="5"/>
  <c r="I57" i="5"/>
  <c r="K56" i="5"/>
  <c r="J56" i="5"/>
  <c r="V56" i="5"/>
  <c r="S56" i="5"/>
  <c r="M56" i="5"/>
  <c r="L56" i="5"/>
  <c r="I56" i="5"/>
  <c r="K55" i="5"/>
  <c r="J55" i="5"/>
  <c r="V55" i="5"/>
  <c r="S55" i="5"/>
  <c r="M55" i="5"/>
  <c r="L55" i="5"/>
  <c r="I55" i="5"/>
  <c r="K54" i="5"/>
  <c r="J54" i="5"/>
  <c r="V54" i="5"/>
  <c r="S54" i="5"/>
  <c r="M54" i="5"/>
  <c r="L54" i="5"/>
  <c r="I54" i="5"/>
  <c r="K53" i="5"/>
  <c r="J53" i="5"/>
  <c r="V53" i="5"/>
  <c r="V70" i="5" s="1"/>
  <c r="F15" i="4" s="1"/>
  <c r="S53" i="5"/>
  <c r="S70" i="5" s="1"/>
  <c r="E15" i="4" s="1"/>
  <c r="M53" i="5"/>
  <c r="M70" i="5" s="1"/>
  <c r="C15" i="4" s="1"/>
  <c r="L53" i="5"/>
  <c r="L70" i="5" s="1"/>
  <c r="B15" i="4" s="1"/>
  <c r="I53" i="5"/>
  <c r="I70" i="5" s="1"/>
  <c r="D15" i="4" s="1"/>
  <c r="F14" i="4"/>
  <c r="V50" i="5"/>
  <c r="K49" i="5"/>
  <c r="J49" i="5"/>
  <c r="S49" i="5"/>
  <c r="M49" i="5"/>
  <c r="L49" i="5"/>
  <c r="I49" i="5"/>
  <c r="K48" i="5"/>
  <c r="J48" i="5"/>
  <c r="S48" i="5"/>
  <c r="M48" i="5"/>
  <c r="L48" i="5"/>
  <c r="I48" i="5"/>
  <c r="K47" i="5"/>
  <c r="J47" i="5"/>
  <c r="S47" i="5"/>
  <c r="M47" i="5"/>
  <c r="L47" i="5"/>
  <c r="I47" i="5"/>
  <c r="K46" i="5"/>
  <c r="J46" i="5"/>
  <c r="S46" i="5"/>
  <c r="M46" i="5"/>
  <c r="L46" i="5"/>
  <c r="I46" i="5"/>
  <c r="K45" i="5"/>
  <c r="J45" i="5"/>
  <c r="S45" i="5"/>
  <c r="M45" i="5"/>
  <c r="L45" i="5"/>
  <c r="I45" i="5"/>
  <c r="K44" i="5"/>
  <c r="J44" i="5"/>
  <c r="S44" i="5"/>
  <c r="M44" i="5"/>
  <c r="L44" i="5"/>
  <c r="I44" i="5"/>
  <c r="K43" i="5"/>
  <c r="J43" i="5"/>
  <c r="S43" i="5"/>
  <c r="M43" i="5"/>
  <c r="L43" i="5"/>
  <c r="I43" i="5"/>
  <c r="K42" i="5"/>
  <c r="J42" i="5"/>
  <c r="S42" i="5"/>
  <c r="M42" i="5"/>
  <c r="L42" i="5"/>
  <c r="I42" i="5"/>
  <c r="K41" i="5"/>
  <c r="J41" i="5"/>
  <c r="S41" i="5"/>
  <c r="M41" i="5"/>
  <c r="L41" i="5"/>
  <c r="I41" i="5"/>
  <c r="K40" i="5"/>
  <c r="J40" i="5"/>
  <c r="S40" i="5"/>
  <c r="M40" i="5"/>
  <c r="L40" i="5"/>
  <c r="I40" i="5"/>
  <c r="K39" i="5"/>
  <c r="J39" i="5"/>
  <c r="S39" i="5"/>
  <c r="M39" i="5"/>
  <c r="L39" i="5"/>
  <c r="I39" i="5"/>
  <c r="K38" i="5"/>
  <c r="J38" i="5"/>
  <c r="S38" i="5"/>
  <c r="M38" i="5"/>
  <c r="L38" i="5"/>
  <c r="I38" i="5"/>
  <c r="K37" i="5"/>
  <c r="J37" i="5"/>
  <c r="S37" i="5"/>
  <c r="M37" i="5"/>
  <c r="L37" i="5"/>
  <c r="I37" i="5"/>
  <c r="K36" i="5"/>
  <c r="J36" i="5"/>
  <c r="S36" i="5"/>
  <c r="S50" i="5" s="1"/>
  <c r="E14" i="4" s="1"/>
  <c r="M36" i="5"/>
  <c r="H50" i="5" s="1"/>
  <c r="L36" i="5"/>
  <c r="G50" i="5" s="1"/>
  <c r="I36" i="5"/>
  <c r="I50" i="5" s="1"/>
  <c r="D14" i="4" s="1"/>
  <c r="F13" i="4"/>
  <c r="V33" i="5"/>
  <c r="M33" i="5"/>
  <c r="C13" i="4" s="1"/>
  <c r="K32" i="5"/>
  <c r="J32" i="5"/>
  <c r="S32" i="5"/>
  <c r="S33" i="5" s="1"/>
  <c r="E13" i="4" s="1"/>
  <c r="M32" i="5"/>
  <c r="H33" i="5" s="1"/>
  <c r="L32" i="5"/>
  <c r="G33" i="5" s="1"/>
  <c r="I32" i="5"/>
  <c r="I33" i="5" s="1"/>
  <c r="D13" i="4" s="1"/>
  <c r="K28" i="5"/>
  <c r="J28" i="5"/>
  <c r="V28" i="5"/>
  <c r="V29" i="5" s="1"/>
  <c r="F12" i="4" s="1"/>
  <c r="S28" i="5"/>
  <c r="M28" i="5"/>
  <c r="L28" i="5"/>
  <c r="I28" i="5"/>
  <c r="K27" i="5"/>
  <c r="J27" i="5"/>
  <c r="S27" i="5"/>
  <c r="M27" i="5"/>
  <c r="L27" i="5"/>
  <c r="I27" i="5"/>
  <c r="K26" i="5"/>
  <c r="J26" i="5"/>
  <c r="S26" i="5"/>
  <c r="M26" i="5"/>
  <c r="L26" i="5"/>
  <c r="I26" i="5"/>
  <c r="K25" i="5"/>
  <c r="J25" i="5"/>
  <c r="S25" i="5"/>
  <c r="M25" i="5"/>
  <c r="L25" i="5"/>
  <c r="I25" i="5"/>
  <c r="K24" i="5"/>
  <c r="J24" i="5"/>
  <c r="S24" i="5"/>
  <c r="M24" i="5"/>
  <c r="L24" i="5"/>
  <c r="I24" i="5"/>
  <c r="K23" i="5"/>
  <c r="J23" i="5"/>
  <c r="S23" i="5"/>
  <c r="M23" i="5"/>
  <c r="L23" i="5"/>
  <c r="I23" i="5"/>
  <c r="K22" i="5"/>
  <c r="J22" i="5"/>
  <c r="S22" i="5"/>
  <c r="M22" i="5"/>
  <c r="L22" i="5"/>
  <c r="I22" i="5"/>
  <c r="K21" i="5"/>
  <c r="J21" i="5"/>
  <c r="S21" i="5"/>
  <c r="M21" i="5"/>
  <c r="L21" i="5"/>
  <c r="I21" i="5"/>
  <c r="K20" i="5"/>
  <c r="J20" i="5"/>
  <c r="S20" i="5"/>
  <c r="S29" i="5" s="1"/>
  <c r="E12" i="4" s="1"/>
  <c r="M20" i="5"/>
  <c r="M29" i="5" s="1"/>
  <c r="C12" i="4" s="1"/>
  <c r="L20" i="5"/>
  <c r="L29" i="5" s="1"/>
  <c r="B12" i="4" s="1"/>
  <c r="I20" i="5"/>
  <c r="I29" i="5" s="1"/>
  <c r="D12" i="4" s="1"/>
  <c r="V17" i="5"/>
  <c r="K16" i="5"/>
  <c r="J16" i="5"/>
  <c r="S16" i="5"/>
  <c r="M16" i="5"/>
  <c r="L16" i="5"/>
  <c r="I16" i="5"/>
  <c r="K15" i="5"/>
  <c r="J15" i="5"/>
  <c r="S15" i="5"/>
  <c r="M15" i="5"/>
  <c r="L15" i="5"/>
  <c r="I15" i="5"/>
  <c r="K14" i="5"/>
  <c r="J14" i="5"/>
  <c r="S14" i="5"/>
  <c r="M14" i="5"/>
  <c r="L14" i="5"/>
  <c r="I14" i="5"/>
  <c r="K13" i="5"/>
  <c r="J13" i="5"/>
  <c r="S13" i="5"/>
  <c r="M13" i="5"/>
  <c r="L13" i="5"/>
  <c r="I13" i="5"/>
  <c r="K12" i="5"/>
  <c r="J12" i="5"/>
  <c r="S12" i="5"/>
  <c r="M12" i="5"/>
  <c r="L12" i="5"/>
  <c r="I12" i="5"/>
  <c r="K11" i="5"/>
  <c r="K156" i="5" s="1"/>
  <c r="J11" i="5"/>
  <c r="S11" i="5"/>
  <c r="M11" i="5"/>
  <c r="L11" i="5"/>
  <c r="L17" i="5" s="1"/>
  <c r="B11" i="4" s="1"/>
  <c r="I11" i="5"/>
  <c r="J20" i="3"/>
  <c r="K42" i="8" l="1"/>
  <c r="K8" i="1" s="1"/>
  <c r="L23" i="17"/>
  <c r="B11" i="16" s="1"/>
  <c r="F11" i="16"/>
  <c r="I23" i="17"/>
  <c r="D11" i="16" s="1"/>
  <c r="M23" i="17"/>
  <c r="C11" i="16" s="1"/>
  <c r="G23" i="17"/>
  <c r="S25" i="17"/>
  <c r="E12" i="16" s="1"/>
  <c r="S26" i="17"/>
  <c r="E14" i="16" s="1"/>
  <c r="H23" i="17"/>
  <c r="V25" i="17"/>
  <c r="F12" i="16" s="1"/>
  <c r="L18" i="14"/>
  <c r="B11" i="13" s="1"/>
  <c r="G24" i="14"/>
  <c r="G29" i="14"/>
  <c r="L37" i="14"/>
  <c r="B14" i="13" s="1"/>
  <c r="L41" i="14"/>
  <c r="B15" i="13" s="1"/>
  <c r="M18" i="14"/>
  <c r="C11" i="13" s="1"/>
  <c r="S18" i="14"/>
  <c r="E11" i="13" s="1"/>
  <c r="H24" i="14"/>
  <c r="H29" i="14"/>
  <c r="M37" i="14"/>
  <c r="C14" i="13" s="1"/>
  <c r="M41" i="14"/>
  <c r="C15" i="13" s="1"/>
  <c r="I43" i="14"/>
  <c r="D16" i="13" s="1"/>
  <c r="M43" i="14"/>
  <c r="C16" i="13" s="1"/>
  <c r="I44" i="14"/>
  <c r="D18" i="13" s="1"/>
  <c r="G18" i="14"/>
  <c r="F11" i="13"/>
  <c r="G43" i="14"/>
  <c r="S43" i="14"/>
  <c r="E16" i="13" s="1"/>
  <c r="H18" i="14"/>
  <c r="H43" i="14"/>
  <c r="V43" i="14"/>
  <c r="F16" i="13" s="1"/>
  <c r="E15" i="12"/>
  <c r="I27" i="11"/>
  <c r="D11" i="10" s="1"/>
  <c r="H27" i="11"/>
  <c r="M33" i="11"/>
  <c r="C12" i="10" s="1"/>
  <c r="M42" i="11"/>
  <c r="C13" i="10" s="1"/>
  <c r="M46" i="11"/>
  <c r="C14" i="10" s="1"/>
  <c r="I48" i="11"/>
  <c r="D15" i="10" s="1"/>
  <c r="F15" i="9" s="1"/>
  <c r="G27" i="11"/>
  <c r="L46" i="11"/>
  <c r="B14" i="10" s="1"/>
  <c r="L27" i="11"/>
  <c r="B11" i="10" s="1"/>
  <c r="G42" i="11"/>
  <c r="S48" i="11"/>
  <c r="E15" i="10" s="1"/>
  <c r="M27" i="11"/>
  <c r="C11" i="10" s="1"/>
  <c r="H48" i="11"/>
  <c r="V48" i="11"/>
  <c r="F15" i="10" s="1"/>
  <c r="L39" i="8"/>
  <c r="B11" i="7" s="1"/>
  <c r="F11" i="7"/>
  <c r="I39" i="8"/>
  <c r="D11" i="7" s="1"/>
  <c r="M39" i="8"/>
  <c r="C11" i="7" s="1"/>
  <c r="I41" i="8"/>
  <c r="D12" i="7" s="1"/>
  <c r="F15" i="6" s="1"/>
  <c r="F15" i="2" s="1"/>
  <c r="F20" i="2" s="1"/>
  <c r="G39" i="8"/>
  <c r="S41" i="8"/>
  <c r="E12" i="7" s="1"/>
  <c r="S42" i="8"/>
  <c r="E14" i="7" s="1"/>
  <c r="H39" i="8"/>
  <c r="V41" i="8"/>
  <c r="F12" i="7" s="1"/>
  <c r="M17" i="5"/>
  <c r="C11" i="4" s="1"/>
  <c r="S17" i="5"/>
  <c r="E11" i="4" s="1"/>
  <c r="G29" i="5"/>
  <c r="L33" i="5"/>
  <c r="B13" i="4" s="1"/>
  <c r="L50" i="5"/>
  <c r="B14" i="4" s="1"/>
  <c r="G70" i="5"/>
  <c r="L74" i="5"/>
  <c r="B16" i="4" s="1"/>
  <c r="V76" i="5"/>
  <c r="F17" i="4" s="1"/>
  <c r="G83" i="5"/>
  <c r="F20" i="4"/>
  <c r="L87" i="5"/>
  <c r="B21" i="4" s="1"/>
  <c r="G102" i="5"/>
  <c r="L110" i="5"/>
  <c r="B24" i="4" s="1"/>
  <c r="L131" i="5"/>
  <c r="B27" i="4" s="1"/>
  <c r="L146" i="5"/>
  <c r="B30" i="4" s="1"/>
  <c r="G148" i="5"/>
  <c r="L153" i="5"/>
  <c r="B34" i="4" s="1"/>
  <c r="F34" i="4"/>
  <c r="L155" i="5"/>
  <c r="B35" i="4" s="1"/>
  <c r="D17" i="3" s="1"/>
  <c r="G17" i="5"/>
  <c r="F11" i="4"/>
  <c r="H29" i="5"/>
  <c r="M50" i="5"/>
  <c r="C14" i="4" s="1"/>
  <c r="H70" i="5"/>
  <c r="M74" i="5"/>
  <c r="C16" i="4" s="1"/>
  <c r="S76" i="5"/>
  <c r="E17" i="4" s="1"/>
  <c r="I83" i="5"/>
  <c r="D20" i="4" s="1"/>
  <c r="H83" i="5"/>
  <c r="M87" i="5"/>
  <c r="C21" i="4" s="1"/>
  <c r="H91" i="5"/>
  <c r="H102" i="5"/>
  <c r="M110" i="5"/>
  <c r="C24" i="4" s="1"/>
  <c r="M117" i="5"/>
  <c r="C25" i="4" s="1"/>
  <c r="H123" i="5"/>
  <c r="M131" i="5"/>
  <c r="C27" i="4" s="1"/>
  <c r="M136" i="5"/>
  <c r="C28" i="4" s="1"/>
  <c r="M141" i="5"/>
  <c r="C29" i="4" s="1"/>
  <c r="M146" i="5"/>
  <c r="C30" i="4" s="1"/>
  <c r="S148" i="5"/>
  <c r="E31" i="4" s="1"/>
  <c r="I153" i="5"/>
  <c r="D34" i="4" s="1"/>
  <c r="M153" i="5"/>
  <c r="C34" i="4" s="1"/>
  <c r="I17" i="5"/>
  <c r="D11" i="4" s="1"/>
  <c r="H17" i="5"/>
  <c r="L76" i="5"/>
  <c r="B17" i="4" s="1"/>
  <c r="G153" i="5"/>
  <c r="S155" i="5"/>
  <c r="E35" i="4" s="1"/>
  <c r="M76" i="5"/>
  <c r="C17" i="4" s="1"/>
  <c r="E15" i="3" s="1"/>
  <c r="M83" i="5"/>
  <c r="C20" i="4" s="1"/>
  <c r="H153" i="5"/>
  <c r="D15" i="3"/>
  <c r="H41" i="8" l="1"/>
  <c r="G41" i="8"/>
  <c r="L41" i="8"/>
  <c r="B12" i="7" s="1"/>
  <c r="D15" i="6" s="1"/>
  <c r="D15" i="2" s="1"/>
  <c r="M25" i="17"/>
  <c r="C12" i="16" s="1"/>
  <c r="E15" i="15" s="1"/>
  <c r="H26" i="17"/>
  <c r="H25" i="17"/>
  <c r="G25" i="17"/>
  <c r="I25" i="17"/>
  <c r="D12" i="16" s="1"/>
  <c r="F15" i="15" s="1"/>
  <c r="L25" i="17"/>
  <c r="B12" i="16" s="1"/>
  <c r="D15" i="15" s="1"/>
  <c r="V26" i="17"/>
  <c r="F14" i="16" s="1"/>
  <c r="M26" i="17"/>
  <c r="C14" i="16" s="1"/>
  <c r="I26" i="17"/>
  <c r="D14" i="16" s="1"/>
  <c r="V44" i="14"/>
  <c r="F18" i="13" s="1"/>
  <c r="H44" i="14"/>
  <c r="L43" i="14"/>
  <c r="G44" i="14" s="1"/>
  <c r="M44" i="14"/>
  <c r="C18" i="13" s="1"/>
  <c r="S44" i="14"/>
  <c r="E18" i="13" s="1"/>
  <c r="F15" i="12"/>
  <c r="V49" i="11"/>
  <c r="F17" i="10" s="1"/>
  <c r="G48" i="11"/>
  <c r="L48" i="11"/>
  <c r="B15" i="10" s="1"/>
  <c r="D15" i="9" s="1"/>
  <c r="G49" i="11"/>
  <c r="S49" i="11"/>
  <c r="E17" i="10" s="1"/>
  <c r="M48" i="11"/>
  <c r="C15" i="10" s="1"/>
  <c r="E15" i="9" s="1"/>
  <c r="L49" i="11"/>
  <c r="B17" i="10" s="1"/>
  <c r="I49" i="11"/>
  <c r="D17" i="10" s="1"/>
  <c r="J23" i="9"/>
  <c r="F22" i="9"/>
  <c r="J22" i="9"/>
  <c r="F24" i="9"/>
  <c r="F20" i="9"/>
  <c r="J24" i="9"/>
  <c r="F23" i="9"/>
  <c r="M41" i="8"/>
  <c r="L42" i="8"/>
  <c r="B14" i="7" s="1"/>
  <c r="I42" i="8"/>
  <c r="V42" i="8"/>
  <c r="F14" i="7" s="1"/>
  <c r="H42" i="8"/>
  <c r="G42" i="8"/>
  <c r="F24" i="6"/>
  <c r="F24" i="2" s="1"/>
  <c r="F20" i="6"/>
  <c r="J24" i="6"/>
  <c r="J24" i="2" s="1"/>
  <c r="F23" i="6"/>
  <c r="F23" i="2" s="1"/>
  <c r="J23" i="6"/>
  <c r="J23" i="2" s="1"/>
  <c r="F22" i="6"/>
  <c r="F22" i="2" s="1"/>
  <c r="J22" i="6"/>
  <c r="J22" i="2" s="1"/>
  <c r="L148" i="5"/>
  <c r="B31" i="4" s="1"/>
  <c r="I148" i="5"/>
  <c r="D31" i="4" s="1"/>
  <c r="F16" i="3" s="1"/>
  <c r="H76" i="5"/>
  <c r="D16" i="3"/>
  <c r="G76" i="5"/>
  <c r="I155" i="5"/>
  <c r="D35" i="4" s="1"/>
  <c r="F17" i="3" s="1"/>
  <c r="G155" i="5"/>
  <c r="M148" i="5"/>
  <c r="C31" i="4" s="1"/>
  <c r="E16" i="3" s="1"/>
  <c r="H155" i="5"/>
  <c r="V156" i="5"/>
  <c r="F37" i="4" s="1"/>
  <c r="G156" i="5"/>
  <c r="M155" i="5"/>
  <c r="C35" i="4" s="1"/>
  <c r="E17" i="3" s="1"/>
  <c r="H148" i="5"/>
  <c r="S156" i="5"/>
  <c r="E37" i="4" s="1"/>
  <c r="I76" i="5"/>
  <c r="D17" i="4" s="1"/>
  <c r="F15" i="3" s="1"/>
  <c r="F22" i="3" s="1"/>
  <c r="J26" i="2" l="1"/>
  <c r="J28" i="2" s="1"/>
  <c r="D14" i="7"/>
  <c r="B8" i="1"/>
  <c r="G26" i="17"/>
  <c r="J23" i="15"/>
  <c r="J24" i="15"/>
  <c r="J22" i="15"/>
  <c r="F20" i="15"/>
  <c r="F23" i="15"/>
  <c r="F22" i="15"/>
  <c r="F24" i="15"/>
  <c r="L26" i="17"/>
  <c r="B14" i="16" s="1"/>
  <c r="B16" i="13"/>
  <c r="D15" i="12" s="1"/>
  <c r="L44" i="14"/>
  <c r="B18" i="13" s="1"/>
  <c r="F22" i="12"/>
  <c r="J22" i="12"/>
  <c r="J23" i="12"/>
  <c r="F23" i="12"/>
  <c r="F20" i="12"/>
  <c r="F24" i="12"/>
  <c r="J24" i="12"/>
  <c r="M49" i="11"/>
  <c r="C17" i="10" s="1"/>
  <c r="H49" i="11"/>
  <c r="J26" i="9"/>
  <c r="J28" i="9"/>
  <c r="J26" i="6"/>
  <c r="C8" i="1" s="1"/>
  <c r="C12" i="1" s="1"/>
  <c r="C12" i="7"/>
  <c r="E15" i="6" s="1"/>
  <c r="E15" i="2" s="1"/>
  <c r="M42" i="8"/>
  <c r="C14" i="7" s="1"/>
  <c r="F24" i="3"/>
  <c r="F23" i="3"/>
  <c r="F20" i="3"/>
  <c r="J23" i="3"/>
  <c r="M156" i="5"/>
  <c r="C37" i="4" s="1"/>
  <c r="I156" i="5"/>
  <c r="D37" i="4" s="1"/>
  <c r="J22" i="3"/>
  <c r="J24" i="3"/>
  <c r="H156" i="5"/>
  <c r="L156" i="5"/>
  <c r="B37" i="4" s="1"/>
  <c r="J26" i="3"/>
  <c r="J28" i="3" s="1"/>
  <c r="J28" i="6" l="1"/>
  <c r="I29" i="6" s="1"/>
  <c r="J29" i="6" s="1"/>
  <c r="J31" i="6" s="1"/>
  <c r="G8" i="1"/>
  <c r="G12" i="1" s="1"/>
  <c r="B12" i="1"/>
  <c r="J26" i="15"/>
  <c r="J28" i="15" s="1"/>
  <c r="J26" i="12"/>
  <c r="J28" i="12" s="1"/>
  <c r="I29" i="9"/>
  <c r="J29" i="9" s="1"/>
  <c r="J31" i="9" s="1"/>
  <c r="I29" i="3"/>
  <c r="J29" i="3" s="1"/>
  <c r="J31" i="3" s="1"/>
  <c r="B13" i="1" l="1"/>
  <c r="B14" i="1"/>
  <c r="I29" i="15"/>
  <c r="J29" i="15" s="1"/>
  <c r="J31" i="15" s="1"/>
  <c r="I29" i="12"/>
  <c r="J29" i="12" s="1"/>
  <c r="J31" i="12" s="1"/>
  <c r="G14" i="1" l="1"/>
  <c r="I30" i="2"/>
  <c r="J30" i="2" s="1"/>
  <c r="I29" i="2"/>
  <c r="J29" i="2" s="1"/>
  <c r="G13" i="1"/>
  <c r="G15" i="1" l="1"/>
  <c r="J31" i="2"/>
</calcChain>
</file>

<file path=xl/sharedStrings.xml><?xml version="1.0" encoding="utf-8"?>
<sst xmlns="http://schemas.openxmlformats.org/spreadsheetml/2006/main" count="1337" uniqueCount="389">
  <si>
    <t>Stavba Bitúnok,rozrábka,mäsovýroba z nízkym objemom výroby, Gemerská Panica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</si>
  <si>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</si>
  <si>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</si>
  <si>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</si>
  <si>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</si>
  <si>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</si>
  <si>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</si>
  <si>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</si>
  <si>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</si>
  <si>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</si>
  <si>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</si>
  <si>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SO 01 Bitúnok,rozrábka,mäsovýroba</t>
  </si>
  <si>
    <t>stroje a zariadenia</t>
  </si>
  <si>
    <t>kanalizácia splašková, žumpa 12 m3</t>
  </si>
  <si>
    <t>žumpa 12 m3 - pre vody z prevádzky</t>
  </si>
  <si>
    <t xml:space="preserve">chladenie boxy + technológia </t>
  </si>
  <si>
    <t xml:space="preserve">Miesto:  </t>
  </si>
  <si>
    <t>Objekt SO 01 Bitúnok,rozrábka,mäsovýroba</t>
  </si>
  <si>
    <t xml:space="preserve">Ks: </t>
  </si>
  <si>
    <t xml:space="preserve">Zákazka: </t>
  </si>
  <si>
    <t xml:space="preserve">Spracoval: </t>
  </si>
  <si>
    <t xml:space="preserve">Dňa </t>
  </si>
  <si>
    <t>Odberateľ: Agros s.r.o.,Gemerská Panica</t>
  </si>
  <si>
    <t>Projektant: Ing.Štefan Comba s.r.o.,špitálska 41, 054 01 Levoča</t>
  </si>
  <si>
    <t xml:space="preserve">Dodávateľ: </t>
  </si>
  <si>
    <t xml:space="preserve">IČO: 53735307 </t>
  </si>
  <si>
    <t xml:space="preserve">DIČ: </t>
  </si>
  <si>
    <t xml:space="preserve">IČO: </t>
  </si>
  <si>
    <t xml:space="preserve">A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</si>
  <si>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</si>
  <si>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</si>
  <si>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</si>
  <si>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</si>
  <si>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</si>
  <si>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</si>
  <si>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 xml:space="preserve">B 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</si>
  <si>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</si>
  <si>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</si>
  <si>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</si>
  <si>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</si>
  <si>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</si>
  <si>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</si>
  <si>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</si>
  <si>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</si>
  <si>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</si>
  <si>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</si>
  <si>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</si>
  <si>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</si>
  <si>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</si>
  <si>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</si>
  <si>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</si>
  <si>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</si>
  <si>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</si>
  <si>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</si>
  <si>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</si>
  <si>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</si>
  <si>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</si>
  <si>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</si>
  <si>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</si>
  <si>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</si>
  <si>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</si>
  <si>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</si>
  <si>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</si>
  <si>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</si>
  <si>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</si>
  <si>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</si>
  <si>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Práce HSV</t>
  </si>
  <si>
    <t>ZEMNÉ PRÁCE</t>
  </si>
  <si>
    <t>ZÁKLADY</t>
  </si>
  <si>
    <t>ZVISLÉ KONŠTRUKCIE</t>
  </si>
  <si>
    <t>POVRCHOVÉ ÚPRAVY</t>
  </si>
  <si>
    <t>OSTATNÉ PRÁCE</t>
  </si>
  <si>
    <t>PRESUNY HMÔT</t>
  </si>
  <si>
    <t>Práce PSV</t>
  </si>
  <si>
    <t>IZOLÁCIE TEPELNÉ BEŽNÝCH STAVEBNÝCH KONŠTRUKCIÍ</t>
  </si>
  <si>
    <t>ZTI - VNÚTORNA KANALIZÁCIA</t>
  </si>
  <si>
    <t>ZTI - VNÚTORNÝ VODOVOD</t>
  </si>
  <si>
    <t>ZTI - ZARIAĎOVACIE PREDMETY</t>
  </si>
  <si>
    <t>KONŠTRUKCIE STOLÁRSKE</t>
  </si>
  <si>
    <t>KOVOVÉ DOPLNKOVÉ KONŠTRUKCIE</t>
  </si>
  <si>
    <t>PODLAHY A DLAŽBY KERAMICKÉ</t>
  </si>
  <si>
    <t>PODLAHY POVLAKOVÉ</t>
  </si>
  <si>
    <t>PODLAHY SYNTETICKÉ</t>
  </si>
  <si>
    <t>OBKLADY KERAMICKÉ</t>
  </si>
  <si>
    <t>MAĽBY</t>
  </si>
  <si>
    <t>Montážne práce</t>
  </si>
  <si>
    <t>M-21 ELEKTROMONTÁŽE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</si>
  <si>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</si>
  <si>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</si>
  <si>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</si>
  <si>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</si>
  <si>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</si>
  <si>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</si>
  <si>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</si>
  <si>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</si>
  <si>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</si>
  <si>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</si>
  <si>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Sutina</t>
  </si>
  <si>
    <t>Zákazka Bitúnok,rozrábka,mäsovýroba z nízkym objemom výroby, Gemerská Panica</t>
  </si>
  <si>
    <t xml:space="preserve">  1/A 1</t>
  </si>
  <si>
    <t xml:space="preserve"> 132101101</t>
  </si>
  <si>
    <t>Výkop ryhy do šírky 600 mm v horn.3 do 100 m3</t>
  </si>
  <si>
    <t>m3</t>
  </si>
  <si>
    <t xml:space="preserve"> 131111101</t>
  </si>
  <si>
    <t>Hĺbenie - výkop zeminy  hr. 350 mm</t>
  </si>
  <si>
    <t xml:space="preserve"> 162201102</t>
  </si>
  <si>
    <t>Vodorovné premiestnenie výkopku z horniny 1-4 nad 20-50m</t>
  </si>
  <si>
    <t>M3</t>
  </si>
  <si>
    <t xml:space="preserve"> 162301102</t>
  </si>
  <si>
    <t>Vodorovné premiestnenie výkopku tr.1-4, do 1000 m</t>
  </si>
  <si>
    <t xml:space="preserve"> 166101102</t>
  </si>
  <si>
    <t>Prehodenie neuľahnutého výkopku z horniny 1 až 4 nad 100 do 1000 m3</t>
  </si>
  <si>
    <t xml:space="preserve"> 171201202</t>
  </si>
  <si>
    <t>Uloženie sypaniny na skládky nad 100 do 1000 m3</t>
  </si>
  <si>
    <t xml:space="preserve"> 11/A 1</t>
  </si>
  <si>
    <t xml:space="preserve"> 271573001</t>
  </si>
  <si>
    <t>Násyp pod zákl. konštr. so zhutnením zo štrkopiesku fr. 0-32 mm - základy</t>
  </si>
  <si>
    <t xml:space="preserve"> 274271302</t>
  </si>
  <si>
    <t>Murivo nadzákladové z deb. tvárnic DT 25 s  výplňou C 16/20 hr. 250 mm</t>
  </si>
  <si>
    <t xml:space="preserve"> m3</t>
  </si>
  <si>
    <t xml:space="preserve"> 273313811</t>
  </si>
  <si>
    <t xml:space="preserve">Betón základových dosiek, prostý tr.C 30/37 podkladný hr. 250 mm </t>
  </si>
  <si>
    <t xml:space="preserve"> 273000000</t>
  </si>
  <si>
    <t>M+D - izolácia</t>
  </si>
  <si>
    <t>m2</t>
  </si>
  <si>
    <t xml:space="preserve">Chemická stabilizácia </t>
  </si>
  <si>
    <t xml:space="preserve">Podsyp pod zákl. konštr. so zhutnením zo štrkopiesku hr. 200 - 300  mm </t>
  </si>
  <si>
    <t xml:space="preserve"> 273321511</t>
  </si>
  <si>
    <t>Betón základových dosiek, železový (bez výstuže), tr.C 30/37 + schomburg hr. 150 mm</t>
  </si>
  <si>
    <t xml:space="preserve"> 273362021</t>
  </si>
  <si>
    <t>Výstuž základových dosiek zo zvár. sietí KARI</t>
  </si>
  <si>
    <t>t</t>
  </si>
  <si>
    <t xml:space="preserve"> 273361821</t>
  </si>
  <si>
    <t>Výstuž základových dosiek z ocele 10505</t>
  </si>
  <si>
    <t xml:space="preserve"> 14/C 1</t>
  </si>
  <si>
    <t xml:space="preserve"> 310238211</t>
  </si>
  <si>
    <t>Zamurovanie otvoru s plochou nad 0.25 do 1m2 v murive nadzákladného tehlami na maltu vápennocementovú</t>
  </si>
  <si>
    <t xml:space="preserve"> 631313611</t>
  </si>
  <si>
    <t>Mazanina z betónu prostého tr.C 16/20 hr. 150 mm - podesta vr. schodísk</t>
  </si>
  <si>
    <t xml:space="preserve"> 631362422</t>
  </si>
  <si>
    <t>Výstuž mazanín z betónov (z kameniva) a z ľahkých betónov, zo zváraných sietí KARI, priemer drôtu 6/6 mm, veľkosť oka 150x150 mm</t>
  </si>
  <si>
    <t xml:space="preserve"> 612460213</t>
  </si>
  <si>
    <t>Vnútorná omietka stien,stlpov zo suchých zmesi vápenná jadrová /hrubá / hr. 20 mm</t>
  </si>
  <si>
    <t xml:space="preserve"> m2</t>
  </si>
  <si>
    <t xml:space="preserve"> 612460222</t>
  </si>
  <si>
    <t>Vnútorná omietka stien,stlpov vápenná štuková jemná</t>
  </si>
  <si>
    <t xml:space="preserve"> 612481119</t>
  </si>
  <si>
    <t>Potiahnutie vnútorných stien,stlpov sklotextílnou mriežkou</t>
  </si>
  <si>
    <t xml:space="preserve"> 611460213</t>
  </si>
  <si>
    <t>Vnútorná omietka stropov vápenná jadrová /hrubá/ hr. 20 mm</t>
  </si>
  <si>
    <t xml:space="preserve"> 611460222</t>
  </si>
  <si>
    <t>Vnútorná omietka stropov vápenná štuková jemná</t>
  </si>
  <si>
    <t xml:space="preserve"> 611481119</t>
  </si>
  <si>
    <t>Potiahnutie vn. stropov a ostatných plôch sklotex. mriežkou</t>
  </si>
  <si>
    <t xml:space="preserve"> 622460212</t>
  </si>
  <si>
    <t>Omietka vonkj. stien  hrubá</t>
  </si>
  <si>
    <t xml:space="preserve"> 622460222</t>
  </si>
  <si>
    <t>Omietka vonkj. stien  vrchná</t>
  </si>
  <si>
    <t xml:space="preserve"> 622481119</t>
  </si>
  <si>
    <t>Potiahnutie vonkj. stien, sklotextílnou mriežkou</t>
  </si>
  <si>
    <t xml:space="preserve"> 632452219</t>
  </si>
  <si>
    <t>Cementový poter hr. 50 mm</t>
  </si>
  <si>
    <t xml:space="preserve"> 642943111</t>
  </si>
  <si>
    <t>Osadenie oceľového uholníkového rámu  plochy otvoru do 2,5 m2</t>
  </si>
  <si>
    <t>kus</t>
  </si>
  <si>
    <t>P/PC</t>
  </si>
  <si>
    <t xml:space="preserve"> 553000000</t>
  </si>
  <si>
    <t>zarubeň 600-900/2000 mm</t>
  </si>
  <si>
    <t>ks</t>
  </si>
  <si>
    <t xml:space="preserve"> 13/B 1</t>
  </si>
  <si>
    <t xml:space="preserve"> 965042241</t>
  </si>
  <si>
    <t>Búranie podlahy   plochy nad 4 m2</t>
  </si>
  <si>
    <t xml:space="preserve"> 962022391</t>
  </si>
  <si>
    <t>Búranie muriva nadzákladového PTP hr. 450 mm  na akúkoľvek maltu,  -2,38500t</t>
  </si>
  <si>
    <t xml:space="preserve"> 963013530</t>
  </si>
  <si>
    <t>Búranie stropov - panely</t>
  </si>
  <si>
    <t xml:space="preserve"> 968019541</t>
  </si>
  <si>
    <t>Vybúranie  okenných rámov, vrátane vyvesenia krídiel, plochy do 2 m2,  -0,05600t</t>
  </si>
  <si>
    <t xml:space="preserve"> 968072641</t>
  </si>
  <si>
    <t>Vybúranie a vybratie dverí</t>
  </si>
  <si>
    <t>M2</t>
  </si>
  <si>
    <t xml:space="preserve"> 968024561</t>
  </si>
  <si>
    <t>Vybúranie  dverových zárubní bez vyvesenia krídiel plochy nad 2 m2</t>
  </si>
  <si>
    <t xml:space="preserve"> 978013191</t>
  </si>
  <si>
    <t>Otlčenie vnút. omietok stien MV MVC do 100 %</t>
  </si>
  <si>
    <t xml:space="preserve"> 978015291</t>
  </si>
  <si>
    <t>Otlčenie omietok vonkajších, s vyškriabaním škár v I. až IV.st. zlož., v rozsahu do 100 % -0,059t</t>
  </si>
  <si>
    <t xml:space="preserve"> 952901311</t>
  </si>
  <si>
    <t>Vyčistenie budov poľnohospodárskych objektov akejkoľvek výšky</t>
  </si>
  <si>
    <t xml:space="preserve">  3/A 1</t>
  </si>
  <si>
    <t xml:space="preserve"> 941941031</t>
  </si>
  <si>
    <t>Montáž lešenia ľahkého pracovného radového s podlahami šírky od 0, 80 do 1,00 m a výšky do 10 m</t>
  </si>
  <si>
    <t xml:space="preserve"> 941941191</t>
  </si>
  <si>
    <t>Príplatok za prvý a každý ďalší i začatý mesiac použitia lešenia k cene -1031</t>
  </si>
  <si>
    <t xml:space="preserve">  3/B 1</t>
  </si>
  <si>
    <t xml:space="preserve"> 941941831</t>
  </si>
  <si>
    <t>Demontáž lešenia ľahkého pracovného radového a s podlahami, šírky 0,80-1,00 m a výšky do 10m</t>
  </si>
  <si>
    <t xml:space="preserve"> 979082111</t>
  </si>
  <si>
    <t>Vnútrostavenisková doprava sutiny a vybúraných hmôt do 10 m</t>
  </si>
  <si>
    <t xml:space="preserve"> 979082121</t>
  </si>
  <si>
    <t>Vnútrostavenisková doprava sutiny a vybúraných hmôt za každých ďalších 5 m</t>
  </si>
  <si>
    <t xml:space="preserve"> 979081111</t>
  </si>
  <si>
    <t>Odvoz sutiny a vybúraných hmôt na skládku do 1 km</t>
  </si>
  <si>
    <t xml:space="preserve"> 979081121</t>
  </si>
  <si>
    <t>Odvoz sutiny a vybúraných hmôt na skládku za každý ďalší 1 km</t>
  </si>
  <si>
    <t xml:space="preserve"> 979089012</t>
  </si>
  <si>
    <t>Poplatok za skladovanie - betón, tehly, dlaždice (17 01 ), ostatné</t>
  </si>
  <si>
    <t xml:space="preserve"> 999281111</t>
  </si>
  <si>
    <t>Presun hmôt pre opravy a údržbu objektov vrátane vonkajších plášťov výšky do 25 m</t>
  </si>
  <si>
    <t>713/A 1</t>
  </si>
  <si>
    <t xml:space="preserve"> 713121111</t>
  </si>
  <si>
    <t>Montáž tepelnej izolácie  pásmi podláh, jednovrstvová</t>
  </si>
  <si>
    <t xml:space="preserve"> 283000000</t>
  </si>
  <si>
    <t>tepelná izolácia - podlaha - EPS P 200 hr. 50 mm</t>
  </si>
  <si>
    <t>tepelná izolácia - podlaha - EPS P 200 hr. 100 mm</t>
  </si>
  <si>
    <t xml:space="preserve"> 721000000</t>
  </si>
  <si>
    <t>Kanalizácia z prevádzky D 150 + tvarovky</t>
  </si>
  <si>
    <t>m</t>
  </si>
  <si>
    <t xml:space="preserve"> 722000000</t>
  </si>
  <si>
    <t xml:space="preserve">Vodovodné potrubie, teplá a studená voda </t>
  </si>
  <si>
    <t xml:space="preserve"> 725000000</t>
  </si>
  <si>
    <t>M+D - umyvadlo s príslušenstvom</t>
  </si>
  <si>
    <t>M+D - WC s príslušenstvom</t>
  </si>
  <si>
    <t>M+D - sprchovací kut s príslušenstvom</t>
  </si>
  <si>
    <t>M+D - vpuste štvorcové - nerezové žliabky</t>
  </si>
  <si>
    <t>M+D - vpuste obdlžníkové - nerezové žliabky</t>
  </si>
  <si>
    <t>M+D - lapač tukov</t>
  </si>
  <si>
    <t>kpl</t>
  </si>
  <si>
    <t>M+D - bojler  200 l</t>
  </si>
  <si>
    <t>M+D - bojler 100 l</t>
  </si>
  <si>
    <t xml:space="preserve"> 766000000</t>
  </si>
  <si>
    <t>dodávka a montáž - okno plastové dl. 1150/900 mm + parapety</t>
  </si>
  <si>
    <t>dodávka a montáž - okno plastové dl. 600/900 mm + parapety</t>
  </si>
  <si>
    <t>dodávka a montáž  - dvere plastové 600/2000 mm</t>
  </si>
  <si>
    <t>dodávka a montáž  - dvere plastové 800/2000 mm</t>
  </si>
  <si>
    <t>dodávka a montáž - dvere plastové 900/2000 mm</t>
  </si>
  <si>
    <t>767/A 2</t>
  </si>
  <si>
    <t xml:space="preserve"> 767397101</t>
  </si>
  <si>
    <t>Montáž stropných  PUR panelov hrúbky do 80 mm</t>
  </si>
  <si>
    <t>stropný PUR panel hr. 60 mm</t>
  </si>
  <si>
    <t xml:space="preserve"> 767397102</t>
  </si>
  <si>
    <t>Montáž stenových PUR  panelov  hrúbky do 80  mm</t>
  </si>
  <si>
    <t>stenový PUR panel hr. 60 mm</t>
  </si>
  <si>
    <t>771/A 1</t>
  </si>
  <si>
    <t xml:space="preserve"> 771575315</t>
  </si>
  <si>
    <t xml:space="preserve">Montáž podlahy z keramických dlaždíc bez povrchovej úpravy alebo glazúrovaných hladkých </t>
  </si>
  <si>
    <t xml:space="preserve"> 771415011</t>
  </si>
  <si>
    <t xml:space="preserve">Montáž soklíkov z obkladačiek porovinových do tmelu, rovné </t>
  </si>
  <si>
    <t xml:space="preserve"> 597000000</t>
  </si>
  <si>
    <t>dlaždica keramická</t>
  </si>
  <si>
    <t>775/A 2</t>
  </si>
  <si>
    <t xml:space="preserve"> 776521100</t>
  </si>
  <si>
    <t>Lepenie povlakových podláh z plastov PVC bez podkladu z pásov</t>
  </si>
  <si>
    <t xml:space="preserve"> 776691001</t>
  </si>
  <si>
    <t xml:space="preserve">Vyrovnanie podkladovej vrstvy samonivelizačnou stierkou hrúbky 3 mm, s min. pevnosťou 15 MPa   </t>
  </si>
  <si>
    <t xml:space="preserve"> 776583210</t>
  </si>
  <si>
    <t>Položenie podložky  + dodávka</t>
  </si>
  <si>
    <t xml:space="preserve"> 776411000</t>
  </si>
  <si>
    <t>Lepenie podlahových soklíkov alebo líšt gumových + dodávka</t>
  </si>
  <si>
    <t>podlahovina PVC</t>
  </si>
  <si>
    <t>773/A 2</t>
  </si>
  <si>
    <t xml:space="preserve"> 777531001</t>
  </si>
  <si>
    <t>Podlaha z  polyuretánovej štrukturovanej stierky  protišmyková uprava + fabion</t>
  </si>
  <si>
    <t xml:space="preserve"> 777557203</t>
  </si>
  <si>
    <t>Vyrovnanie  podláh  vyhladenie</t>
  </si>
  <si>
    <t>771/A 2</t>
  </si>
  <si>
    <t xml:space="preserve"> 781445014</t>
  </si>
  <si>
    <t>Montáž obkladov stien z obkladačiek hutných, keramických do tmelu</t>
  </si>
  <si>
    <t>obklad keramický</t>
  </si>
  <si>
    <t>784/A 1</t>
  </si>
  <si>
    <t xml:space="preserve"> 784412410</t>
  </si>
  <si>
    <t>Pačokovanie jednonásobné hrubozrnných savých podkladov do 3,8 m</t>
  </si>
  <si>
    <t xml:space="preserve"> 784452274</t>
  </si>
  <si>
    <t>Maľby z maliar. zmesí tekutých Primalex jednofar. dvojnás. na schod. s výš. podl. do 3,80 m</t>
  </si>
  <si>
    <t xml:space="preserve"> 210000000</t>
  </si>
  <si>
    <t>elektroinštalácia</t>
  </si>
  <si>
    <t>Objekt stroje a zariadenia</t>
  </si>
  <si>
    <t>S/S10</t>
  </si>
  <si>
    <t xml:space="preserve"> 999000000</t>
  </si>
  <si>
    <t>D - posuvná dráha,vešanie,el. navijak   230V/1,6kW</t>
  </si>
  <si>
    <t>D - závesná váha   230V</t>
  </si>
  <si>
    <t>D - nerezový stôl s policou 1200x800 mm</t>
  </si>
  <si>
    <t>D - sterelizátor na nože a sekáče digitálny  230V/1 kW</t>
  </si>
  <si>
    <t>D - nerezový regal, 5x plné police  1000x400 mm</t>
  </si>
  <si>
    <t>D - práčka na držky  900x510 mm   230V/2,2 kW</t>
  </si>
  <si>
    <t>D - nerezová mobilná vaňa  190 l, 800x600x750 mm</t>
  </si>
  <si>
    <t>D - rozrábková píla 5,5 kg,kotúč 180 mm    230V/1,05 kW</t>
  </si>
  <si>
    <t>D - poliaca listová píla 20 kg, lišta 600 mm   42V/1,3 kW</t>
  </si>
  <si>
    <t>D - pásová píla výška rezu 330 mm    400V/1,1 kW</t>
  </si>
  <si>
    <t>D - rubací klát  800x800 mm, plast. doska  hr.80 mm</t>
  </si>
  <si>
    <t>D - vakuová balička  dlžka zvaru 4x600 mm, v. výrobku 180 mm,rozmery 1345x720x1040 mm,plynovacie zariadenie,kapacita pumpy 40 alebo 63 m3, 400V/4,5 kW</t>
  </si>
  <si>
    <t>D - piestová naražačka objem 14,2 l, 510x760x1150 mm    400V/1 kW</t>
  </si>
  <si>
    <t>D - univerzálny robot  kotlík 40 l, nerezový, mlynček na mäso,  720x720x1300 mm,   400V/1,2 kW</t>
  </si>
  <si>
    <t>D - etiketovacia váha do 15 kg,  345x264 mm    230V</t>
  </si>
  <si>
    <t>D - nerezové umývadlo s ovládaním na koleno,zabudovaný zmiešavač,  480x360x260 mm</t>
  </si>
  <si>
    <t>D - nerezový jednodrez so sprchou a batériou   900x600x850 mm</t>
  </si>
  <si>
    <t>D - sekera 50 cm</t>
  </si>
  <si>
    <t xml:space="preserve">D - pílka nerezová </t>
  </si>
  <si>
    <t>D - brúska na nože   230V/75W</t>
  </si>
  <si>
    <t xml:space="preserve">D - prepravky PE  600x400x200    </t>
  </si>
  <si>
    <t>D - sekáč na mäso 345 mm nerezový</t>
  </si>
  <si>
    <t xml:space="preserve">D - sekáč obojručný 400 mm  nerezový </t>
  </si>
  <si>
    <t>D - vozík na prepravky</t>
  </si>
  <si>
    <t>Zaškolenie a spustenie</t>
  </si>
  <si>
    <t>dopravné náklady</t>
  </si>
  <si>
    <t>Objekt kanalizácia splašková, žumpa 12 m3</t>
  </si>
  <si>
    <t>VODOROVNÉ KONŠTRUKCIE</t>
  </si>
  <si>
    <t>Potrubné rozvody</t>
  </si>
  <si>
    <t xml:space="preserve"> 132111101</t>
  </si>
  <si>
    <t>Hĺbenie rýh šírky do 600 mm v  horninách tr. 3 - ručným náradím</t>
  </si>
  <si>
    <t xml:space="preserve"> 133201201</t>
  </si>
  <si>
    <t>Výkop šachty nezapaženej, hornina 3 do 100 m3</t>
  </si>
  <si>
    <t xml:space="preserve"> 133201209</t>
  </si>
  <si>
    <t>Príplatok k cenám za lepivosť horniny</t>
  </si>
  <si>
    <t xml:space="preserve"> 151101101</t>
  </si>
  <si>
    <t>Paženie a rozopretie stien rýh pre podzemné vedenie, príložné do 2 m</t>
  </si>
  <si>
    <t xml:space="preserve"> 151101111</t>
  </si>
  <si>
    <t>Odstránenie paženia rýh pre podzemné vedenie, príložné hĺbky do 2 m</t>
  </si>
  <si>
    <t xml:space="preserve"> 162501102</t>
  </si>
  <si>
    <t>Vodorovné premiestnenie výkopku tr.1-4 do 3000 m</t>
  </si>
  <si>
    <t xml:space="preserve"> 167101101</t>
  </si>
  <si>
    <t>Nakladanie neuľahnutého výkopku z hornín tr.1-4 do 100 m3</t>
  </si>
  <si>
    <t xml:space="preserve"> 171201201</t>
  </si>
  <si>
    <t>Uloženie sypaniny na skládky do 100 m3</t>
  </si>
  <si>
    <t xml:space="preserve"> 174101001</t>
  </si>
  <si>
    <t>Zásyp sypaninou so zhutnením jám, šachiet, rýh, zárezov alebo okolo objektov do 100 m3</t>
  </si>
  <si>
    <t xml:space="preserve"> 175101101</t>
  </si>
  <si>
    <t>Obsyp potrubia sypaninou z vhodných hornín 1 až 4 bez prehodenia sypaniny</t>
  </si>
  <si>
    <t>S/S60</t>
  </si>
  <si>
    <t xml:space="preserve"> 5833362000</t>
  </si>
  <si>
    <t>Kamenivo ťažené hrubé  4-8 a</t>
  </si>
  <si>
    <t xml:space="preserve"> 181101102</t>
  </si>
  <si>
    <t>Úprava pláne uvedenie do pôvodného stavu</t>
  </si>
  <si>
    <t xml:space="preserve"> 131201101</t>
  </si>
  <si>
    <t>Výkop nezapaženej jamy v hornine 3, do 100 m3 - žumpa</t>
  </si>
  <si>
    <t xml:space="preserve"> 131201109</t>
  </si>
  <si>
    <t>Hĺbenie nezapažených jám a zárezov. Príplatok za lepivosť horniny 3</t>
  </si>
  <si>
    <t xml:space="preserve"> 161101102</t>
  </si>
  <si>
    <t>Zvislé premiestnenie výkopku bez naloženia z horniny 1 až 4, pri hĺbke výkopu nad 2.5 m do 4 m</t>
  </si>
  <si>
    <t xml:space="preserve"> 174101101</t>
  </si>
  <si>
    <t>Zásyp sypaninou so zhutnením jám, šachiet, rýh, zárezov alebo okolo objektov v týchto vykopávkach</t>
  </si>
  <si>
    <t>271/A 1</t>
  </si>
  <si>
    <t xml:space="preserve"> 451572111</t>
  </si>
  <si>
    <t>Lôžko pod potrubie, stoky a drobné objekty, v otvorenom výkope z kameniva drobného ťaženého 0-4 mm</t>
  </si>
  <si>
    <t xml:space="preserve"> 451543111</t>
  </si>
  <si>
    <t>Násyp štrkový hr. 120 mm pod žumpu</t>
  </si>
  <si>
    <t xml:space="preserve"> 452311141</t>
  </si>
  <si>
    <t>Dosky z betónu podkladný beton hr. 150 mm pod žumpu</t>
  </si>
  <si>
    <t xml:space="preserve"> 871211004</t>
  </si>
  <si>
    <t>Montáž + dodávka kanalizačného potrubia -  splaškové</t>
  </si>
  <si>
    <t xml:space="preserve"> m</t>
  </si>
  <si>
    <t>271/A 3</t>
  </si>
  <si>
    <t xml:space="preserve"> 837314111</t>
  </si>
  <si>
    <t>Montáž napojenia</t>
  </si>
  <si>
    <t>1/A 1</t>
  </si>
  <si>
    <t xml:space="preserve"> 451542111</t>
  </si>
  <si>
    <t xml:space="preserve">lôžko  z piesku hr. 30 mm pod žumpu </t>
  </si>
  <si>
    <t xml:space="preserve"> 893000000</t>
  </si>
  <si>
    <t>Osadenie žumpy 12 m3</t>
  </si>
  <si>
    <t xml:space="preserve"> 592000000</t>
  </si>
  <si>
    <t xml:space="preserve">žumpa typizovaná 12 m3 </t>
  </si>
  <si>
    <t>dopravné náklady žumpy</t>
  </si>
  <si>
    <t xml:space="preserve"> 998276101</t>
  </si>
  <si>
    <t>Presun hmôt pre rúrové vedenie hĺbené z rúr z plast., hmôt alebo sklolamin. v otvorenom výkope</t>
  </si>
  <si>
    <t>Objekt žumpa 12 m3 - pre vody z prevádzky</t>
  </si>
  <si>
    <t xml:space="preserve"> 388000000</t>
  </si>
  <si>
    <t>Osadenie lapača tukov  / autožeriav /</t>
  </si>
  <si>
    <t>lapač tukov  KL LT 7</t>
  </si>
  <si>
    <t>dopravné náklady lapača tukov</t>
  </si>
  <si>
    <t xml:space="preserve">Objekt chladenie boxy + technológia </t>
  </si>
  <si>
    <t>M+D - sklad diviny - SPLIT systém /cca 22 m3/,konzola na zavesenie,výparník + topná tyč,rozvádzač s digit.termostatom,solenoid,mont.materiál+rozvody chladiva + eli</t>
  </si>
  <si>
    <t>M+D - sklad H1/4-SPLIT systém /cca22 m3/,konzola na zavesenie,výparník + topná tyč,rozvádzač s digit. termostatom,solenoid,mont.materiál+rozvody chladiva+eli</t>
  </si>
  <si>
    <t>M+D - sklad výrezov z rozrábky SPLIT systém /cca11 m3/,konzola na zavesenie,výparník +topná tyč,rozvádzač s digit. termostatom,solenoid,mont.materiál+rozvody chladiva+eli</t>
  </si>
  <si>
    <t>M+D - sklad výrezov, mokré zrenie SPLIT systém /cca 22 m3/,konzola na zavesenie,výparník+topná tyč,rozvádzač s digit. termostatom,solenoid,montaž.materiál+rozvody chladiva+eli</t>
  </si>
  <si>
    <t xml:space="preserve">M+D - sklad expedičný SPLIT systém /cca22 m3/,konzola na zavesenie,výparník+ topná tyč,rozvádzač s dogit.termostatom,solenoid,mont.materiál+rozvody chladiva+eli </t>
  </si>
  <si>
    <t>M+D - rozrábka mäsa SPLIT systém /cca 186 m3/konzola na zavesenie,výparník + topná tyč,rozvádzač s digit termostatom,solenoid,mont.materiál+rozvody chladiva+eli</t>
  </si>
  <si>
    <t>M+D - chodba + expedícia SPLIT systém / cca 97 m3/,dvere do vonkajšieho prostredia, konzola na zavesenie,výparník + topná tyč,rozvádzač s digit.termostatom,solenoid,mont.materiál+rozvody chladiva+eli</t>
  </si>
  <si>
    <t>M+D - príslušenstvo pre chladiace boxy-chladiaci dvojbox 4, x4,15x3,1-PUR izolačný panel hr.100 mm RAL9002,rezanie panelov,mont.lišty,dvere,zakl. osvetlenie</t>
  </si>
  <si>
    <t>M+D - príslušenstvo pre chladiace boxy-chladiaci dvojbox 4,0x4,14x3,1 m-PUR izolačný panel hr. 100 mmRAL 9002,rezanie panelov,mont.lišty,dvere,zákl. osvetlenie</t>
  </si>
  <si>
    <t>M+D - príslušenstvo pre chladiace boxy-chladiaci box 1,4x3,0x3,1 m-PUR izolačný panel hr. 100 mm RAL 9002,rezanie panelov,mont.lišty,dvere,zákl. osvetlenie</t>
  </si>
  <si>
    <t>monitoring teplôt</t>
  </si>
  <si>
    <t>revízne správy tlak,plyn,elektro - podľa platnej legislatívy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</si>
  <si>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</si>
  <si>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</si>
  <si>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</si>
  <si>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</si>
  <si>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 xml:space="preserve">OST </t>
  </si>
  <si>
    <t>výkaz výmer</t>
  </si>
  <si>
    <t>D - odblaňovač  990x530x710 mm     24V/0,56 kW + kompresor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</si>
</sst>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"/>
    <numFmt numFmtId="166" formatCode="###\ ###\ ##0.0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charset val="238"/>
    </font>
    <font>
      <sz val="8"/>
      <color rgb="FF000000"/>
      <name val="Arial CE"/>
      <charset val="238"/>
    </font>
    <font>
      <sz val="8"/>
      <color rgb="FF000000"/>
      <name val="Calibri"/>
      <family val="2"/>
      <charset val="238"/>
      <scheme val="minor"/>
    </font>
    <font>
      <sz val="8"/>
      <color rgb="FF0000FF"/>
      <name val="Arial CE"/>
      <charset val="238"/>
    </font>
    <font>
      <sz val="8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  <fill>
      <patternFill patternType="solid">
        <fgColor rgb="FFFFFBF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6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5" fillId="0" borderId="20" xfId="0" applyFont="1" applyFill="1" applyBorder="1"/>
    <xf numFmtId="0" fontId="5" fillId="0" borderId="16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2" xfId="0" applyFont="1" applyFill="1" applyBorder="1"/>
    <xf numFmtId="0" fontId="5" fillId="0" borderId="9" xfId="0" applyFont="1" applyFill="1" applyBorder="1"/>
    <xf numFmtId="0" fontId="4" fillId="0" borderId="15" xfId="0" applyFont="1" applyFill="1" applyBorder="1"/>
    <xf numFmtId="0" fontId="4" fillId="0" borderId="15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26" xfId="0" applyFont="1" applyFill="1" applyBorder="1"/>
    <xf numFmtId="0" fontId="5" fillId="0" borderId="45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/>
    <xf numFmtId="0" fontId="5" fillId="0" borderId="0" xfId="0" applyFont="1" applyFill="1" applyBorder="1"/>
    <xf numFmtId="0" fontId="5" fillId="0" borderId="47" xfId="0" applyFont="1" applyFill="1" applyBorder="1"/>
    <xf numFmtId="0" fontId="5" fillId="0" borderId="48" xfId="0" applyFont="1" applyFill="1" applyBorder="1"/>
    <xf numFmtId="164" fontId="1" fillId="0" borderId="49" xfId="0" applyNumberFormat="1" applyFont="1" applyFill="1" applyBorder="1"/>
    <xf numFmtId="164" fontId="5" fillId="0" borderId="51" xfId="0" applyNumberFormat="1" applyFont="1" applyFill="1" applyBorder="1"/>
    <xf numFmtId="164" fontId="5" fillId="0" borderId="53" xfId="0" applyNumberFormat="1" applyFont="1" applyFill="1" applyBorder="1"/>
    <xf numFmtId="164" fontId="1" fillId="0" borderId="54" xfId="0" applyNumberFormat="1" applyFont="1" applyFill="1" applyBorder="1"/>
    <xf numFmtId="164" fontId="5" fillId="0" borderId="47" xfId="0" applyNumberFormat="1" applyFont="1" applyFill="1" applyBorder="1"/>
    <xf numFmtId="0" fontId="1" fillId="0" borderId="55" xfId="0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7" xfId="0" applyFont="1" applyFill="1" applyBorder="1"/>
    <xf numFmtId="164" fontId="1" fillId="0" borderId="21" xfId="0" applyNumberFormat="1" applyFont="1" applyFill="1" applyBorder="1"/>
    <xf numFmtId="164" fontId="5" fillId="0" borderId="0" xfId="0" applyNumberFormat="1" applyFont="1" applyFill="1" applyBorder="1"/>
    <xf numFmtId="164" fontId="1" fillId="0" borderId="47" xfId="0" applyNumberFormat="1" applyFont="1" applyFill="1" applyBorder="1"/>
    <xf numFmtId="164" fontId="5" fillId="0" borderId="60" xfId="0" applyNumberFormat="1" applyFont="1" applyFill="1" applyBorder="1"/>
    <xf numFmtId="164" fontId="1" fillId="0" borderId="60" xfId="0" applyNumberFormat="1" applyFont="1" applyFill="1" applyBorder="1"/>
    <xf numFmtId="0" fontId="5" fillId="0" borderId="62" xfId="0" applyFont="1" applyFill="1" applyBorder="1"/>
    <xf numFmtId="0" fontId="5" fillId="0" borderId="63" xfId="0" applyFont="1" applyFill="1" applyBorder="1"/>
    <xf numFmtId="0" fontId="5" fillId="0" borderId="64" xfId="0" applyFont="1" applyFill="1" applyBorder="1"/>
    <xf numFmtId="164" fontId="5" fillId="0" borderId="52" xfId="0" applyNumberFormat="1" applyFont="1" applyFill="1" applyBorder="1"/>
    <xf numFmtId="164" fontId="5" fillId="0" borderId="50" xfId="0" applyNumberFormat="1" applyFont="1" applyFill="1" applyBorder="1"/>
    <xf numFmtId="0" fontId="5" fillId="0" borderId="44" xfId="0" applyFont="1" applyFill="1" applyBorder="1" applyAlignment="1">
      <alignment horizontal="center"/>
    </xf>
    <xf numFmtId="0" fontId="5" fillId="0" borderId="65" xfId="0" applyFont="1" applyFill="1" applyBorder="1"/>
    <xf numFmtId="0" fontId="5" fillId="0" borderId="69" xfId="0" applyFont="1" applyFill="1" applyBorder="1" applyAlignment="1">
      <alignment horizontal="center"/>
    </xf>
    <xf numFmtId="0" fontId="5" fillId="0" borderId="70" xfId="0" applyFont="1" applyFill="1" applyBorder="1"/>
    <xf numFmtId="0" fontId="5" fillId="0" borderId="71" xfId="0" applyFont="1" applyFill="1" applyBorder="1"/>
    <xf numFmtId="0" fontId="5" fillId="0" borderId="72" xfId="0" applyFont="1" applyFill="1" applyBorder="1"/>
    <xf numFmtId="164" fontId="5" fillId="0" borderId="66" xfId="0" applyNumberFormat="1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1" fillId="0" borderId="73" xfId="0" applyNumberFormat="1" applyFont="1" applyFill="1" applyBorder="1"/>
    <xf numFmtId="164" fontId="4" fillId="0" borderId="74" xfId="0" applyNumberFormat="1" applyFont="1" applyFill="1" applyBorder="1"/>
    <xf numFmtId="164" fontId="1" fillId="0" borderId="75" xfId="0" applyNumberFormat="1" applyFont="1" applyFill="1" applyBorder="1"/>
    <xf numFmtId="0" fontId="1" fillId="0" borderId="14" xfId="0" applyFont="1" applyFill="1" applyBorder="1"/>
    <xf numFmtId="0" fontId="1" fillId="0" borderId="76" xfId="0" applyFont="1" applyFill="1" applyBorder="1"/>
    <xf numFmtId="0" fontId="1" fillId="0" borderId="77" xfId="0" applyFont="1" applyFill="1" applyBorder="1"/>
    <xf numFmtId="0" fontId="5" fillId="0" borderId="10" xfId="0" applyFont="1" applyFill="1" applyBorder="1"/>
    <xf numFmtId="164" fontId="5" fillId="0" borderId="65" xfId="0" applyNumberFormat="1" applyFont="1" applyFill="1" applyBorder="1"/>
    <xf numFmtId="164" fontId="4" fillId="0" borderId="78" xfId="0" applyNumberFormat="1" applyFont="1" applyFill="1" applyBorder="1"/>
    <xf numFmtId="164" fontId="4" fillId="0" borderId="79" xfId="0" applyNumberFormat="1" applyFont="1" applyFill="1" applyBorder="1"/>
    <xf numFmtId="0" fontId="1" fillId="0" borderId="42" xfId="0" applyFont="1" applyFill="1" applyBorder="1" applyAlignment="1">
      <alignment horizontal="center"/>
    </xf>
    <xf numFmtId="0" fontId="4" fillId="0" borderId="8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5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1" fillId="0" borderId="0" xfId="0" applyFont="1" applyFill="1" applyBorder="1"/>
    <xf numFmtId="164" fontId="5" fillId="0" borderId="81" xfId="0" applyNumberFormat="1" applyFont="1" applyFill="1" applyBorder="1"/>
    <xf numFmtId="164" fontId="5" fillId="0" borderId="82" xfId="0" applyNumberFormat="1" applyFont="1" applyFill="1" applyBorder="1"/>
    <xf numFmtId="164" fontId="1" fillId="0" borderId="81" xfId="0" applyNumberFormat="1" applyFont="1" applyFill="1" applyBorder="1"/>
    <xf numFmtId="0" fontId="1" fillId="0" borderId="83" xfId="0" applyFont="1" applyFill="1" applyBorder="1"/>
    <xf numFmtId="164" fontId="5" fillId="0" borderId="84" xfId="0" applyNumberFormat="1" applyFont="1" applyFill="1" applyBorder="1"/>
    <xf numFmtId="0" fontId="1" fillId="0" borderId="85" xfId="0" applyFont="1" applyFill="1" applyBorder="1"/>
    <xf numFmtId="0" fontId="1" fillId="0" borderId="47" xfId="0" applyFont="1" applyFill="1" applyBorder="1"/>
    <xf numFmtId="164" fontId="1" fillId="0" borderId="82" xfId="0" applyNumberFormat="1" applyFont="1" applyFill="1" applyBorder="1"/>
    <xf numFmtId="0" fontId="1" fillId="0" borderId="60" xfId="0" applyFont="1" applyFill="1" applyBorder="1"/>
    <xf numFmtId="0" fontId="5" fillId="0" borderId="60" xfId="0" applyFont="1" applyFill="1" applyBorder="1"/>
    <xf numFmtId="0" fontId="1" fillId="0" borderId="86" xfId="0" applyFont="1" applyFill="1" applyBorder="1"/>
    <xf numFmtId="164" fontId="1" fillId="0" borderId="87" xfId="0" applyNumberFormat="1" applyFont="1" applyFill="1" applyBorder="1"/>
    <xf numFmtId="164" fontId="4" fillId="0" borderId="88" xfId="0" applyNumberFormat="1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94" xfId="0" applyFont="1" applyFill="1" applyBorder="1"/>
    <xf numFmtId="0" fontId="1" fillId="0" borderId="59" xfId="0" applyFont="1" applyFill="1" applyBorder="1"/>
    <xf numFmtId="0" fontId="1" fillId="0" borderId="61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9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 applyAlignment="1">
      <alignment horizontal="center"/>
    </xf>
    <xf numFmtId="166" fontId="1" fillId="0" borderId="0" xfId="0" applyNumberFormat="1" applyFont="1"/>
    <xf numFmtId="164" fontId="1" fillId="0" borderId="0" xfId="0" applyNumberFormat="1" applyFont="1"/>
    <xf numFmtId="0" fontId="5" fillId="0" borderId="70" xfId="0" applyFont="1" applyBorder="1"/>
    <xf numFmtId="164" fontId="5" fillId="0" borderId="70" xfId="0" applyNumberFormat="1" applyFont="1" applyBorder="1"/>
    <xf numFmtId="166" fontId="5" fillId="0" borderId="70" xfId="0" applyNumberFormat="1" applyFont="1" applyBorder="1"/>
    <xf numFmtId="0" fontId="8" fillId="0" borderId="0" xfId="0" applyFont="1"/>
    <xf numFmtId="0" fontId="4" fillId="0" borderId="70" xfId="0" applyFont="1" applyBorder="1"/>
    <xf numFmtId="164" fontId="4" fillId="0" borderId="70" xfId="0" applyNumberFormat="1" applyFont="1" applyBorder="1"/>
    <xf numFmtId="0" fontId="5" fillId="0" borderId="0" xfId="0" applyFont="1"/>
    <xf numFmtId="164" fontId="5" fillId="0" borderId="0" xfId="0" applyNumberFormat="1" applyFont="1"/>
    <xf numFmtId="166" fontId="5" fillId="0" borderId="0" xfId="0" applyNumberFormat="1" applyFont="1"/>
    <xf numFmtId="164" fontId="4" fillId="0" borderId="0" xfId="0" applyNumberFormat="1" applyFont="1"/>
    <xf numFmtId="166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/>
    <xf numFmtId="165" fontId="1" fillId="0" borderId="0" xfId="0" applyNumberFormat="1" applyFont="1"/>
    <xf numFmtId="0" fontId="4" fillId="2" borderId="70" xfId="0" applyFont="1" applyFill="1" applyBorder="1" applyAlignment="1">
      <alignment horizontal="center"/>
    </xf>
    <xf numFmtId="49" fontId="5" fillId="0" borderId="70" xfId="0" applyNumberFormat="1" applyFont="1" applyBorder="1"/>
    <xf numFmtId="165" fontId="5" fillId="0" borderId="70" xfId="0" applyNumberFormat="1" applyFont="1" applyBorder="1"/>
    <xf numFmtId="165" fontId="5" fillId="0" borderId="0" xfId="0" applyNumberFormat="1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164" fontId="12" fillId="3" borderId="2" xfId="0" applyNumberFormat="1" applyFont="1" applyFill="1" applyBorder="1" applyAlignment="1">
      <alignment wrapText="1"/>
    </xf>
    <xf numFmtId="165" fontId="12" fillId="0" borderId="0" xfId="0" applyNumberFormat="1" applyFont="1"/>
    <xf numFmtId="165" fontId="4" fillId="0" borderId="0" xfId="0" applyNumberFormat="1" applyFont="1"/>
    <xf numFmtId="18" fontId="12" fillId="0" borderId="0" xfId="0" applyNumberFormat="1" applyFont="1" applyAlignment="1">
      <alignment wrapText="1"/>
    </xf>
    <xf numFmtId="0" fontId="14" fillId="0" borderId="0" xfId="0" applyFont="1" applyAlignment="1">
      <alignment wrapText="1"/>
    </xf>
    <xf numFmtId="165" fontId="14" fillId="0" borderId="0" xfId="0" applyNumberFormat="1" applyFont="1" applyAlignment="1">
      <alignment wrapText="1"/>
    </xf>
    <xf numFmtId="164" fontId="14" fillId="0" borderId="0" xfId="0" applyNumberFormat="1" applyFont="1" applyAlignment="1">
      <alignment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left" wrapText="1"/>
    </xf>
    <xf numFmtId="164" fontId="14" fillId="3" borderId="2" xfId="0" applyNumberFormat="1" applyFont="1" applyFill="1" applyBorder="1" applyAlignment="1">
      <alignment wrapText="1"/>
    </xf>
    <xf numFmtId="165" fontId="14" fillId="0" borderId="0" xfId="0" applyNumberFormat="1" applyFont="1"/>
    <xf numFmtId="0" fontId="16" fillId="0" borderId="0" xfId="0" applyFont="1"/>
    <xf numFmtId="164" fontId="0" fillId="0" borderId="0" xfId="0" applyNumberFormat="1"/>
    <xf numFmtId="0" fontId="17" fillId="0" borderId="70" xfId="0" applyFont="1" applyBorder="1"/>
    <xf numFmtId="165" fontId="17" fillId="0" borderId="70" xfId="0" applyNumberFormat="1" applyFont="1" applyBorder="1"/>
    <xf numFmtId="164" fontId="17" fillId="0" borderId="70" xfId="0" applyNumberFormat="1" applyFont="1" applyBorder="1"/>
    <xf numFmtId="0" fontId="18" fillId="0" borderId="70" xfId="0" applyFont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5" fillId="0" borderId="51" xfId="0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1" fillId="0" borderId="62" xfId="0" applyFont="1" applyFill="1" applyBorder="1"/>
    <xf numFmtId="0" fontId="5" fillId="0" borderId="95" xfId="0" applyFont="1" applyFill="1" applyBorder="1" applyAlignment="1">
      <alignment horizontal="center"/>
    </xf>
    <xf numFmtId="0" fontId="1" fillId="0" borderId="78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  <xf numFmtId="0" fontId="4" fillId="0" borderId="1" xfId="0" applyFont="1" applyFill="1" applyBorder="1" applyAlignment="1">
      <alignment wrapText="1"/>
    </xf>
    <xf numFmtId="0" fontId="6" fillId="0" borderId="29" xfId="0" applyFont="1" applyFill="1" applyBorder="1" applyAlignment="1">
      <alignment wrapText="1"/>
    </xf>
    <xf numFmtId="0" fontId="6" fillId="0" borderId="30" xfId="0" applyFont="1" applyFill="1" applyBorder="1" applyAlignment="1">
      <alignment wrapText="1"/>
    </xf>
    <xf numFmtId="0" fontId="6" fillId="0" borderId="31" xfId="0" applyFont="1" applyFill="1" applyBorder="1" applyAlignment="1">
      <alignment wrapText="1"/>
    </xf>
    <xf numFmtId="0" fontId="5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7" fillId="0" borderId="29" xfId="0" applyFont="1" applyFill="1" applyBorder="1" applyAlignment="1">
      <alignment wrapText="1"/>
    </xf>
    <xf numFmtId="0" fontId="7" fillId="0" borderId="30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9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90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"/>
  <sheetViews>
    <sheetView tabSelected="1" workbookViewId="0">
      <selection activeCell="G21" sqref="G21"/>
    </sheetView>
  </sheetViews>
  <sheetFormatPr defaultColWidth="0" defaultRowHeight="15" x14ac:dyDescent="0.25"/>
  <cols>
    <col min="1" max="1" width="35.7109375" customWidth="1"/>
    <col min="2" max="3" width="15.7109375" customWidth="1"/>
    <col min="4" max="5" width="8.7109375" customWidth="1"/>
    <col min="6" max="6" width="16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387</v>
      </c>
      <c r="B2" s="3"/>
      <c r="C2" s="3"/>
      <c r="D2" s="3"/>
      <c r="E2" s="3"/>
      <c r="F2" s="6" t="s">
        <v>1</v>
      </c>
      <c r="G2" s="6"/>
    </row>
    <row r="3" spans="1:26" x14ac:dyDescent="0.25">
      <c r="A3" s="203" t="s">
        <v>0</v>
      </c>
      <c r="B3" s="203"/>
      <c r="C3" s="203"/>
      <c r="D3" s="203"/>
      <c r="E3" s="203"/>
      <c r="F3" s="7" t="s">
        <v>2</v>
      </c>
      <c r="G3" s="7" t="s">
        <v>3</v>
      </c>
    </row>
    <row r="4" spans="1:26" x14ac:dyDescent="0.25">
      <c r="A4" s="203"/>
      <c r="B4" s="203"/>
      <c r="C4" s="203"/>
      <c r="D4" s="203"/>
      <c r="E4" s="203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</row>
    <row r="7" spans="1:26" x14ac:dyDescent="0.25">
      <c r="A7" s="188" t="s">
        <v>11</v>
      </c>
      <c r="B7" s="189">
        <f>'SO 27857'!I156-Rekapitulácia!D7</f>
        <v>0</v>
      </c>
      <c r="C7" s="189">
        <f>'Kryci_list 27857'!J26</f>
        <v>0</v>
      </c>
      <c r="D7" s="189">
        <v>0</v>
      </c>
      <c r="E7" s="189">
        <f>'Kryci_list 27857'!J17</f>
        <v>0</v>
      </c>
      <c r="F7" s="189">
        <v>0</v>
      </c>
      <c r="G7" s="189">
        <f>B7+C7+D7+E7+F7</f>
        <v>0</v>
      </c>
      <c r="K7">
        <f>'SO 27857'!K156</f>
        <v>0</v>
      </c>
      <c r="Q7">
        <v>30.126000000000001</v>
      </c>
    </row>
    <row r="8" spans="1:26" x14ac:dyDescent="0.25">
      <c r="A8" s="188" t="s">
        <v>12</v>
      </c>
      <c r="B8" s="189">
        <f>'SO 27858'!I42-Rekapitulácia!D8</f>
        <v>0</v>
      </c>
      <c r="C8" s="189">
        <f>'Kryci_list 27858'!J26</f>
        <v>0</v>
      </c>
      <c r="D8" s="189">
        <v>0</v>
      </c>
      <c r="E8" s="189">
        <f>'Kryci_list 27858'!J17</f>
        <v>0</v>
      </c>
      <c r="F8" s="189">
        <v>0</v>
      </c>
      <c r="G8" s="189">
        <f>B8+C8+D8+E8+F8</f>
        <v>0</v>
      </c>
      <c r="K8">
        <f>'SO 27858'!K42</f>
        <v>0</v>
      </c>
      <c r="Q8">
        <v>30.126000000000001</v>
      </c>
    </row>
    <row r="9" spans="1:26" x14ac:dyDescent="0.25">
      <c r="A9" s="188" t="s">
        <v>13</v>
      </c>
      <c r="B9" s="189">
        <f>'SO 27859'!I49-Rekapitulácia!D9</f>
        <v>0</v>
      </c>
      <c r="C9" s="189">
        <f>'Kryci_list 27859'!J26</f>
        <v>0</v>
      </c>
      <c r="D9" s="189">
        <v>0</v>
      </c>
      <c r="E9" s="189">
        <f>'Kryci_list 27859'!J17</f>
        <v>0</v>
      </c>
      <c r="F9" s="189">
        <v>0</v>
      </c>
      <c r="G9" s="189">
        <f>B9+C9+D9+E9+F9</f>
        <v>0</v>
      </c>
      <c r="K9">
        <f>'SO 27859'!K49</f>
        <v>0</v>
      </c>
      <c r="Q9">
        <v>30.126000000000001</v>
      </c>
    </row>
    <row r="10" spans="1:26" x14ac:dyDescent="0.25">
      <c r="A10" s="188" t="s">
        <v>14</v>
      </c>
      <c r="B10" s="189">
        <f>'SO 27863'!I44-Rekapitulácia!D10</f>
        <v>0</v>
      </c>
      <c r="C10" s="189">
        <f>'Kryci_list 27863'!J26</f>
        <v>0</v>
      </c>
      <c r="D10" s="189">
        <v>0</v>
      </c>
      <c r="E10" s="189">
        <f>'Kryci_list 27863'!J17</f>
        <v>0</v>
      </c>
      <c r="F10" s="189">
        <v>0</v>
      </c>
      <c r="G10" s="189">
        <f>B10+C10+D10+E10+F10</f>
        <v>0</v>
      </c>
      <c r="K10">
        <f>'SO 27863'!K44</f>
        <v>0</v>
      </c>
      <c r="Q10">
        <v>30.126000000000001</v>
      </c>
    </row>
    <row r="11" spans="1:26" x14ac:dyDescent="0.25">
      <c r="A11" s="192" t="s">
        <v>15</v>
      </c>
      <c r="B11" s="65">
        <f>'SO 27940'!I26-Rekapitulácia!D11</f>
        <v>0</v>
      </c>
      <c r="C11" s="65">
        <f>'Kryci_list 27940'!J26</f>
        <v>0</v>
      </c>
      <c r="D11" s="65">
        <v>0</v>
      </c>
      <c r="E11" s="65">
        <f>'Kryci_list 27940'!J17</f>
        <v>0</v>
      </c>
      <c r="F11" s="65">
        <v>0</v>
      </c>
      <c r="G11" s="65">
        <f>B11+C11+D11+E11+F11</f>
        <v>0</v>
      </c>
      <c r="K11">
        <f>'SO 27940'!K26</f>
        <v>0</v>
      </c>
      <c r="Q11">
        <v>30.126000000000001</v>
      </c>
    </row>
    <row r="12" spans="1:26" x14ac:dyDescent="0.25">
      <c r="A12" s="195" t="s">
        <v>382</v>
      </c>
      <c r="B12" s="196">
        <f>SUM(B7:B11)</f>
        <v>0</v>
      </c>
      <c r="C12" s="196">
        <f>SUM(C7:C11)</f>
        <v>0</v>
      </c>
      <c r="D12" s="196">
        <f>SUM(D7:D11)</f>
        <v>0</v>
      </c>
      <c r="E12" s="196">
        <f>SUM(E7:E11)</f>
        <v>0</v>
      </c>
      <c r="F12" s="196">
        <f>SUM(F7:F11)</f>
        <v>0</v>
      </c>
      <c r="G12" s="196">
        <f>SUM(G7:G11)-SUM(Z7:Z11)</f>
        <v>0</v>
      </c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x14ac:dyDescent="0.25">
      <c r="A13" s="193" t="s">
        <v>383</v>
      </c>
      <c r="B13" s="194">
        <f>G12-SUM(Rekapitulácia!K7:'Rekapitulácia'!K11)*1</f>
        <v>0</v>
      </c>
      <c r="C13" s="194"/>
      <c r="D13" s="194"/>
      <c r="E13" s="194"/>
      <c r="F13" s="194"/>
      <c r="G13" s="194">
        <f>ROUND(((ROUND(B13,2)*20)/100),2)*1</f>
        <v>0</v>
      </c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</row>
    <row r="14" spans="1:26" x14ac:dyDescent="0.25">
      <c r="A14" s="5" t="s">
        <v>384</v>
      </c>
      <c r="B14" s="190">
        <f>(G12-B13)</f>
        <v>0</v>
      </c>
      <c r="C14" s="190"/>
      <c r="D14" s="190"/>
      <c r="E14" s="190"/>
      <c r="F14" s="190"/>
      <c r="G14" s="190">
        <f>ROUND(((ROUND(B14,2)*0)/100),2)</f>
        <v>0</v>
      </c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</row>
    <row r="15" spans="1:26" x14ac:dyDescent="0.25">
      <c r="A15" s="5" t="s">
        <v>385</v>
      </c>
      <c r="B15" s="190"/>
      <c r="C15" s="190"/>
      <c r="D15" s="190"/>
      <c r="E15" s="190"/>
      <c r="F15" s="190"/>
      <c r="G15" s="190">
        <f>SUM(G12:G14)</f>
        <v>0</v>
      </c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 x14ac:dyDescent="0.25">
      <c r="A16" s="10"/>
      <c r="B16" s="191"/>
      <c r="C16" s="191"/>
      <c r="D16" s="191"/>
      <c r="E16" s="191"/>
      <c r="F16" s="191"/>
      <c r="G16" s="191"/>
    </row>
    <row r="17" spans="1:7" x14ac:dyDescent="0.25">
      <c r="A17" s="10"/>
      <c r="B17" s="191"/>
      <c r="C17" s="191"/>
      <c r="D17" s="191"/>
      <c r="E17" s="191"/>
      <c r="F17" s="191"/>
      <c r="G17" s="191"/>
    </row>
    <row r="18" spans="1:7" x14ac:dyDescent="0.25">
      <c r="A18" s="10"/>
      <c r="B18" s="191"/>
      <c r="C18" s="191"/>
      <c r="D18" s="191"/>
      <c r="E18" s="191"/>
      <c r="F18" s="191"/>
      <c r="G18" s="191"/>
    </row>
    <row r="19" spans="1:7" x14ac:dyDescent="0.25">
      <c r="A19" s="10"/>
      <c r="B19" s="191"/>
      <c r="C19" s="191"/>
      <c r="D19" s="191"/>
      <c r="E19" s="191"/>
      <c r="F19" s="191"/>
      <c r="G19" s="191"/>
    </row>
    <row r="20" spans="1:7" x14ac:dyDescent="0.25">
      <c r="A20" s="10"/>
      <c r="B20" s="191"/>
      <c r="C20" s="191"/>
      <c r="D20" s="191"/>
      <c r="E20" s="191"/>
      <c r="F20" s="191"/>
      <c r="G20" s="191"/>
    </row>
    <row r="21" spans="1:7" x14ac:dyDescent="0.25">
      <c r="A21" s="10"/>
      <c r="B21" s="191"/>
      <c r="C21" s="191"/>
      <c r="D21" s="191"/>
      <c r="E21" s="191"/>
      <c r="F21" s="191"/>
      <c r="G21" s="191"/>
    </row>
    <row r="22" spans="1:7" x14ac:dyDescent="0.25">
      <c r="A22" s="10"/>
      <c r="B22" s="191"/>
      <c r="C22" s="191"/>
      <c r="D22" s="191"/>
      <c r="E22" s="191"/>
      <c r="F22" s="191"/>
      <c r="G22" s="191"/>
    </row>
    <row r="23" spans="1:7" x14ac:dyDescent="0.25">
      <c r="A23" s="10"/>
      <c r="B23" s="191"/>
      <c r="C23" s="191"/>
      <c r="D23" s="191"/>
      <c r="E23" s="191"/>
      <c r="F23" s="191"/>
      <c r="G23" s="191"/>
    </row>
    <row r="24" spans="1:7" x14ac:dyDescent="0.25">
      <c r="A24" s="10"/>
      <c r="B24" s="191"/>
      <c r="C24" s="191"/>
      <c r="D24" s="191"/>
      <c r="E24" s="191"/>
      <c r="F24" s="191"/>
      <c r="G24" s="191"/>
    </row>
    <row r="25" spans="1:7" x14ac:dyDescent="0.25">
      <c r="A25" s="10"/>
      <c r="B25" s="191"/>
      <c r="C25" s="191"/>
      <c r="D25" s="191"/>
      <c r="E25" s="191"/>
      <c r="F25" s="191"/>
      <c r="G25" s="191"/>
    </row>
    <row r="26" spans="1:7" x14ac:dyDescent="0.25">
      <c r="A26" s="10"/>
      <c r="B26" s="191"/>
      <c r="C26" s="191"/>
      <c r="D26" s="191"/>
      <c r="E26" s="191"/>
      <c r="F26" s="191"/>
      <c r="G26" s="191"/>
    </row>
    <row r="27" spans="1:7" x14ac:dyDescent="0.25">
      <c r="A27" s="10"/>
      <c r="B27" s="191"/>
      <c r="C27" s="191"/>
      <c r="D27" s="191"/>
      <c r="E27" s="191"/>
      <c r="F27" s="191"/>
      <c r="G27" s="191"/>
    </row>
    <row r="28" spans="1:7" x14ac:dyDescent="0.25">
      <c r="A28" s="10"/>
      <c r="B28" s="191"/>
      <c r="C28" s="191"/>
      <c r="D28" s="191"/>
      <c r="E28" s="191"/>
      <c r="F28" s="191"/>
      <c r="G28" s="191"/>
    </row>
    <row r="29" spans="1:7" x14ac:dyDescent="0.25">
      <c r="A29" s="10"/>
      <c r="B29" s="191"/>
      <c r="C29" s="191"/>
      <c r="D29" s="191"/>
      <c r="E29" s="191"/>
      <c r="F29" s="191"/>
      <c r="G29" s="191"/>
    </row>
    <row r="30" spans="1:7" x14ac:dyDescent="0.25">
      <c r="A30" s="10"/>
      <c r="B30" s="191"/>
      <c r="C30" s="191"/>
      <c r="D30" s="191"/>
      <c r="E30" s="191"/>
      <c r="F30" s="191"/>
      <c r="G30" s="191"/>
    </row>
    <row r="31" spans="1:7" x14ac:dyDescent="0.25">
      <c r="A31" s="10"/>
      <c r="B31" s="191"/>
      <c r="C31" s="191"/>
      <c r="D31" s="191"/>
      <c r="E31" s="191"/>
      <c r="F31" s="191"/>
      <c r="G31" s="191"/>
    </row>
    <row r="32" spans="1:7" x14ac:dyDescent="0.25">
      <c r="A32" s="10"/>
      <c r="B32" s="191"/>
      <c r="C32" s="191"/>
      <c r="D32" s="191"/>
      <c r="E32" s="191"/>
      <c r="F32" s="191"/>
      <c r="G32" s="191"/>
    </row>
    <row r="33" spans="1:7" x14ac:dyDescent="0.25">
      <c r="A33" s="10"/>
      <c r="B33" s="191"/>
      <c r="C33" s="191"/>
      <c r="D33" s="191"/>
      <c r="E33" s="191"/>
      <c r="F33" s="191"/>
      <c r="G33" s="191"/>
    </row>
    <row r="34" spans="1:7" x14ac:dyDescent="0.25">
      <c r="A34" s="10"/>
      <c r="B34" s="191"/>
      <c r="C34" s="191"/>
      <c r="D34" s="191"/>
      <c r="E34" s="191"/>
      <c r="F34" s="191"/>
      <c r="G34" s="191"/>
    </row>
    <row r="35" spans="1:7" x14ac:dyDescent="0.25">
      <c r="A35" s="10"/>
      <c r="B35" s="191"/>
      <c r="C35" s="191"/>
      <c r="D35" s="191"/>
      <c r="E35" s="191"/>
      <c r="F35" s="191"/>
      <c r="G35" s="191"/>
    </row>
    <row r="36" spans="1:7" x14ac:dyDescent="0.25">
      <c r="A36" s="10"/>
      <c r="B36" s="191"/>
      <c r="C36" s="191"/>
      <c r="D36" s="191"/>
      <c r="E36" s="191"/>
      <c r="F36" s="191"/>
      <c r="G36" s="191"/>
    </row>
    <row r="37" spans="1:7" x14ac:dyDescent="0.25">
      <c r="A37" s="10"/>
      <c r="B37" s="191"/>
      <c r="C37" s="191"/>
      <c r="D37" s="191"/>
      <c r="E37" s="191"/>
      <c r="F37" s="191"/>
      <c r="G37" s="191"/>
    </row>
    <row r="38" spans="1:7" x14ac:dyDescent="0.25">
      <c r="A38" s="1"/>
      <c r="B38" s="139"/>
      <c r="C38" s="139"/>
      <c r="D38" s="139"/>
      <c r="E38" s="139"/>
      <c r="F38" s="139"/>
      <c r="G38" s="139"/>
    </row>
    <row r="39" spans="1:7" x14ac:dyDescent="0.25">
      <c r="A39" s="1"/>
      <c r="B39" s="139"/>
      <c r="C39" s="139"/>
      <c r="D39" s="139"/>
      <c r="E39" s="139"/>
      <c r="F39" s="139"/>
      <c r="G39" s="139"/>
    </row>
    <row r="40" spans="1:7" x14ac:dyDescent="0.25">
      <c r="A40" s="1"/>
      <c r="B40" s="139"/>
      <c r="C40" s="139"/>
      <c r="D40" s="139"/>
      <c r="E40" s="139"/>
      <c r="F40" s="139"/>
      <c r="G40" s="139"/>
    </row>
    <row r="41" spans="1:7" x14ac:dyDescent="0.25">
      <c r="A41" s="1"/>
      <c r="B41" s="139"/>
      <c r="C41" s="139"/>
      <c r="D41" s="139"/>
      <c r="E41" s="139"/>
      <c r="F41" s="139"/>
      <c r="G41" s="139"/>
    </row>
    <row r="42" spans="1:7" x14ac:dyDescent="0.25">
      <c r="A42" s="1"/>
      <c r="B42" s="139"/>
      <c r="C42" s="139"/>
      <c r="D42" s="139"/>
      <c r="E42" s="139"/>
      <c r="F42" s="139"/>
      <c r="G42" s="139"/>
    </row>
    <row r="43" spans="1:7" x14ac:dyDescent="0.25">
      <c r="A43" s="1"/>
      <c r="B43" s="139"/>
      <c r="C43" s="139"/>
      <c r="D43" s="139"/>
      <c r="E43" s="139"/>
      <c r="F43" s="139"/>
      <c r="G43" s="139"/>
    </row>
    <row r="44" spans="1:7" x14ac:dyDescent="0.25">
      <c r="A44" s="1"/>
      <c r="B44" s="139"/>
      <c r="C44" s="139"/>
      <c r="D44" s="139"/>
      <c r="E44" s="139"/>
      <c r="F44" s="139"/>
      <c r="G44" s="139"/>
    </row>
    <row r="45" spans="1:7" x14ac:dyDescent="0.25">
      <c r="A45" s="1"/>
      <c r="B45" s="139"/>
      <c r="C45" s="139"/>
      <c r="D45" s="139"/>
      <c r="E45" s="139"/>
      <c r="F45" s="139"/>
      <c r="G45" s="139"/>
    </row>
    <row r="46" spans="1:7" x14ac:dyDescent="0.25">
      <c r="A46" s="1"/>
      <c r="B46" s="139"/>
      <c r="C46" s="139"/>
      <c r="D46" s="139"/>
      <c r="E46" s="139"/>
      <c r="F46" s="139"/>
      <c r="G46" s="139"/>
    </row>
    <row r="47" spans="1:7" x14ac:dyDescent="0.25">
      <c r="A47" s="1"/>
      <c r="B47" s="139"/>
      <c r="C47" s="139"/>
      <c r="D47" s="139"/>
      <c r="E47" s="139"/>
      <c r="F47" s="139"/>
      <c r="G47" s="139"/>
    </row>
    <row r="48" spans="1:7" x14ac:dyDescent="0.25">
      <c r="A48" s="1"/>
      <c r="B48" s="139"/>
      <c r="C48" s="139"/>
      <c r="D48" s="139"/>
      <c r="E48" s="139"/>
      <c r="F48" s="139"/>
      <c r="G48" s="139"/>
    </row>
    <row r="49" spans="1:7" x14ac:dyDescent="0.25">
      <c r="A49" s="1"/>
      <c r="B49" s="139"/>
      <c r="C49" s="139"/>
      <c r="D49" s="139"/>
      <c r="E49" s="139"/>
      <c r="F49" s="139"/>
      <c r="G49" s="139"/>
    </row>
    <row r="50" spans="1:7" x14ac:dyDescent="0.25">
      <c r="A50" s="1"/>
      <c r="B50" s="139"/>
      <c r="C50" s="139"/>
      <c r="D50" s="139"/>
      <c r="E50" s="139"/>
      <c r="F50" s="139"/>
      <c r="G50" s="139"/>
    </row>
    <row r="51" spans="1:7" x14ac:dyDescent="0.25">
      <c r="B51" s="183"/>
      <c r="C51" s="183"/>
      <c r="D51" s="183"/>
      <c r="E51" s="183"/>
      <c r="F51" s="183"/>
      <c r="G51" s="183"/>
    </row>
    <row r="52" spans="1:7" x14ac:dyDescent="0.25">
      <c r="B52" s="183"/>
      <c r="C52" s="183"/>
      <c r="D52" s="183"/>
      <c r="E52" s="183"/>
      <c r="F52" s="183"/>
      <c r="G52" s="183"/>
    </row>
    <row r="53" spans="1:7" x14ac:dyDescent="0.25">
      <c r="B53" s="183"/>
      <c r="C53" s="183"/>
      <c r="D53" s="183"/>
      <c r="E53" s="183"/>
      <c r="F53" s="183"/>
      <c r="G53" s="183"/>
    </row>
    <row r="54" spans="1:7" x14ac:dyDescent="0.25">
      <c r="B54" s="183"/>
      <c r="C54" s="183"/>
      <c r="D54" s="183"/>
      <c r="E54" s="183"/>
      <c r="F54" s="183"/>
      <c r="G54" s="183"/>
    </row>
    <row r="55" spans="1:7" x14ac:dyDescent="0.25">
      <c r="B55" s="183"/>
      <c r="C55" s="183"/>
      <c r="D55" s="183"/>
      <c r="E55" s="183"/>
      <c r="F55" s="183"/>
      <c r="G55" s="183"/>
    </row>
    <row r="56" spans="1:7" x14ac:dyDescent="0.25">
      <c r="B56" s="183"/>
      <c r="C56" s="183"/>
      <c r="D56" s="183"/>
      <c r="E56" s="183"/>
      <c r="F56" s="183"/>
      <c r="G56" s="183"/>
    </row>
    <row r="57" spans="1:7" x14ac:dyDescent="0.25">
      <c r="B57" s="183"/>
      <c r="C57" s="183"/>
      <c r="D57" s="183"/>
      <c r="E57" s="183"/>
      <c r="F57" s="183"/>
      <c r="G57" s="183"/>
    </row>
    <row r="58" spans="1:7" x14ac:dyDescent="0.25">
      <c r="B58" s="183"/>
      <c r="C58" s="183"/>
      <c r="D58" s="183"/>
      <c r="E58" s="183"/>
      <c r="F58" s="183"/>
      <c r="G58" s="183"/>
    </row>
    <row r="59" spans="1:7" x14ac:dyDescent="0.25">
      <c r="B59" s="183"/>
      <c r="C59" s="183"/>
      <c r="D59" s="183"/>
      <c r="E59" s="183"/>
      <c r="F59" s="183"/>
      <c r="G59" s="183"/>
    </row>
    <row r="60" spans="1:7" x14ac:dyDescent="0.25">
      <c r="B60" s="183"/>
      <c r="C60" s="183"/>
      <c r="D60" s="183"/>
      <c r="E60" s="183"/>
      <c r="F60" s="183"/>
      <c r="G60" s="183"/>
    </row>
    <row r="61" spans="1:7" x14ac:dyDescent="0.25">
      <c r="B61" s="183"/>
      <c r="C61" s="183"/>
      <c r="D61" s="183"/>
      <c r="E61" s="183"/>
      <c r="F61" s="183"/>
      <c r="G61" s="183"/>
    </row>
    <row r="62" spans="1:7" x14ac:dyDescent="0.25">
      <c r="B62" s="183"/>
      <c r="C62" s="183"/>
      <c r="D62" s="183"/>
      <c r="E62" s="183"/>
      <c r="F62" s="183"/>
      <c r="G62" s="183"/>
    </row>
    <row r="63" spans="1:7" x14ac:dyDescent="0.25">
      <c r="B63" s="183"/>
      <c r="C63" s="183"/>
      <c r="D63" s="183"/>
      <c r="E63" s="183"/>
      <c r="F63" s="183"/>
      <c r="G63" s="183"/>
    </row>
    <row r="64" spans="1:7" x14ac:dyDescent="0.25">
      <c r="B64" s="183"/>
      <c r="C64" s="183"/>
      <c r="D64" s="183"/>
      <c r="E64" s="183"/>
      <c r="F64" s="183"/>
      <c r="G64" s="183"/>
    </row>
    <row r="65" spans="2:7" x14ac:dyDescent="0.25">
      <c r="B65" s="183"/>
      <c r="C65" s="183"/>
      <c r="D65" s="183"/>
      <c r="E65" s="183"/>
      <c r="F65" s="183"/>
      <c r="G65" s="183"/>
    </row>
    <row r="66" spans="2:7" x14ac:dyDescent="0.25">
      <c r="B66" s="183"/>
      <c r="C66" s="183"/>
      <c r="D66" s="183"/>
      <c r="E66" s="183"/>
      <c r="F66" s="183"/>
      <c r="G66" s="183"/>
    </row>
    <row r="67" spans="2:7" x14ac:dyDescent="0.25">
      <c r="B67" s="183"/>
      <c r="C67" s="183"/>
      <c r="D67" s="183"/>
      <c r="E67" s="183"/>
      <c r="F67" s="183"/>
      <c r="G67" s="183"/>
    </row>
    <row r="68" spans="2:7" x14ac:dyDescent="0.25">
      <c r="B68" s="183"/>
      <c r="C68" s="183"/>
      <c r="D68" s="183"/>
      <c r="E68" s="183"/>
      <c r="F68" s="183"/>
      <c r="G68" s="183"/>
    </row>
    <row r="69" spans="2:7" x14ac:dyDescent="0.25">
      <c r="B69" s="183"/>
      <c r="C69" s="183"/>
      <c r="D69" s="183"/>
      <c r="E69" s="183"/>
      <c r="F69" s="183"/>
      <c r="G69" s="183"/>
    </row>
    <row r="70" spans="2:7" x14ac:dyDescent="0.25">
      <c r="B70" s="183"/>
      <c r="C70" s="183"/>
      <c r="D70" s="183"/>
      <c r="E70" s="183"/>
      <c r="F70" s="183"/>
      <c r="G70" s="183"/>
    </row>
    <row r="71" spans="2:7" x14ac:dyDescent="0.25">
      <c r="B71" s="183"/>
      <c r="C71" s="183"/>
      <c r="D71" s="183"/>
      <c r="E71" s="183"/>
      <c r="F71" s="183"/>
      <c r="G71" s="183"/>
    </row>
    <row r="72" spans="2:7" x14ac:dyDescent="0.25">
      <c r="B72" s="183"/>
      <c r="C72" s="183"/>
      <c r="D72" s="183"/>
      <c r="E72" s="183"/>
      <c r="F72" s="183"/>
      <c r="G72" s="183"/>
    </row>
    <row r="73" spans="2:7" x14ac:dyDescent="0.25">
      <c r="B73" s="183"/>
      <c r="C73" s="183"/>
      <c r="D73" s="183"/>
      <c r="E73" s="183"/>
      <c r="F73" s="183"/>
      <c r="G73" s="183"/>
    </row>
    <row r="74" spans="2:7" x14ac:dyDescent="0.25">
      <c r="B74" s="183"/>
      <c r="C74" s="183"/>
      <c r="D74" s="183"/>
      <c r="E74" s="183"/>
      <c r="F74" s="183"/>
      <c r="G74" s="183"/>
    </row>
    <row r="75" spans="2:7" x14ac:dyDescent="0.25">
      <c r="B75" s="183"/>
      <c r="C75" s="183"/>
      <c r="D75" s="183"/>
      <c r="E75" s="183"/>
      <c r="F75" s="183"/>
      <c r="G75" s="183"/>
    </row>
    <row r="76" spans="2:7" x14ac:dyDescent="0.25">
      <c r="B76" s="183"/>
      <c r="C76" s="183"/>
      <c r="D76" s="183"/>
      <c r="E76" s="183"/>
      <c r="F76" s="183"/>
      <c r="G76" s="183"/>
    </row>
    <row r="77" spans="2:7" x14ac:dyDescent="0.25">
      <c r="B77" s="183"/>
      <c r="C77" s="183"/>
      <c r="D77" s="183"/>
      <c r="E77" s="183"/>
      <c r="F77" s="183"/>
      <c r="G77" s="183"/>
    </row>
    <row r="78" spans="2:7" x14ac:dyDescent="0.25">
      <c r="B78" s="183"/>
      <c r="C78" s="183"/>
      <c r="D78" s="183"/>
      <c r="E78" s="183"/>
      <c r="F78" s="183"/>
      <c r="G78" s="183"/>
    </row>
    <row r="79" spans="2:7" x14ac:dyDescent="0.25">
      <c r="B79" s="183"/>
      <c r="C79" s="183"/>
      <c r="D79" s="183"/>
      <c r="E79" s="183"/>
      <c r="F79" s="183"/>
      <c r="G79" s="183"/>
    </row>
    <row r="80" spans="2:7" x14ac:dyDescent="0.25">
      <c r="B80" s="183"/>
      <c r="C80" s="183"/>
      <c r="D80" s="183"/>
      <c r="E80" s="183"/>
      <c r="F80" s="183"/>
      <c r="G80" s="183"/>
    </row>
    <row r="81" spans="2:7" x14ac:dyDescent="0.25">
      <c r="B81" s="183"/>
      <c r="C81" s="183"/>
      <c r="D81" s="183"/>
      <c r="E81" s="183"/>
      <c r="F81" s="183"/>
      <c r="G81" s="183"/>
    </row>
    <row r="82" spans="2:7" x14ac:dyDescent="0.25">
      <c r="B82" s="183"/>
      <c r="C82" s="183"/>
      <c r="D82" s="183"/>
      <c r="E82" s="183"/>
      <c r="F82" s="183"/>
      <c r="G82" s="183"/>
    </row>
    <row r="83" spans="2:7" x14ac:dyDescent="0.25">
      <c r="B83" s="183"/>
      <c r="C83" s="183"/>
      <c r="D83" s="183"/>
      <c r="E83" s="183"/>
      <c r="F83" s="183"/>
      <c r="G83" s="183"/>
    </row>
    <row r="84" spans="2:7" x14ac:dyDescent="0.25">
      <c r="B84" s="183"/>
      <c r="C84" s="183"/>
      <c r="D84" s="183"/>
      <c r="E84" s="183"/>
      <c r="F84" s="183"/>
      <c r="G84" s="183"/>
    </row>
    <row r="85" spans="2:7" x14ac:dyDescent="0.25">
      <c r="B85" s="183"/>
      <c r="C85" s="183"/>
      <c r="D85" s="183"/>
      <c r="E85" s="183"/>
      <c r="F85" s="183"/>
      <c r="G85" s="183"/>
    </row>
    <row r="86" spans="2:7" x14ac:dyDescent="0.25">
      <c r="B86" s="183"/>
      <c r="C86" s="183"/>
      <c r="D86" s="183"/>
      <c r="E86" s="183"/>
      <c r="F86" s="183"/>
      <c r="G86" s="183"/>
    </row>
    <row r="87" spans="2:7" x14ac:dyDescent="0.25">
      <c r="B87" s="183"/>
      <c r="C87" s="183"/>
      <c r="D87" s="183"/>
      <c r="E87" s="183"/>
      <c r="F87" s="183"/>
      <c r="G87" s="183"/>
    </row>
    <row r="88" spans="2:7" x14ac:dyDescent="0.25">
      <c r="B88" s="183"/>
      <c r="C88" s="183"/>
      <c r="D88" s="183"/>
      <c r="E88" s="183"/>
      <c r="F88" s="183"/>
      <c r="G88" s="183"/>
    </row>
    <row r="89" spans="2:7" x14ac:dyDescent="0.25">
      <c r="B89" s="183"/>
      <c r="C89" s="183"/>
      <c r="D89" s="183"/>
      <c r="E89" s="183"/>
      <c r="F89" s="183"/>
      <c r="G89" s="183"/>
    </row>
    <row r="90" spans="2:7" x14ac:dyDescent="0.25">
      <c r="B90" s="183"/>
      <c r="C90" s="183"/>
      <c r="D90" s="183"/>
      <c r="E90" s="183"/>
      <c r="F90" s="183"/>
      <c r="G90" s="183"/>
    </row>
    <row r="91" spans="2:7" x14ac:dyDescent="0.25">
      <c r="B91" s="183"/>
      <c r="C91" s="183"/>
      <c r="D91" s="183"/>
      <c r="E91" s="183"/>
      <c r="F91" s="183"/>
      <c r="G91" s="183"/>
    </row>
    <row r="92" spans="2:7" x14ac:dyDescent="0.25">
      <c r="B92" s="183"/>
      <c r="C92" s="183"/>
      <c r="D92" s="183"/>
      <c r="E92" s="183"/>
      <c r="F92" s="183"/>
      <c r="G92" s="183"/>
    </row>
    <row r="93" spans="2:7" x14ac:dyDescent="0.25">
      <c r="B93" s="183"/>
      <c r="C93" s="183"/>
      <c r="D93" s="183"/>
      <c r="E93" s="183"/>
      <c r="F93" s="183"/>
      <c r="G93" s="183"/>
    </row>
    <row r="94" spans="2:7" x14ac:dyDescent="0.25">
      <c r="B94" s="183"/>
      <c r="C94" s="183"/>
      <c r="D94" s="183"/>
      <c r="E94" s="183"/>
      <c r="F94" s="183"/>
      <c r="G94" s="183"/>
    </row>
    <row r="95" spans="2:7" x14ac:dyDescent="0.25">
      <c r="B95" s="183"/>
      <c r="C95" s="183"/>
      <c r="D95" s="183"/>
      <c r="E95" s="183"/>
      <c r="F95" s="183"/>
      <c r="G95" s="183"/>
    </row>
    <row r="96" spans="2:7" x14ac:dyDescent="0.25">
      <c r="B96" s="183"/>
      <c r="C96" s="183"/>
      <c r="D96" s="183"/>
      <c r="E96" s="183"/>
      <c r="F96" s="183"/>
      <c r="G96" s="183"/>
    </row>
    <row r="97" spans="2:7" x14ac:dyDescent="0.25">
      <c r="B97" s="183"/>
      <c r="C97" s="183"/>
      <c r="D97" s="183"/>
      <c r="E97" s="183"/>
      <c r="F97" s="183"/>
      <c r="G97" s="183"/>
    </row>
    <row r="98" spans="2:7" x14ac:dyDescent="0.25">
      <c r="B98" s="183"/>
      <c r="C98" s="183"/>
      <c r="D98" s="183"/>
      <c r="E98" s="183"/>
      <c r="F98" s="183"/>
      <c r="G98" s="183"/>
    </row>
    <row r="99" spans="2:7" x14ac:dyDescent="0.25">
      <c r="B99" s="183"/>
      <c r="C99" s="183"/>
      <c r="D99" s="183"/>
      <c r="E99" s="183"/>
      <c r="F99" s="183"/>
      <c r="G99" s="183"/>
    </row>
    <row r="100" spans="2:7" x14ac:dyDescent="0.25">
      <c r="B100" s="183"/>
      <c r="C100" s="183"/>
      <c r="D100" s="183"/>
      <c r="E100" s="183"/>
      <c r="F100" s="183"/>
      <c r="G100" s="183"/>
    </row>
    <row r="101" spans="2:7" x14ac:dyDescent="0.25">
      <c r="B101" s="183"/>
      <c r="C101" s="183"/>
      <c r="D101" s="183"/>
      <c r="E101" s="183"/>
      <c r="F101" s="183"/>
      <c r="G101" s="183"/>
    </row>
    <row r="102" spans="2:7" x14ac:dyDescent="0.25">
      <c r="B102" s="183"/>
      <c r="C102" s="183"/>
      <c r="D102" s="183"/>
      <c r="E102" s="183"/>
      <c r="F102" s="183"/>
      <c r="G102" s="183"/>
    </row>
    <row r="103" spans="2:7" x14ac:dyDescent="0.25">
      <c r="B103" s="183"/>
      <c r="C103" s="183"/>
      <c r="D103" s="183"/>
      <c r="E103" s="183"/>
      <c r="F103" s="183"/>
      <c r="G103" s="183"/>
    </row>
    <row r="104" spans="2:7" x14ac:dyDescent="0.25">
      <c r="B104" s="183"/>
      <c r="C104" s="183"/>
      <c r="D104" s="183"/>
      <c r="E104" s="183"/>
      <c r="F104" s="183"/>
      <c r="G104" s="183"/>
    </row>
    <row r="105" spans="2:7" x14ac:dyDescent="0.25">
      <c r="B105" s="183"/>
      <c r="C105" s="183"/>
      <c r="D105" s="183"/>
      <c r="E105" s="183"/>
      <c r="F105" s="183"/>
      <c r="G105" s="183"/>
    </row>
    <row r="106" spans="2:7" x14ac:dyDescent="0.25">
      <c r="B106" s="183"/>
      <c r="C106" s="183"/>
      <c r="D106" s="183"/>
      <c r="E106" s="183"/>
      <c r="F106" s="183"/>
      <c r="G106" s="183"/>
    </row>
    <row r="107" spans="2:7" x14ac:dyDescent="0.25">
      <c r="B107" s="183"/>
      <c r="C107" s="183"/>
      <c r="D107" s="183"/>
      <c r="E107" s="183"/>
      <c r="F107" s="183"/>
      <c r="G107" s="183"/>
    </row>
  </sheetData>
  <mergeCells count="1">
    <mergeCell ref="A3:E4"/>
  </mergeCells>
  <printOptions horizontalCentered="1"/>
  <pageMargins left="0.7" right="0.7" top="0.75" bottom="0.75" header="0.3" footer="0.3"/>
  <pageSetup paperSize="9" scale="95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F1" sqref="F1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387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04" t="s">
        <v>0</v>
      </c>
      <c r="C2" s="205"/>
      <c r="D2" s="205"/>
      <c r="E2" s="205"/>
      <c r="F2" s="205"/>
      <c r="G2" s="205"/>
      <c r="H2" s="205"/>
      <c r="I2" s="205"/>
      <c r="J2" s="206"/>
    </row>
    <row r="3" spans="1:23" ht="18" customHeight="1" x14ac:dyDescent="0.25">
      <c r="A3" s="12"/>
      <c r="B3" s="22"/>
      <c r="C3" s="19"/>
      <c r="D3" s="16"/>
      <c r="E3" s="16"/>
      <c r="F3" s="16"/>
      <c r="G3" s="16"/>
      <c r="H3" s="16"/>
      <c r="I3" s="36" t="s">
        <v>16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18</v>
      </c>
      <c r="J4" s="29"/>
    </row>
    <row r="5" spans="1:23" ht="18" customHeight="1" thickBot="1" x14ac:dyDescent="0.3">
      <c r="A5" s="12"/>
      <c r="B5" s="37" t="s">
        <v>19</v>
      </c>
      <c r="C5" s="19"/>
      <c r="D5" s="16"/>
      <c r="E5" s="16"/>
      <c r="F5" s="38" t="s">
        <v>20</v>
      </c>
      <c r="G5" s="16"/>
      <c r="H5" s="16"/>
      <c r="I5" s="36" t="s">
        <v>21</v>
      </c>
      <c r="J5" s="39"/>
    </row>
    <row r="6" spans="1:23" ht="20.100000000000001" customHeight="1" thickTop="1" x14ac:dyDescent="0.25">
      <c r="A6" s="12"/>
      <c r="B6" s="207" t="s">
        <v>22</v>
      </c>
      <c r="C6" s="208"/>
      <c r="D6" s="208"/>
      <c r="E6" s="208"/>
      <c r="F6" s="208"/>
      <c r="G6" s="208"/>
      <c r="H6" s="208"/>
      <c r="I6" s="208"/>
      <c r="J6" s="209"/>
    </row>
    <row r="7" spans="1:23" ht="18" customHeight="1" x14ac:dyDescent="0.25">
      <c r="A7" s="12"/>
      <c r="B7" s="48" t="s">
        <v>25</v>
      </c>
      <c r="C7" s="41"/>
      <c r="D7" s="17"/>
      <c r="E7" s="17"/>
      <c r="F7" s="17"/>
      <c r="G7" s="49" t="s">
        <v>26</v>
      </c>
      <c r="H7" s="17"/>
      <c r="I7" s="27"/>
      <c r="J7" s="42"/>
    </row>
    <row r="8" spans="1:23" ht="24.95" customHeight="1" x14ac:dyDescent="0.25">
      <c r="A8" s="12"/>
      <c r="B8" s="210" t="s">
        <v>23</v>
      </c>
      <c r="C8" s="211"/>
      <c r="D8" s="211"/>
      <c r="E8" s="211"/>
      <c r="F8" s="211"/>
      <c r="G8" s="211"/>
      <c r="H8" s="211"/>
      <c r="I8" s="211"/>
      <c r="J8" s="212"/>
    </row>
    <row r="9" spans="1:23" ht="18" customHeight="1" x14ac:dyDescent="0.25">
      <c r="A9" s="12"/>
      <c r="B9" s="37" t="s">
        <v>27</v>
      </c>
      <c r="C9" s="19"/>
      <c r="D9" s="16"/>
      <c r="E9" s="16"/>
      <c r="F9" s="16"/>
      <c r="G9" s="38" t="s">
        <v>26</v>
      </c>
      <c r="H9" s="16"/>
      <c r="I9" s="26"/>
      <c r="J9" s="29"/>
    </row>
    <row r="10" spans="1:23" ht="20.100000000000001" customHeight="1" x14ac:dyDescent="0.25">
      <c r="A10" s="12"/>
      <c r="B10" s="210" t="s">
        <v>24</v>
      </c>
      <c r="C10" s="211"/>
      <c r="D10" s="211"/>
      <c r="E10" s="211"/>
      <c r="F10" s="211"/>
      <c r="G10" s="211"/>
      <c r="H10" s="211"/>
      <c r="I10" s="211"/>
      <c r="J10" s="212"/>
    </row>
    <row r="11" spans="1:23" ht="18" customHeight="1" thickBot="1" x14ac:dyDescent="0.3">
      <c r="A11" s="12"/>
      <c r="B11" s="37" t="s">
        <v>27</v>
      </c>
      <c r="C11" s="19"/>
      <c r="D11" s="16"/>
      <c r="E11" s="16"/>
      <c r="F11" s="16"/>
      <c r="G11" s="38" t="s">
        <v>26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1" t="s">
        <v>28</v>
      </c>
      <c r="C14" s="197"/>
      <c r="D14" s="80" t="s">
        <v>57</v>
      </c>
      <c r="E14" s="81" t="s">
        <v>58</v>
      </c>
      <c r="F14" s="79" t="s">
        <v>59</v>
      </c>
      <c r="G14" s="50" t="s">
        <v>35</v>
      </c>
      <c r="H14" s="44"/>
      <c r="I14" s="46"/>
      <c r="J14" s="47"/>
    </row>
    <row r="15" spans="1:23" ht="18" customHeight="1" x14ac:dyDescent="0.25">
      <c r="A15" s="12"/>
      <c r="B15" s="86">
        <v>1</v>
      </c>
      <c r="C15" s="87" t="s">
        <v>29</v>
      </c>
      <c r="D15" s="88">
        <f>'Kryci_list 27857'!D15+'Kryci_list 27858'!D15+'Kryci_list 27859'!D15+'Kryci_list 27863'!D15+'Kryci_list 27940'!D15</f>
        <v>0</v>
      </c>
      <c r="E15" s="89">
        <f>'Kryci_list 27857'!E15+'Kryci_list 27858'!E15+'Kryci_list 27859'!E15+'Kryci_list 27863'!E15+'Kryci_list 27940'!E15</f>
        <v>0</v>
      </c>
      <c r="F15" s="87">
        <f>'Kryci_list 27857'!F15+'Kryci_list 27858'!F15+'Kryci_list 27859'!F15+'Kryci_list 27863'!F15+'Kryci_list 27940'!F15</f>
        <v>0</v>
      </c>
      <c r="G15" s="52">
        <v>7</v>
      </c>
      <c r="H15" s="54" t="s">
        <v>9</v>
      </c>
      <c r="I15" s="27"/>
      <c r="J15" s="56">
        <f>'Kryci_list 27857'!J15+'Kryci_list 27858'!J15+'Kryci_list 27859'!J15+'Kryci_list 27863'!J15+'Kryci_list 27940'!J15</f>
        <v>0</v>
      </c>
    </row>
    <row r="16" spans="1:23" ht="18" customHeight="1" x14ac:dyDescent="0.25">
      <c r="A16" s="12"/>
      <c r="B16" s="84">
        <v>2</v>
      </c>
      <c r="C16" s="85" t="s">
        <v>30</v>
      </c>
      <c r="D16" s="90">
        <f>'Kryci_list 27857'!D16+'Kryci_list 27858'!D16+'Kryci_list 27859'!D16+'Kryci_list 27863'!D16+'Kryci_list 27940'!D16</f>
        <v>0</v>
      </c>
      <c r="E16" s="91">
        <f>'Kryci_list 27857'!E16+'Kryci_list 27858'!E16+'Kryci_list 27859'!E16+'Kryci_list 27863'!E16+'Kryci_list 27940'!E16</f>
        <v>0</v>
      </c>
      <c r="F16" s="100">
        <f>'Kryci_list 27857'!F16+'Kryci_list 27858'!F16+'Kryci_list 27859'!F16+'Kryci_list 27863'!F16+'Kryci_list 27940'!F16</f>
        <v>0</v>
      </c>
      <c r="G16" s="103"/>
      <c r="H16" s="115"/>
      <c r="I16" s="117"/>
      <c r="J16" s="110"/>
    </row>
    <row r="17" spans="1:10" ht="18" customHeight="1" x14ac:dyDescent="0.25">
      <c r="A17" s="12"/>
      <c r="B17" s="58">
        <v>3</v>
      </c>
      <c r="C17" s="61" t="s">
        <v>31</v>
      </c>
      <c r="D17" s="82">
        <f>'Kryci_list 27857'!D17+'Kryci_list 27858'!D17+'Kryci_list 27859'!D17+'Kryci_list 27863'!D17+'Kryci_list 27940'!D17</f>
        <v>0</v>
      </c>
      <c r="E17" s="83">
        <f>'Kryci_list 27857'!E17+'Kryci_list 27858'!E17+'Kryci_list 27859'!E17+'Kryci_list 27863'!E17+'Kryci_list 27940'!E17</f>
        <v>0</v>
      </c>
      <c r="F17" s="75">
        <f>'Kryci_list 27857'!F17+'Kryci_list 27858'!F17+'Kryci_list 27859'!F17+'Kryci_list 27863'!F17+'Kryci_list 27940'!F17</f>
        <v>0</v>
      </c>
      <c r="G17" s="52">
        <v>8</v>
      </c>
      <c r="H17" s="62" t="s">
        <v>37</v>
      </c>
      <c r="I17" s="117"/>
      <c r="J17" s="110">
        <f>Rekapitulácia!E12</f>
        <v>0</v>
      </c>
    </row>
    <row r="18" spans="1:10" ht="18" customHeight="1" x14ac:dyDescent="0.25">
      <c r="A18" s="12"/>
      <c r="B18" s="52">
        <v>4</v>
      </c>
      <c r="C18" s="62" t="s">
        <v>386</v>
      </c>
      <c r="D18" s="66">
        <f>'Kryci_list 27857'!D18+'Kryci_list 27858'!D18+'Kryci_list 27859'!D18+'Kryci_list 27863'!D18+'Kryci_list 27940'!D18</f>
        <v>0</v>
      </c>
      <c r="E18" s="65">
        <f>'Kryci_list 27857'!E18+'Kryci_list 27858'!E18+'Kryci_list 27859'!E18+'Kryci_list 27863'!E18+'Kryci_list 27940'!E18</f>
        <v>0</v>
      </c>
      <c r="F18" s="68">
        <f>'Kryci_list 27857'!F18+'Kryci_list 27858'!F18+'Kryci_list 27859'!F18+'Kryci_list 27863'!F18+'Kryci_list 27940'!F18</f>
        <v>0</v>
      </c>
      <c r="G18" s="52">
        <v>9</v>
      </c>
      <c r="H18" s="62" t="s">
        <v>38</v>
      </c>
      <c r="I18" s="117"/>
      <c r="J18" s="110">
        <f>Rekapitulácia!D12</f>
        <v>0</v>
      </c>
    </row>
    <row r="19" spans="1:10" ht="18" customHeight="1" x14ac:dyDescent="0.25">
      <c r="A19" s="12"/>
      <c r="B19" s="52">
        <v>5</v>
      </c>
      <c r="C19" s="62" t="s">
        <v>33</v>
      </c>
      <c r="D19" s="66">
        <f>'Kryci_list 27857'!D19+'Kryci_list 27858'!D19+'Kryci_list 27859'!D19+'Kryci_list 27863'!D19+'Kryci_list 27940'!D19</f>
        <v>0</v>
      </c>
      <c r="E19" s="65">
        <f>'Kryci_list 27857'!E19+'Kryci_list 27858'!E19+'Kryci_list 27859'!E19+'Kryci_list 27863'!E19+'Kryci_list 27940'!E19</f>
        <v>0</v>
      </c>
      <c r="F19" s="68">
        <f>'Kryci_list 27857'!F19+'Kryci_list 27858'!F19+'Kryci_list 27859'!F19+'Kryci_list 27863'!F19+'Kryci_list 27940'!F19</f>
        <v>0</v>
      </c>
      <c r="G19" s="103"/>
      <c r="H19" s="115"/>
      <c r="I19" s="117"/>
      <c r="J19" s="116"/>
    </row>
    <row r="20" spans="1:10" ht="18" customHeight="1" thickBot="1" x14ac:dyDescent="0.3">
      <c r="A20" s="12"/>
      <c r="B20" s="52">
        <v>6</v>
      </c>
      <c r="C20" s="63" t="s">
        <v>34</v>
      </c>
      <c r="D20" s="67"/>
      <c r="E20" s="95"/>
      <c r="F20" s="101">
        <f>SUM(F15:F19)</f>
        <v>0</v>
      </c>
      <c r="G20" s="52">
        <v>10</v>
      </c>
      <c r="H20" s="62" t="s">
        <v>34</v>
      </c>
      <c r="I20" s="119"/>
      <c r="J20" s="94">
        <f>SUM(J16:J19)</f>
        <v>0</v>
      </c>
    </row>
    <row r="21" spans="1:10" ht="18" customHeight="1" thickTop="1" x14ac:dyDescent="0.25">
      <c r="A21" s="12"/>
      <c r="B21" s="57" t="s">
        <v>46</v>
      </c>
      <c r="C21" s="60" t="s">
        <v>47</v>
      </c>
      <c r="D21" s="64"/>
      <c r="E21" s="18"/>
      <c r="F21" s="93"/>
      <c r="G21" s="57" t="s">
        <v>53</v>
      </c>
      <c r="H21" s="53" t="s">
        <v>47</v>
      </c>
      <c r="I21" s="27"/>
      <c r="J21" s="120"/>
    </row>
    <row r="22" spans="1:10" ht="18" customHeight="1" x14ac:dyDescent="0.25">
      <c r="A22" s="12"/>
      <c r="B22" s="58">
        <v>11</v>
      </c>
      <c r="C22" s="54" t="s">
        <v>48</v>
      </c>
      <c r="D22" s="74"/>
      <c r="E22" s="78"/>
      <c r="F22" s="75">
        <f>'Kryci_list 27857'!F22+'Kryci_list 27858'!F22+'Kryci_list 27859'!F22+'Kryci_list 27863'!F22+'Kryci_list 27940'!F22</f>
        <v>0</v>
      </c>
      <c r="G22" s="58">
        <v>16</v>
      </c>
      <c r="H22" s="61" t="s">
        <v>54</v>
      </c>
      <c r="I22" s="117"/>
      <c r="J22" s="109">
        <f>'Kryci_list 27857'!J22+'Kryci_list 27858'!J22+'Kryci_list 27859'!J22+'Kryci_list 27863'!J22+'Kryci_list 27940'!J22</f>
        <v>0</v>
      </c>
    </row>
    <row r="23" spans="1:10" ht="18" customHeight="1" x14ac:dyDescent="0.25">
      <c r="A23" s="12"/>
      <c r="B23" s="52">
        <v>12</v>
      </c>
      <c r="C23" s="55" t="s">
        <v>49</v>
      </c>
      <c r="D23" s="59"/>
      <c r="E23" s="78"/>
      <c r="F23" s="68">
        <f>'Kryci_list 27857'!F23+'Kryci_list 27858'!F23+'Kryci_list 27859'!F23+'Kryci_list 27863'!F23+'Kryci_list 27940'!F23</f>
        <v>0</v>
      </c>
      <c r="G23" s="52">
        <v>17</v>
      </c>
      <c r="H23" s="62" t="s">
        <v>55</v>
      </c>
      <c r="I23" s="117"/>
      <c r="J23" s="110">
        <f>'Kryci_list 27857'!J23+'Kryci_list 27858'!J23+'Kryci_list 27859'!J23+'Kryci_list 27863'!J23+'Kryci_list 27940'!J23</f>
        <v>0</v>
      </c>
    </row>
    <row r="24" spans="1:10" ht="18" customHeight="1" x14ac:dyDescent="0.25">
      <c r="A24" s="12"/>
      <c r="B24" s="52">
        <v>13</v>
      </c>
      <c r="C24" s="55" t="s">
        <v>50</v>
      </c>
      <c r="D24" s="59"/>
      <c r="E24" s="78"/>
      <c r="F24" s="68">
        <f>'Kryci_list 27857'!F24+'Kryci_list 27858'!F24+'Kryci_list 27859'!F24+'Kryci_list 27863'!F24+'Kryci_list 27940'!F24</f>
        <v>0</v>
      </c>
      <c r="G24" s="52">
        <v>18</v>
      </c>
      <c r="H24" s="62" t="s">
        <v>56</v>
      </c>
      <c r="I24" s="117"/>
      <c r="J24" s="110">
        <f>'Kryci_list 27857'!J24+'Kryci_list 27858'!J24+'Kryci_list 27859'!J24+'Kryci_list 27863'!J24+'Kryci_list 27940'!J24</f>
        <v>0</v>
      </c>
    </row>
    <row r="25" spans="1:10" ht="18" customHeight="1" x14ac:dyDescent="0.25">
      <c r="A25" s="12"/>
      <c r="B25" s="52">
        <v>14</v>
      </c>
      <c r="C25" s="19"/>
      <c r="D25" s="59"/>
      <c r="E25" s="78"/>
      <c r="F25" s="76"/>
      <c r="G25" s="52">
        <v>19</v>
      </c>
      <c r="H25" s="115"/>
      <c r="I25" s="117"/>
      <c r="J25" s="110"/>
    </row>
    <row r="26" spans="1:10" ht="18" customHeight="1" thickBot="1" x14ac:dyDescent="0.3">
      <c r="A26" s="12"/>
      <c r="B26" s="52">
        <v>15</v>
      </c>
      <c r="C26" s="55"/>
      <c r="D26" s="59"/>
      <c r="E26" s="59"/>
      <c r="F26" s="102"/>
      <c r="G26" s="52">
        <v>20</v>
      </c>
      <c r="H26" s="62" t="s">
        <v>34</v>
      </c>
      <c r="I26" s="119"/>
      <c r="J26" s="94">
        <f>SUM(J22:J25)+SUM(F22:F25)</f>
        <v>0</v>
      </c>
    </row>
    <row r="27" spans="1:10" ht="18" customHeight="1" thickTop="1" x14ac:dyDescent="0.25">
      <c r="A27" s="12"/>
      <c r="B27" s="96"/>
      <c r="C27" s="131" t="s">
        <v>62</v>
      </c>
      <c r="D27" s="124"/>
      <c r="E27" s="97"/>
      <c r="F27" s="28"/>
      <c r="G27" s="104" t="s">
        <v>39</v>
      </c>
      <c r="H27" s="99" t="s">
        <v>40</v>
      </c>
      <c r="I27" s="27"/>
      <c r="J27" s="30"/>
    </row>
    <row r="28" spans="1:10" ht="18" customHeight="1" x14ac:dyDescent="0.25">
      <c r="A28" s="12"/>
      <c r="B28" s="25"/>
      <c r="C28" s="122"/>
      <c r="D28" s="125"/>
      <c r="E28" s="21"/>
      <c r="F28" s="12"/>
      <c r="G28" s="84">
        <v>21</v>
      </c>
      <c r="H28" s="85" t="s">
        <v>41</v>
      </c>
      <c r="I28" s="112"/>
      <c r="J28" s="92">
        <f>F20+J20+F26+J26</f>
        <v>0</v>
      </c>
    </row>
    <row r="29" spans="1:10" ht="18" customHeight="1" x14ac:dyDescent="0.25">
      <c r="A29" s="12"/>
      <c r="B29" s="69"/>
      <c r="C29" s="123"/>
      <c r="D29" s="126"/>
      <c r="E29" s="21"/>
      <c r="F29" s="12"/>
      <c r="G29" s="58">
        <v>22</v>
      </c>
      <c r="H29" s="61" t="s">
        <v>42</v>
      </c>
      <c r="I29" s="113">
        <f>Rekapitulácia!B13</f>
        <v>0</v>
      </c>
      <c r="J29" s="109">
        <f>ROUND(((ROUND(I29,2)*20)/100),2)*1</f>
        <v>0</v>
      </c>
    </row>
    <row r="30" spans="1:10" ht="18" customHeight="1" x14ac:dyDescent="0.25">
      <c r="A30" s="12"/>
      <c r="B30" s="22"/>
      <c r="C30" s="115"/>
      <c r="D30" s="117"/>
      <c r="E30" s="21"/>
      <c r="F30" s="12"/>
      <c r="G30" s="52">
        <v>23</v>
      </c>
      <c r="H30" s="62" t="s">
        <v>43</v>
      </c>
      <c r="I30" s="77">
        <f>Rekapitulácia!B14</f>
        <v>0</v>
      </c>
      <c r="J30" s="110">
        <f>ROUND(((ROUND(I30,2)*0)/100),2)</f>
        <v>0</v>
      </c>
    </row>
    <row r="31" spans="1:10" ht="18" customHeight="1" x14ac:dyDescent="0.25">
      <c r="A31" s="12"/>
      <c r="B31" s="23"/>
      <c r="C31" s="127"/>
      <c r="D31" s="128"/>
      <c r="E31" s="21"/>
      <c r="F31" s="12"/>
      <c r="G31" s="52">
        <v>24</v>
      </c>
      <c r="H31" s="62" t="s">
        <v>44</v>
      </c>
      <c r="I31" s="26"/>
      <c r="J31" s="202">
        <f>SUM(J28:J30)</f>
        <v>0</v>
      </c>
    </row>
    <row r="32" spans="1:10" ht="18" customHeight="1" thickBot="1" x14ac:dyDescent="0.3">
      <c r="A32" s="12"/>
      <c r="B32" s="40"/>
      <c r="C32" s="108"/>
      <c r="D32" s="114"/>
      <c r="E32" s="70"/>
      <c r="F32" s="71"/>
      <c r="G32" s="198" t="s">
        <v>45</v>
      </c>
      <c r="H32" s="199"/>
      <c r="I32" s="200"/>
      <c r="J32" s="201"/>
    </row>
    <row r="33" spans="1:10" ht="18" customHeight="1" thickTop="1" x14ac:dyDescent="0.25">
      <c r="A33" s="12"/>
      <c r="B33" s="96"/>
      <c r="C33" s="97"/>
      <c r="D33" s="129" t="s">
        <v>60</v>
      </c>
      <c r="E33" s="73"/>
      <c r="F33" s="73"/>
      <c r="G33" s="15"/>
      <c r="H33" s="129" t="s">
        <v>61</v>
      </c>
      <c r="I33" s="28"/>
      <c r="J33" s="31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9"/>
      <c r="C40" s="70"/>
      <c r="D40" s="13"/>
      <c r="E40" s="13"/>
      <c r="F40" s="13"/>
      <c r="G40" s="13"/>
      <c r="H40" s="13"/>
      <c r="I40" s="71"/>
      <c r="J40" s="72"/>
    </row>
    <row r="41" spans="1:10" ht="15.75" thickTop="1" x14ac:dyDescent="0.25">
      <c r="A41" s="12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F1" sqref="F1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387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3" t="s">
        <v>0</v>
      </c>
      <c r="C2" s="214"/>
      <c r="D2" s="214"/>
      <c r="E2" s="214"/>
      <c r="F2" s="214"/>
      <c r="G2" s="214"/>
      <c r="H2" s="214"/>
      <c r="I2" s="214"/>
      <c r="J2" s="215"/>
    </row>
    <row r="3" spans="1:23" ht="18" customHeight="1" x14ac:dyDescent="0.25">
      <c r="A3" s="12"/>
      <c r="B3" s="33" t="s">
        <v>17</v>
      </c>
      <c r="C3" s="34"/>
      <c r="D3" s="35"/>
      <c r="E3" s="35"/>
      <c r="F3" s="35"/>
      <c r="G3" s="16"/>
      <c r="H3" s="16"/>
      <c r="I3" s="36" t="s">
        <v>16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18</v>
      </c>
      <c r="J4" s="29"/>
    </row>
    <row r="5" spans="1:23" ht="18" customHeight="1" thickBot="1" x14ac:dyDescent="0.3">
      <c r="A5" s="12"/>
      <c r="B5" s="37" t="s">
        <v>19</v>
      </c>
      <c r="C5" s="19"/>
      <c r="D5" s="16"/>
      <c r="E5" s="16"/>
      <c r="F5" s="38" t="s">
        <v>20</v>
      </c>
      <c r="G5" s="16"/>
      <c r="H5" s="16"/>
      <c r="I5" s="36" t="s">
        <v>21</v>
      </c>
      <c r="J5" s="39"/>
    </row>
    <row r="6" spans="1:23" ht="20.100000000000001" customHeight="1" thickTop="1" x14ac:dyDescent="0.25">
      <c r="A6" s="12"/>
      <c r="B6" s="207" t="s">
        <v>22</v>
      </c>
      <c r="C6" s="208"/>
      <c r="D6" s="208"/>
      <c r="E6" s="208"/>
      <c r="F6" s="208"/>
      <c r="G6" s="208"/>
      <c r="H6" s="208"/>
      <c r="I6" s="208"/>
      <c r="J6" s="209"/>
    </row>
    <row r="7" spans="1:23" ht="18" customHeight="1" x14ac:dyDescent="0.25">
      <c r="A7" s="12"/>
      <c r="B7" s="48" t="s">
        <v>25</v>
      </c>
      <c r="C7" s="41"/>
      <c r="D7" s="17"/>
      <c r="E7" s="17"/>
      <c r="F7" s="17"/>
      <c r="G7" s="49" t="s">
        <v>26</v>
      </c>
      <c r="H7" s="17"/>
      <c r="I7" s="27"/>
      <c r="J7" s="42"/>
    </row>
    <row r="8" spans="1:23" ht="24.95" customHeight="1" x14ac:dyDescent="0.25">
      <c r="A8" s="12"/>
      <c r="B8" s="210" t="s">
        <v>23</v>
      </c>
      <c r="C8" s="211"/>
      <c r="D8" s="211"/>
      <c r="E8" s="211"/>
      <c r="F8" s="211"/>
      <c r="G8" s="211"/>
      <c r="H8" s="211"/>
      <c r="I8" s="211"/>
      <c r="J8" s="212"/>
    </row>
    <row r="9" spans="1:23" ht="18" customHeight="1" x14ac:dyDescent="0.25">
      <c r="A9" s="12"/>
      <c r="B9" s="37" t="s">
        <v>27</v>
      </c>
      <c r="C9" s="19"/>
      <c r="D9" s="16"/>
      <c r="E9" s="16"/>
      <c r="F9" s="16"/>
      <c r="G9" s="38" t="s">
        <v>26</v>
      </c>
      <c r="H9" s="16"/>
      <c r="I9" s="26"/>
      <c r="J9" s="29"/>
    </row>
    <row r="10" spans="1:23" ht="20.100000000000001" customHeight="1" x14ac:dyDescent="0.25">
      <c r="A10" s="12"/>
      <c r="B10" s="210" t="s">
        <v>24</v>
      </c>
      <c r="C10" s="211"/>
      <c r="D10" s="211"/>
      <c r="E10" s="211"/>
      <c r="F10" s="211"/>
      <c r="G10" s="211"/>
      <c r="H10" s="211"/>
      <c r="I10" s="211"/>
      <c r="J10" s="212"/>
    </row>
    <row r="11" spans="1:23" ht="18" customHeight="1" thickBot="1" x14ac:dyDescent="0.3">
      <c r="A11" s="12"/>
      <c r="B11" s="37" t="s">
        <v>27</v>
      </c>
      <c r="C11" s="19"/>
      <c r="D11" s="16"/>
      <c r="E11" s="16"/>
      <c r="F11" s="16"/>
      <c r="G11" s="38" t="s">
        <v>26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1" t="s">
        <v>28</v>
      </c>
      <c r="C14" s="79" t="s">
        <v>5</v>
      </c>
      <c r="D14" s="80" t="s">
        <v>57</v>
      </c>
      <c r="E14" s="81" t="s">
        <v>58</v>
      </c>
      <c r="F14" s="79" t="s">
        <v>59</v>
      </c>
      <c r="G14" s="51" t="s">
        <v>35</v>
      </c>
      <c r="H14" s="44"/>
      <c r="I14" s="46"/>
      <c r="J14" s="47"/>
    </row>
    <row r="15" spans="1:23" ht="18" customHeight="1" x14ac:dyDescent="0.25">
      <c r="A15" s="12"/>
      <c r="B15" s="86">
        <v>1</v>
      </c>
      <c r="C15" s="87" t="s">
        <v>29</v>
      </c>
      <c r="D15" s="88">
        <f>'Rekap 27857'!B17</f>
        <v>0</v>
      </c>
      <c r="E15" s="89">
        <f>'Rekap 27857'!C17</f>
        <v>0</v>
      </c>
      <c r="F15" s="87">
        <f>'Rekap 27857'!D17</f>
        <v>0</v>
      </c>
      <c r="G15" s="52">
        <v>7</v>
      </c>
      <c r="H15" s="54" t="s">
        <v>36</v>
      </c>
      <c r="I15" s="27"/>
      <c r="J15" s="56">
        <v>0</v>
      </c>
    </row>
    <row r="16" spans="1:23" ht="18" customHeight="1" x14ac:dyDescent="0.25">
      <c r="A16" s="12"/>
      <c r="B16" s="84">
        <v>2</v>
      </c>
      <c r="C16" s="85" t="s">
        <v>30</v>
      </c>
      <c r="D16" s="90">
        <f>'Rekap 27857'!B31</f>
        <v>0</v>
      </c>
      <c r="E16" s="91">
        <f>'Rekap 27857'!C31</f>
        <v>0</v>
      </c>
      <c r="F16" s="100">
        <f>'Rekap 27857'!D31</f>
        <v>0</v>
      </c>
      <c r="G16" s="103"/>
      <c r="H16" s="115"/>
      <c r="I16" s="117"/>
      <c r="J16" s="110"/>
    </row>
    <row r="17" spans="1:26" ht="18" customHeight="1" x14ac:dyDescent="0.25">
      <c r="A17" s="12"/>
      <c r="B17" s="58">
        <v>3</v>
      </c>
      <c r="C17" s="61" t="s">
        <v>31</v>
      </c>
      <c r="D17" s="82">
        <f>'Rekap 27857'!B35</f>
        <v>0</v>
      </c>
      <c r="E17" s="83">
        <f>'Rekap 27857'!C35</f>
        <v>0</v>
      </c>
      <c r="F17" s="75">
        <f>'Rekap 27857'!D35</f>
        <v>0</v>
      </c>
      <c r="G17" s="52">
        <v>8</v>
      </c>
      <c r="H17" s="62" t="s">
        <v>37</v>
      </c>
      <c r="I17" s="117"/>
      <c r="J17" s="110">
        <f>'SO 27857'!Z156</f>
        <v>0</v>
      </c>
    </row>
    <row r="18" spans="1:26" ht="18" customHeight="1" x14ac:dyDescent="0.25">
      <c r="A18" s="12"/>
      <c r="B18" s="52">
        <v>4</v>
      </c>
      <c r="C18" s="62" t="s">
        <v>32</v>
      </c>
      <c r="D18" s="66"/>
      <c r="E18" s="65"/>
      <c r="F18" s="68"/>
      <c r="G18" s="52">
        <v>9</v>
      </c>
      <c r="H18" s="62" t="s">
        <v>38</v>
      </c>
      <c r="I18" s="117"/>
      <c r="J18" s="110">
        <v>0</v>
      </c>
    </row>
    <row r="19" spans="1:26" ht="18" customHeight="1" x14ac:dyDescent="0.25">
      <c r="A19" s="12"/>
      <c r="B19" s="52">
        <v>5</v>
      </c>
      <c r="C19" s="62" t="s">
        <v>33</v>
      </c>
      <c r="D19" s="66"/>
      <c r="E19" s="65"/>
      <c r="F19" s="68"/>
      <c r="G19" s="103"/>
      <c r="H19" s="115"/>
      <c r="I19" s="117"/>
      <c r="J19" s="116"/>
    </row>
    <row r="20" spans="1:26" ht="18" customHeight="1" thickBot="1" x14ac:dyDescent="0.3">
      <c r="A20" s="12"/>
      <c r="B20" s="52">
        <v>6</v>
      </c>
      <c r="C20" s="63" t="s">
        <v>34</v>
      </c>
      <c r="D20" s="67"/>
      <c r="E20" s="95"/>
      <c r="F20" s="101">
        <f>SUM(F15:F19)</f>
        <v>0</v>
      </c>
      <c r="G20" s="52">
        <v>10</v>
      </c>
      <c r="H20" s="62" t="s">
        <v>34</v>
      </c>
      <c r="I20" s="119"/>
      <c r="J20" s="94">
        <f>SUM(J15:J19)</f>
        <v>0</v>
      </c>
    </row>
    <row r="21" spans="1:26" ht="18" customHeight="1" thickTop="1" x14ac:dyDescent="0.25">
      <c r="A21" s="12"/>
      <c r="B21" s="57" t="s">
        <v>46</v>
      </c>
      <c r="C21" s="60" t="s">
        <v>47</v>
      </c>
      <c r="D21" s="64"/>
      <c r="E21" s="18"/>
      <c r="F21" s="93"/>
      <c r="G21" s="57" t="s">
        <v>53</v>
      </c>
      <c r="H21" s="53" t="s">
        <v>47</v>
      </c>
      <c r="I21" s="27"/>
      <c r="J21" s="120"/>
    </row>
    <row r="22" spans="1:26" ht="18" customHeight="1" x14ac:dyDescent="0.25">
      <c r="A22" s="12"/>
      <c r="B22" s="58">
        <v>11</v>
      </c>
      <c r="C22" s="54" t="s">
        <v>48</v>
      </c>
      <c r="D22" s="74"/>
      <c r="E22" s="77" t="s">
        <v>51</v>
      </c>
      <c r="F22" s="75">
        <f>((F15*U22*0)+(F16*V22*0)+(F17*W22*0))/100</f>
        <v>0</v>
      </c>
      <c r="G22" s="58">
        <v>16</v>
      </c>
      <c r="H22" s="61" t="s">
        <v>54</v>
      </c>
      <c r="I22" s="118" t="s">
        <v>51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49</v>
      </c>
      <c r="D23" s="59"/>
      <c r="E23" s="77" t="s">
        <v>52</v>
      </c>
      <c r="F23" s="68">
        <f>((F15*U23*0)+(F16*V23*0)+(F17*W23*0))/100</f>
        <v>0</v>
      </c>
      <c r="G23" s="52">
        <v>17</v>
      </c>
      <c r="H23" s="62" t="s">
        <v>55</v>
      </c>
      <c r="I23" s="118" t="s">
        <v>51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50</v>
      </c>
      <c r="D24" s="59"/>
      <c r="E24" s="77" t="s">
        <v>51</v>
      </c>
      <c r="F24" s="68">
        <f>((F15*U24*0)+(F16*V24*0)+(F17*W24*0))/100</f>
        <v>0</v>
      </c>
      <c r="G24" s="52">
        <v>18</v>
      </c>
      <c r="H24" s="62" t="s">
        <v>56</v>
      </c>
      <c r="I24" s="118" t="s">
        <v>52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9"/>
      <c r="E25" s="78"/>
      <c r="F25" s="76"/>
      <c r="G25" s="52">
        <v>19</v>
      </c>
      <c r="H25" s="115"/>
      <c r="I25" s="117"/>
      <c r="J25" s="116"/>
    </row>
    <row r="26" spans="1:26" ht="18" customHeight="1" thickBot="1" x14ac:dyDescent="0.3">
      <c r="A26" s="12"/>
      <c r="B26" s="52">
        <v>15</v>
      </c>
      <c r="C26" s="55"/>
      <c r="D26" s="59"/>
      <c r="E26" s="59"/>
      <c r="F26" s="102"/>
      <c r="G26" s="52">
        <v>20</v>
      </c>
      <c r="H26" s="62" t="s">
        <v>34</v>
      </c>
      <c r="I26" s="119"/>
      <c r="J26" s="94">
        <f>SUM(J22:J25)+SUM(F22:F25)</f>
        <v>0</v>
      </c>
    </row>
    <row r="27" spans="1:26" ht="18" customHeight="1" thickTop="1" x14ac:dyDescent="0.25">
      <c r="A27" s="12"/>
      <c r="B27" s="96"/>
      <c r="C27" s="131" t="s">
        <v>62</v>
      </c>
      <c r="D27" s="124"/>
      <c r="E27" s="97"/>
      <c r="F27" s="28"/>
      <c r="G27" s="104" t="s">
        <v>39</v>
      </c>
      <c r="H27" s="99" t="s">
        <v>40</v>
      </c>
      <c r="I27" s="27"/>
      <c r="J27" s="30"/>
    </row>
    <row r="28" spans="1:26" ht="18" customHeight="1" x14ac:dyDescent="0.25">
      <c r="A28" s="12"/>
      <c r="B28" s="25"/>
      <c r="C28" s="122"/>
      <c r="D28" s="125"/>
      <c r="E28" s="21"/>
      <c r="F28" s="12"/>
      <c r="G28" s="84">
        <v>21</v>
      </c>
      <c r="H28" s="85" t="s">
        <v>41</v>
      </c>
      <c r="I28" s="112"/>
      <c r="J28" s="92">
        <f>F20+J20+F26+J26</f>
        <v>0</v>
      </c>
    </row>
    <row r="29" spans="1:26" ht="18" customHeight="1" x14ac:dyDescent="0.25">
      <c r="A29" s="12"/>
      <c r="B29" s="69"/>
      <c r="C29" s="123"/>
      <c r="D29" s="126"/>
      <c r="E29" s="21"/>
      <c r="F29" s="12"/>
      <c r="G29" s="58">
        <v>22</v>
      </c>
      <c r="H29" s="61" t="s">
        <v>42</v>
      </c>
      <c r="I29" s="113">
        <f>J28-SUM('SO 27857'!K9:'SO 27857'!K155)</f>
        <v>0</v>
      </c>
      <c r="J29" s="109">
        <f>ROUND(((ROUND(I29,2)*20)*1/100),2)</f>
        <v>0</v>
      </c>
    </row>
    <row r="30" spans="1:26" ht="18" customHeight="1" x14ac:dyDescent="0.25">
      <c r="A30" s="12"/>
      <c r="B30" s="22"/>
      <c r="C30" s="115"/>
      <c r="D30" s="117"/>
      <c r="E30" s="21"/>
      <c r="F30" s="12"/>
      <c r="G30" s="52">
        <v>23</v>
      </c>
      <c r="H30" s="62" t="s">
        <v>43</v>
      </c>
      <c r="I30" s="77">
        <f>SUM('SO 27857'!K9:'SO 27857'!K155)</f>
        <v>0</v>
      </c>
      <c r="J30" s="110">
        <f>ROUND(((ROUND(I30,2)*0)/100),2)</f>
        <v>0</v>
      </c>
    </row>
    <row r="31" spans="1:26" ht="18" customHeight="1" x14ac:dyDescent="0.25">
      <c r="A31" s="12"/>
      <c r="B31" s="23"/>
      <c r="C31" s="127"/>
      <c r="D31" s="128"/>
      <c r="E31" s="21"/>
      <c r="F31" s="12"/>
      <c r="G31" s="84">
        <v>24</v>
      </c>
      <c r="H31" s="85" t="s">
        <v>44</v>
      </c>
      <c r="I31" s="107"/>
      <c r="J31" s="121">
        <f>SUM(J28:J30)</f>
        <v>0</v>
      </c>
    </row>
    <row r="32" spans="1:26" ht="18" customHeight="1" thickBot="1" x14ac:dyDescent="0.3">
      <c r="A32" s="12"/>
      <c r="B32" s="40"/>
      <c r="C32" s="108"/>
      <c r="D32" s="114"/>
      <c r="E32" s="70"/>
      <c r="F32" s="71"/>
      <c r="G32" s="58" t="s">
        <v>45</v>
      </c>
      <c r="H32" s="108"/>
      <c r="I32" s="114"/>
      <c r="J32" s="111"/>
    </row>
    <row r="33" spans="1:10" ht="18" customHeight="1" thickTop="1" x14ac:dyDescent="0.25">
      <c r="A33" s="12"/>
      <c r="B33" s="96"/>
      <c r="C33" s="97"/>
      <c r="D33" s="129" t="s">
        <v>60</v>
      </c>
      <c r="E33" s="73"/>
      <c r="F33" s="98"/>
      <c r="G33" s="105">
        <v>26</v>
      </c>
      <c r="H33" s="130" t="s">
        <v>61</v>
      </c>
      <c r="I33" s="28"/>
      <c r="J33" s="106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9"/>
      <c r="C40" s="70"/>
      <c r="D40" s="13"/>
      <c r="E40" s="13"/>
      <c r="F40" s="13"/>
      <c r="G40" s="13"/>
      <c r="H40" s="13"/>
      <c r="I40" s="71"/>
      <c r="J40" s="72"/>
    </row>
    <row r="41" spans="1:10" ht="15.75" thickTop="1" x14ac:dyDescent="0.25">
      <c r="A41" s="12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F1" sqref="F1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387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3" t="s">
        <v>0</v>
      </c>
      <c r="C2" s="214"/>
      <c r="D2" s="214"/>
      <c r="E2" s="214"/>
      <c r="F2" s="214"/>
      <c r="G2" s="214"/>
      <c r="H2" s="214"/>
      <c r="I2" s="214"/>
      <c r="J2" s="215"/>
    </row>
    <row r="3" spans="1:23" ht="18" customHeight="1" x14ac:dyDescent="0.25">
      <c r="A3" s="12"/>
      <c r="B3" s="33" t="s">
        <v>305</v>
      </c>
      <c r="C3" s="34"/>
      <c r="D3" s="35"/>
      <c r="E3" s="35"/>
      <c r="F3" s="35"/>
      <c r="G3" s="16"/>
      <c r="H3" s="16"/>
      <c r="I3" s="36" t="s">
        <v>16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18</v>
      </c>
      <c r="J4" s="29"/>
    </row>
    <row r="5" spans="1:23" ht="18" customHeight="1" thickBot="1" x14ac:dyDescent="0.3">
      <c r="A5" s="12"/>
      <c r="B5" s="37" t="s">
        <v>19</v>
      </c>
      <c r="C5" s="19"/>
      <c r="D5" s="16"/>
      <c r="E5" s="16"/>
      <c r="F5" s="38" t="s">
        <v>20</v>
      </c>
      <c r="G5" s="16"/>
      <c r="H5" s="16"/>
      <c r="I5" s="36" t="s">
        <v>21</v>
      </c>
      <c r="J5" s="39"/>
    </row>
    <row r="6" spans="1:23" ht="20.100000000000001" customHeight="1" thickTop="1" x14ac:dyDescent="0.25">
      <c r="A6" s="12"/>
      <c r="B6" s="207" t="s">
        <v>22</v>
      </c>
      <c r="C6" s="208"/>
      <c r="D6" s="208"/>
      <c r="E6" s="208"/>
      <c r="F6" s="208"/>
      <c r="G6" s="208"/>
      <c r="H6" s="208"/>
      <c r="I6" s="208"/>
      <c r="J6" s="209"/>
    </row>
    <row r="7" spans="1:23" ht="18" customHeight="1" x14ac:dyDescent="0.25">
      <c r="A7" s="12"/>
      <c r="B7" s="48" t="s">
        <v>25</v>
      </c>
      <c r="C7" s="41"/>
      <c r="D7" s="17"/>
      <c r="E7" s="17"/>
      <c r="F7" s="17"/>
      <c r="G7" s="49" t="s">
        <v>26</v>
      </c>
      <c r="H7" s="17"/>
      <c r="I7" s="27"/>
      <c r="J7" s="42"/>
    </row>
    <row r="8" spans="1:23" ht="24.95" customHeight="1" x14ac:dyDescent="0.25">
      <c r="A8" s="12"/>
      <c r="B8" s="210" t="s">
        <v>23</v>
      </c>
      <c r="C8" s="211"/>
      <c r="D8" s="211"/>
      <c r="E8" s="211"/>
      <c r="F8" s="211"/>
      <c r="G8" s="211"/>
      <c r="H8" s="211"/>
      <c r="I8" s="211"/>
      <c r="J8" s="212"/>
    </row>
    <row r="9" spans="1:23" ht="18" customHeight="1" x14ac:dyDescent="0.25">
      <c r="A9" s="12"/>
      <c r="B9" s="37" t="s">
        <v>27</v>
      </c>
      <c r="C9" s="19"/>
      <c r="D9" s="16"/>
      <c r="E9" s="16"/>
      <c r="F9" s="16"/>
      <c r="G9" s="38" t="s">
        <v>26</v>
      </c>
      <c r="H9" s="16"/>
      <c r="I9" s="26"/>
      <c r="J9" s="29"/>
    </row>
    <row r="10" spans="1:23" ht="20.100000000000001" customHeight="1" x14ac:dyDescent="0.25">
      <c r="A10" s="12"/>
      <c r="B10" s="210" t="s">
        <v>24</v>
      </c>
      <c r="C10" s="211"/>
      <c r="D10" s="211"/>
      <c r="E10" s="211"/>
      <c r="F10" s="211"/>
      <c r="G10" s="211"/>
      <c r="H10" s="211"/>
      <c r="I10" s="211"/>
      <c r="J10" s="212"/>
    </row>
    <row r="11" spans="1:23" ht="18" customHeight="1" thickBot="1" x14ac:dyDescent="0.3">
      <c r="A11" s="12"/>
      <c r="B11" s="37" t="s">
        <v>27</v>
      </c>
      <c r="C11" s="19"/>
      <c r="D11" s="16"/>
      <c r="E11" s="16"/>
      <c r="F11" s="16"/>
      <c r="G11" s="38" t="s">
        <v>26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1" t="s">
        <v>28</v>
      </c>
      <c r="C14" s="79" t="s">
        <v>5</v>
      </c>
      <c r="D14" s="80" t="s">
        <v>57</v>
      </c>
      <c r="E14" s="81" t="s">
        <v>58</v>
      </c>
      <c r="F14" s="79" t="s">
        <v>59</v>
      </c>
      <c r="G14" s="51" t="s">
        <v>35</v>
      </c>
      <c r="H14" s="44"/>
      <c r="I14" s="46"/>
      <c r="J14" s="47"/>
    </row>
    <row r="15" spans="1:23" ht="18" customHeight="1" x14ac:dyDescent="0.25">
      <c r="A15" s="12"/>
      <c r="B15" s="86">
        <v>1</v>
      </c>
      <c r="C15" s="87" t="s">
        <v>29</v>
      </c>
      <c r="D15" s="88">
        <f>'Rekap 27859'!B15</f>
        <v>0</v>
      </c>
      <c r="E15" s="89">
        <f>'Rekap 27859'!C15</f>
        <v>0</v>
      </c>
      <c r="F15" s="87">
        <f>'Rekap 27859'!D15</f>
        <v>0</v>
      </c>
      <c r="G15" s="52">
        <v>7</v>
      </c>
      <c r="H15" s="54" t="s">
        <v>36</v>
      </c>
      <c r="I15" s="27"/>
      <c r="J15" s="56">
        <v>0</v>
      </c>
    </row>
    <row r="16" spans="1:23" ht="18" customHeight="1" x14ac:dyDescent="0.25">
      <c r="A16" s="12"/>
      <c r="B16" s="84">
        <v>2</v>
      </c>
      <c r="C16" s="85" t="s">
        <v>30</v>
      </c>
      <c r="D16" s="90"/>
      <c r="E16" s="91"/>
      <c r="F16" s="100"/>
      <c r="G16" s="103"/>
      <c r="H16" s="115"/>
      <c r="I16" s="117"/>
      <c r="J16" s="110"/>
    </row>
    <row r="17" spans="1:26" ht="18" customHeight="1" x14ac:dyDescent="0.25">
      <c r="A17" s="12"/>
      <c r="B17" s="58">
        <v>3</v>
      </c>
      <c r="C17" s="61" t="s">
        <v>31</v>
      </c>
      <c r="D17" s="82"/>
      <c r="E17" s="83"/>
      <c r="F17" s="75"/>
      <c r="G17" s="52">
        <v>8</v>
      </c>
      <c r="H17" s="62" t="s">
        <v>37</v>
      </c>
      <c r="I17" s="117"/>
      <c r="J17" s="110">
        <f>'SO 27859'!Z49</f>
        <v>0</v>
      </c>
    </row>
    <row r="18" spans="1:26" ht="18" customHeight="1" x14ac:dyDescent="0.25">
      <c r="A18" s="12"/>
      <c r="B18" s="52">
        <v>4</v>
      </c>
      <c r="C18" s="62" t="s">
        <v>32</v>
      </c>
      <c r="D18" s="66"/>
      <c r="E18" s="65"/>
      <c r="F18" s="68"/>
      <c r="G18" s="52">
        <v>9</v>
      </c>
      <c r="H18" s="62" t="s">
        <v>38</v>
      </c>
      <c r="I18" s="117"/>
      <c r="J18" s="110">
        <v>0</v>
      </c>
    </row>
    <row r="19" spans="1:26" ht="18" customHeight="1" x14ac:dyDescent="0.25">
      <c r="A19" s="12"/>
      <c r="B19" s="52">
        <v>5</v>
      </c>
      <c r="C19" s="62" t="s">
        <v>33</v>
      </c>
      <c r="D19" s="66"/>
      <c r="E19" s="65"/>
      <c r="F19" s="68"/>
      <c r="G19" s="103"/>
      <c r="H19" s="115"/>
      <c r="I19" s="117"/>
      <c r="J19" s="116"/>
    </row>
    <row r="20" spans="1:26" ht="18" customHeight="1" thickBot="1" x14ac:dyDescent="0.3">
      <c r="A20" s="12"/>
      <c r="B20" s="52">
        <v>6</v>
      </c>
      <c r="C20" s="63" t="s">
        <v>34</v>
      </c>
      <c r="D20" s="67"/>
      <c r="E20" s="95"/>
      <c r="F20" s="101">
        <f>SUM(F15:F19)</f>
        <v>0</v>
      </c>
      <c r="G20" s="52">
        <v>10</v>
      </c>
      <c r="H20" s="62" t="s">
        <v>34</v>
      </c>
      <c r="I20" s="119"/>
      <c r="J20" s="94">
        <f>SUM(J15:J19)</f>
        <v>0</v>
      </c>
    </row>
    <row r="21" spans="1:26" ht="18" customHeight="1" thickTop="1" x14ac:dyDescent="0.25">
      <c r="A21" s="12"/>
      <c r="B21" s="57" t="s">
        <v>46</v>
      </c>
      <c r="C21" s="60" t="s">
        <v>47</v>
      </c>
      <c r="D21" s="64"/>
      <c r="E21" s="18"/>
      <c r="F21" s="93"/>
      <c r="G21" s="57" t="s">
        <v>53</v>
      </c>
      <c r="H21" s="53" t="s">
        <v>47</v>
      </c>
      <c r="I21" s="27"/>
      <c r="J21" s="120"/>
    </row>
    <row r="22" spans="1:26" ht="18" customHeight="1" x14ac:dyDescent="0.25">
      <c r="A22" s="12"/>
      <c r="B22" s="58">
        <v>11</v>
      </c>
      <c r="C22" s="54" t="s">
        <v>48</v>
      </c>
      <c r="D22" s="74"/>
      <c r="E22" s="77" t="s">
        <v>51</v>
      </c>
      <c r="F22" s="75">
        <f>((F15*U22*0)+(F16*V22*0)+(F17*W22*0))/100</f>
        <v>0</v>
      </c>
      <c r="G22" s="58">
        <v>16</v>
      </c>
      <c r="H22" s="61" t="s">
        <v>54</v>
      </c>
      <c r="I22" s="118" t="s">
        <v>51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49</v>
      </c>
      <c r="D23" s="59"/>
      <c r="E23" s="77" t="s">
        <v>52</v>
      </c>
      <c r="F23" s="68">
        <f>((F15*U23*0)+(F16*V23*0)+(F17*W23*0))/100</f>
        <v>0</v>
      </c>
      <c r="G23" s="52">
        <v>17</v>
      </c>
      <c r="H23" s="62" t="s">
        <v>55</v>
      </c>
      <c r="I23" s="118" t="s">
        <v>51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50</v>
      </c>
      <c r="D24" s="59"/>
      <c r="E24" s="77" t="s">
        <v>51</v>
      </c>
      <c r="F24" s="68">
        <f>((F15*U24*0)+(F16*V24*0)+(F17*W24*0))/100</f>
        <v>0</v>
      </c>
      <c r="G24" s="52">
        <v>18</v>
      </c>
      <c r="H24" s="62" t="s">
        <v>56</v>
      </c>
      <c r="I24" s="118" t="s">
        <v>52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9"/>
      <c r="E25" s="78"/>
      <c r="F25" s="76"/>
      <c r="G25" s="52">
        <v>19</v>
      </c>
      <c r="H25" s="115"/>
      <c r="I25" s="117"/>
      <c r="J25" s="116"/>
    </row>
    <row r="26" spans="1:26" ht="18" customHeight="1" thickBot="1" x14ac:dyDescent="0.3">
      <c r="A26" s="12"/>
      <c r="B26" s="52">
        <v>15</v>
      </c>
      <c r="C26" s="55"/>
      <c r="D26" s="59"/>
      <c r="E26" s="59"/>
      <c r="F26" s="102"/>
      <c r="G26" s="52">
        <v>20</v>
      </c>
      <c r="H26" s="62" t="s">
        <v>34</v>
      </c>
      <c r="I26" s="119"/>
      <c r="J26" s="94">
        <f>SUM(J22:J25)+SUM(F22:F25)</f>
        <v>0</v>
      </c>
    </row>
    <row r="27" spans="1:26" ht="18" customHeight="1" thickTop="1" x14ac:dyDescent="0.25">
      <c r="A27" s="12"/>
      <c r="B27" s="96"/>
      <c r="C27" s="131" t="s">
        <v>62</v>
      </c>
      <c r="D27" s="124"/>
      <c r="E27" s="97"/>
      <c r="F27" s="28"/>
      <c r="G27" s="104" t="s">
        <v>39</v>
      </c>
      <c r="H27" s="99" t="s">
        <v>40</v>
      </c>
      <c r="I27" s="27"/>
      <c r="J27" s="30"/>
    </row>
    <row r="28" spans="1:26" ht="18" customHeight="1" x14ac:dyDescent="0.25">
      <c r="A28" s="12"/>
      <c r="B28" s="25"/>
      <c r="C28" s="122"/>
      <c r="D28" s="125"/>
      <c r="E28" s="21"/>
      <c r="F28" s="12"/>
      <c r="G28" s="84">
        <v>21</v>
      </c>
      <c r="H28" s="85" t="s">
        <v>41</v>
      </c>
      <c r="I28" s="112"/>
      <c r="J28" s="92">
        <f>F20+J20+F26+J26</f>
        <v>0</v>
      </c>
    </row>
    <row r="29" spans="1:26" ht="18" customHeight="1" x14ac:dyDescent="0.25">
      <c r="A29" s="12"/>
      <c r="B29" s="69"/>
      <c r="C29" s="123"/>
      <c r="D29" s="126"/>
      <c r="E29" s="21"/>
      <c r="F29" s="12"/>
      <c r="G29" s="58">
        <v>22</v>
      </c>
      <c r="H29" s="61" t="s">
        <v>42</v>
      </c>
      <c r="I29" s="113">
        <f>J28-SUM('SO 27859'!K9:'SO 27859'!K48)</f>
        <v>0</v>
      </c>
      <c r="J29" s="109">
        <f>ROUND(((ROUND(I29,2)*20)*1/100),2)</f>
        <v>0</v>
      </c>
    </row>
    <row r="30" spans="1:26" ht="18" customHeight="1" x14ac:dyDescent="0.25">
      <c r="A30" s="12"/>
      <c r="B30" s="22"/>
      <c r="C30" s="115"/>
      <c r="D30" s="117"/>
      <c r="E30" s="21"/>
      <c r="F30" s="12"/>
      <c r="G30" s="52">
        <v>23</v>
      </c>
      <c r="H30" s="62" t="s">
        <v>43</v>
      </c>
      <c r="I30" s="77">
        <f>SUM('SO 27859'!K9:'SO 27859'!K48)</f>
        <v>0</v>
      </c>
      <c r="J30" s="110">
        <f>ROUND(((ROUND(I30,2)*0)/100),2)</f>
        <v>0</v>
      </c>
    </row>
    <row r="31" spans="1:26" ht="18" customHeight="1" x14ac:dyDescent="0.25">
      <c r="A31" s="12"/>
      <c r="B31" s="23"/>
      <c r="C31" s="127"/>
      <c r="D31" s="128"/>
      <c r="E31" s="21"/>
      <c r="F31" s="12"/>
      <c r="G31" s="84">
        <v>24</v>
      </c>
      <c r="H31" s="85" t="s">
        <v>44</v>
      </c>
      <c r="I31" s="107"/>
      <c r="J31" s="121">
        <f>SUM(J28:J30)</f>
        <v>0</v>
      </c>
    </row>
    <row r="32" spans="1:26" ht="18" customHeight="1" thickBot="1" x14ac:dyDescent="0.3">
      <c r="A32" s="12"/>
      <c r="B32" s="40"/>
      <c r="C32" s="108"/>
      <c r="D32" s="114"/>
      <c r="E32" s="70"/>
      <c r="F32" s="71"/>
      <c r="G32" s="58" t="s">
        <v>45</v>
      </c>
      <c r="H32" s="108"/>
      <c r="I32" s="114"/>
      <c r="J32" s="111"/>
    </row>
    <row r="33" spans="1:10" ht="18" customHeight="1" thickTop="1" x14ac:dyDescent="0.25">
      <c r="A33" s="12"/>
      <c r="B33" s="96"/>
      <c r="C33" s="97"/>
      <c r="D33" s="129" t="s">
        <v>60</v>
      </c>
      <c r="E33" s="73"/>
      <c r="F33" s="98"/>
      <c r="G33" s="105">
        <v>26</v>
      </c>
      <c r="H33" s="130" t="s">
        <v>61</v>
      </c>
      <c r="I33" s="28"/>
      <c r="J33" s="106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9"/>
      <c r="C40" s="70"/>
      <c r="D40" s="13"/>
      <c r="E40" s="13"/>
      <c r="F40" s="13"/>
      <c r="G40" s="13"/>
      <c r="H40" s="13"/>
      <c r="I40" s="71"/>
      <c r="J40" s="72"/>
    </row>
    <row r="41" spans="1:10" ht="15.75" thickTop="1" x14ac:dyDescent="0.25">
      <c r="A41" s="12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activeCell="A8" sqref="A8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6" t="s">
        <v>22</v>
      </c>
      <c r="B1" s="217"/>
      <c r="C1" s="217"/>
      <c r="D1" s="218"/>
      <c r="E1" s="134" t="s">
        <v>20</v>
      </c>
      <c r="F1" s="133"/>
      <c r="W1">
        <v>30.126000000000001</v>
      </c>
    </row>
    <row r="2" spans="1:26" ht="35.1" customHeight="1" x14ac:dyDescent="0.25">
      <c r="A2" s="216" t="s">
        <v>23</v>
      </c>
      <c r="B2" s="217"/>
      <c r="C2" s="217"/>
      <c r="D2" s="218"/>
      <c r="E2" s="134" t="s">
        <v>18</v>
      </c>
      <c r="F2" s="133"/>
    </row>
    <row r="3" spans="1:26" ht="20.100000000000001" customHeight="1" x14ac:dyDescent="0.25">
      <c r="A3" s="216" t="s">
        <v>24</v>
      </c>
      <c r="B3" s="217"/>
      <c r="C3" s="217"/>
      <c r="D3" s="218"/>
      <c r="E3" s="134"/>
      <c r="F3" s="133"/>
    </row>
    <row r="4" spans="1:26" x14ac:dyDescent="0.25">
      <c r="A4" s="135" t="s">
        <v>0</v>
      </c>
      <c r="B4" s="132"/>
      <c r="C4" s="132"/>
      <c r="D4" s="132"/>
      <c r="E4" s="132"/>
      <c r="F4" s="132"/>
    </row>
    <row r="5" spans="1:26" x14ac:dyDescent="0.25">
      <c r="A5" s="135" t="s">
        <v>305</v>
      </c>
      <c r="B5" s="132"/>
      <c r="C5" s="132"/>
      <c r="D5" s="132"/>
      <c r="E5" s="132"/>
      <c r="F5" s="132"/>
    </row>
    <row r="6" spans="1:26" x14ac:dyDescent="0.25">
      <c r="A6" s="132"/>
      <c r="B6" s="132"/>
      <c r="C6" s="132"/>
      <c r="D6" s="132"/>
      <c r="E6" s="132"/>
      <c r="F6" s="132"/>
    </row>
    <row r="7" spans="1:26" x14ac:dyDescent="0.25">
      <c r="A7" s="132"/>
      <c r="B7" s="132"/>
      <c r="C7" s="132"/>
      <c r="D7" s="132"/>
      <c r="E7" s="132"/>
      <c r="F7" s="132"/>
    </row>
    <row r="8" spans="1:26" x14ac:dyDescent="0.25">
      <c r="A8" s="136" t="s">
        <v>387</v>
      </c>
      <c r="B8" s="132"/>
      <c r="C8" s="132"/>
      <c r="D8" s="132"/>
      <c r="E8" s="132"/>
      <c r="F8" s="132"/>
    </row>
    <row r="9" spans="1:26" x14ac:dyDescent="0.25">
      <c r="A9" s="137" t="s">
        <v>63</v>
      </c>
      <c r="B9" s="137" t="s">
        <v>57</v>
      </c>
      <c r="C9" s="137" t="s">
        <v>58</v>
      </c>
      <c r="D9" s="137" t="s">
        <v>34</v>
      </c>
      <c r="E9" s="137" t="s">
        <v>64</v>
      </c>
      <c r="F9" s="137" t="s">
        <v>65</v>
      </c>
    </row>
    <row r="10" spans="1:26" x14ac:dyDescent="0.25">
      <c r="A10" s="144" t="s">
        <v>66</v>
      </c>
      <c r="B10" s="145"/>
      <c r="C10" s="141"/>
      <c r="D10" s="141"/>
      <c r="E10" s="142"/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x14ac:dyDescent="0.25">
      <c r="A11" s="146" t="s">
        <v>67</v>
      </c>
      <c r="B11" s="147">
        <f>'SO 27859'!L27</f>
        <v>0</v>
      </c>
      <c r="C11" s="147">
        <f>'SO 27859'!M27</f>
        <v>0</v>
      </c>
      <c r="D11" s="147">
        <f>'SO 27859'!I27</f>
        <v>0</v>
      </c>
      <c r="E11" s="148">
        <f>'SO 27859'!S27</f>
        <v>7.57</v>
      </c>
      <c r="F11" s="148">
        <f>'SO 27859'!V27</f>
        <v>0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  <row r="12" spans="1:26" x14ac:dyDescent="0.25">
      <c r="A12" s="146" t="s">
        <v>306</v>
      </c>
      <c r="B12" s="147">
        <f>'SO 27859'!L33</f>
        <v>0</v>
      </c>
      <c r="C12" s="147">
        <f>'SO 27859'!M33</f>
        <v>0</v>
      </c>
      <c r="D12" s="147">
        <f>'SO 27859'!I33</f>
        <v>0</v>
      </c>
      <c r="E12" s="148">
        <f>'SO 27859'!S33</f>
        <v>7.33</v>
      </c>
      <c r="F12" s="148">
        <f>'SO 27859'!V33</f>
        <v>0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x14ac:dyDescent="0.25">
      <c r="A13" s="146" t="s">
        <v>307</v>
      </c>
      <c r="B13" s="147">
        <f>'SO 27859'!L42</f>
        <v>0</v>
      </c>
      <c r="C13" s="147">
        <f>'SO 27859'!M42</f>
        <v>0</v>
      </c>
      <c r="D13" s="147">
        <f>'SO 27859'!I42</f>
        <v>0</v>
      </c>
      <c r="E13" s="148">
        <f>'SO 27859'!S42</f>
        <v>0.74</v>
      </c>
      <c r="F13" s="148">
        <f>'SO 27859'!V42</f>
        <v>0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</row>
    <row r="14" spans="1:26" x14ac:dyDescent="0.25">
      <c r="A14" s="146" t="s">
        <v>72</v>
      </c>
      <c r="B14" s="147">
        <f>'SO 27859'!L46</f>
        <v>0</v>
      </c>
      <c r="C14" s="147">
        <f>'SO 27859'!M46</f>
        <v>0</v>
      </c>
      <c r="D14" s="147">
        <f>'SO 27859'!I46</f>
        <v>0</v>
      </c>
      <c r="E14" s="148">
        <f>'SO 27859'!S46</f>
        <v>0</v>
      </c>
      <c r="F14" s="148">
        <f>'SO 27859'!V46</f>
        <v>0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</row>
    <row r="15" spans="1:26" x14ac:dyDescent="0.25">
      <c r="A15" s="2" t="s">
        <v>66</v>
      </c>
      <c r="B15" s="149">
        <f>'SO 27859'!L48</f>
        <v>0</v>
      </c>
      <c r="C15" s="149">
        <f>'SO 27859'!M48</f>
        <v>0</v>
      </c>
      <c r="D15" s="149">
        <f>'SO 27859'!I48</f>
        <v>0</v>
      </c>
      <c r="E15" s="150">
        <f>'SO 27859'!S48</f>
        <v>15.64</v>
      </c>
      <c r="F15" s="150">
        <f>'SO 27859'!V48</f>
        <v>0</v>
      </c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 x14ac:dyDescent="0.25">
      <c r="A16" s="1"/>
      <c r="B16" s="139"/>
      <c r="C16" s="139"/>
      <c r="D16" s="139"/>
      <c r="E16" s="138"/>
      <c r="F16" s="138"/>
    </row>
    <row r="17" spans="1:26" x14ac:dyDescent="0.25">
      <c r="A17" s="2" t="s">
        <v>87</v>
      </c>
      <c r="B17" s="149">
        <f>'SO 27859'!L49</f>
        <v>0</v>
      </c>
      <c r="C17" s="149">
        <f>'SO 27859'!M49</f>
        <v>0</v>
      </c>
      <c r="D17" s="149">
        <f>'SO 27859'!I49</f>
        <v>0</v>
      </c>
      <c r="E17" s="150">
        <f>'SO 27859'!S49</f>
        <v>15.64</v>
      </c>
      <c r="F17" s="150">
        <f>'SO 27859'!V49</f>
        <v>0</v>
      </c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</row>
    <row r="18" spans="1:26" x14ac:dyDescent="0.25">
      <c r="A18" s="1"/>
      <c r="B18" s="139"/>
      <c r="C18" s="139"/>
      <c r="D18" s="139"/>
      <c r="E18" s="138"/>
      <c r="F18" s="138"/>
    </row>
    <row r="19" spans="1:26" x14ac:dyDescent="0.25">
      <c r="A19" s="1"/>
      <c r="B19" s="139"/>
      <c r="C19" s="139"/>
      <c r="D19" s="139"/>
      <c r="E19" s="138"/>
      <c r="F19" s="138"/>
    </row>
    <row r="20" spans="1:26" x14ac:dyDescent="0.25">
      <c r="A20" s="1"/>
      <c r="B20" s="139"/>
      <c r="C20" s="139"/>
      <c r="D20" s="139"/>
      <c r="E20" s="138"/>
      <c r="F20" s="138"/>
    </row>
    <row r="21" spans="1:26" x14ac:dyDescent="0.25">
      <c r="A21" s="1"/>
      <c r="B21" s="139"/>
      <c r="C21" s="139"/>
      <c r="D21" s="139"/>
      <c r="E21" s="138"/>
      <c r="F21" s="138"/>
    </row>
    <row r="22" spans="1:26" x14ac:dyDescent="0.25">
      <c r="A22" s="1"/>
      <c r="B22" s="139"/>
      <c r="C22" s="139"/>
      <c r="D22" s="139"/>
      <c r="E22" s="138"/>
      <c r="F22" s="138"/>
    </row>
    <row r="23" spans="1:26" x14ac:dyDescent="0.25">
      <c r="A23" s="1"/>
      <c r="B23" s="139"/>
      <c r="C23" s="139"/>
      <c r="D23" s="139"/>
      <c r="E23" s="138"/>
      <c r="F23" s="138"/>
    </row>
    <row r="24" spans="1:26" x14ac:dyDescent="0.25">
      <c r="A24" s="1"/>
      <c r="B24" s="139"/>
      <c r="C24" s="139"/>
      <c r="D24" s="139"/>
      <c r="E24" s="138"/>
      <c r="F24" s="138"/>
    </row>
    <row r="25" spans="1:26" x14ac:dyDescent="0.25">
      <c r="A25" s="1"/>
      <c r="B25" s="139"/>
      <c r="C25" s="139"/>
      <c r="D25" s="139"/>
      <c r="E25" s="138"/>
      <c r="F25" s="138"/>
    </row>
    <row r="26" spans="1:26" x14ac:dyDescent="0.25">
      <c r="A26" s="1"/>
      <c r="B26" s="139"/>
      <c r="C26" s="139"/>
      <c r="D26" s="139"/>
      <c r="E26" s="138"/>
      <c r="F26" s="138"/>
    </row>
    <row r="27" spans="1:26" x14ac:dyDescent="0.25">
      <c r="A27" s="1"/>
      <c r="B27" s="139"/>
      <c r="C27" s="139"/>
      <c r="D27" s="139"/>
      <c r="E27" s="138"/>
      <c r="F27" s="138"/>
    </row>
    <row r="28" spans="1:26" x14ac:dyDescent="0.25">
      <c r="A28" s="1"/>
      <c r="B28" s="139"/>
      <c r="C28" s="139"/>
      <c r="D28" s="139"/>
      <c r="E28" s="138"/>
      <c r="F28" s="138"/>
    </row>
    <row r="29" spans="1:26" x14ac:dyDescent="0.25">
      <c r="A29" s="1"/>
      <c r="B29" s="139"/>
      <c r="C29" s="139"/>
      <c r="D29" s="139"/>
      <c r="E29" s="138"/>
      <c r="F29" s="138"/>
    </row>
    <row r="30" spans="1:26" x14ac:dyDescent="0.25">
      <c r="A30" s="1"/>
      <c r="B30" s="139"/>
      <c r="C30" s="139"/>
      <c r="D30" s="139"/>
      <c r="E30" s="138"/>
      <c r="F30" s="138"/>
    </row>
    <row r="31" spans="1:26" x14ac:dyDescent="0.25">
      <c r="A31" s="1"/>
      <c r="B31" s="139"/>
      <c r="C31" s="139"/>
      <c r="D31" s="139"/>
      <c r="E31" s="138"/>
      <c r="F31" s="138"/>
    </row>
    <row r="32" spans="1:26" x14ac:dyDescent="0.25">
      <c r="A32" s="1"/>
      <c r="B32" s="139"/>
      <c r="C32" s="139"/>
      <c r="D32" s="139"/>
      <c r="E32" s="138"/>
      <c r="F32" s="138"/>
    </row>
    <row r="33" spans="1:6" x14ac:dyDescent="0.25">
      <c r="A33" s="1"/>
      <c r="B33" s="139"/>
      <c r="C33" s="139"/>
      <c r="D33" s="139"/>
      <c r="E33" s="138"/>
      <c r="F33" s="138"/>
    </row>
    <row r="34" spans="1:6" x14ac:dyDescent="0.25">
      <c r="A34" s="1"/>
      <c r="B34" s="139"/>
      <c r="C34" s="139"/>
      <c r="D34" s="139"/>
      <c r="E34" s="138"/>
      <c r="F34" s="138"/>
    </row>
    <row r="35" spans="1:6" x14ac:dyDescent="0.25">
      <c r="A35" s="1"/>
      <c r="B35" s="139"/>
      <c r="C35" s="139"/>
      <c r="D35" s="139"/>
      <c r="E35" s="138"/>
      <c r="F35" s="138"/>
    </row>
    <row r="36" spans="1:6" x14ac:dyDescent="0.25">
      <c r="A36" s="1"/>
      <c r="B36" s="139"/>
      <c r="C36" s="139"/>
      <c r="D36" s="139"/>
      <c r="E36" s="138"/>
      <c r="F36" s="138"/>
    </row>
    <row r="37" spans="1:6" x14ac:dyDescent="0.25">
      <c r="A37" s="1"/>
      <c r="B37" s="139"/>
      <c r="C37" s="139"/>
      <c r="D37" s="139"/>
      <c r="E37" s="138"/>
      <c r="F37" s="138"/>
    </row>
    <row r="38" spans="1:6" x14ac:dyDescent="0.25">
      <c r="A38" s="1"/>
      <c r="B38" s="139"/>
      <c r="C38" s="139"/>
      <c r="D38" s="139"/>
      <c r="E38" s="138"/>
      <c r="F38" s="138"/>
    </row>
    <row r="39" spans="1:6" x14ac:dyDescent="0.25">
      <c r="A39" s="1"/>
      <c r="B39" s="139"/>
      <c r="C39" s="139"/>
      <c r="D39" s="139"/>
      <c r="E39" s="138"/>
      <c r="F39" s="138"/>
    </row>
    <row r="40" spans="1:6" x14ac:dyDescent="0.25">
      <c r="A40" s="1"/>
      <c r="B40" s="139"/>
      <c r="C40" s="139"/>
      <c r="D40" s="139"/>
      <c r="E40" s="138"/>
      <c r="F40" s="138"/>
    </row>
    <row r="41" spans="1:6" x14ac:dyDescent="0.25">
      <c r="A41" s="1"/>
      <c r="B41" s="139"/>
      <c r="C41" s="139"/>
      <c r="D41" s="139"/>
      <c r="E41" s="138"/>
      <c r="F41" s="138"/>
    </row>
    <row r="42" spans="1:6" x14ac:dyDescent="0.25">
      <c r="A42" s="1"/>
      <c r="B42" s="139"/>
      <c r="C42" s="139"/>
      <c r="D42" s="139"/>
      <c r="E42" s="138"/>
      <c r="F42" s="138"/>
    </row>
    <row r="43" spans="1:6" x14ac:dyDescent="0.25">
      <c r="A43" s="1"/>
      <c r="B43" s="139"/>
      <c r="C43" s="139"/>
      <c r="D43" s="139"/>
      <c r="E43" s="138"/>
      <c r="F43" s="138"/>
    </row>
    <row r="44" spans="1:6" x14ac:dyDescent="0.25">
      <c r="A44" s="1"/>
      <c r="B44" s="139"/>
      <c r="C44" s="139"/>
      <c r="D44" s="139"/>
      <c r="E44" s="138"/>
      <c r="F44" s="138"/>
    </row>
    <row r="45" spans="1:6" x14ac:dyDescent="0.25">
      <c r="A45" s="1"/>
      <c r="B45" s="139"/>
      <c r="C45" s="139"/>
      <c r="D45" s="139"/>
      <c r="E45" s="138"/>
      <c r="F45" s="138"/>
    </row>
    <row r="46" spans="1:6" x14ac:dyDescent="0.25">
      <c r="A46" s="1"/>
      <c r="B46" s="139"/>
      <c r="C46" s="139"/>
      <c r="D46" s="139"/>
      <c r="E46" s="138"/>
      <c r="F46" s="138"/>
    </row>
    <row r="47" spans="1:6" x14ac:dyDescent="0.25">
      <c r="A47" s="1"/>
      <c r="B47" s="139"/>
      <c r="C47" s="139"/>
      <c r="D47" s="139"/>
      <c r="E47" s="138"/>
      <c r="F47" s="138"/>
    </row>
    <row r="48" spans="1:6" x14ac:dyDescent="0.25">
      <c r="A48" s="1"/>
      <c r="B48" s="139"/>
      <c r="C48" s="139"/>
      <c r="D48" s="139"/>
      <c r="E48" s="138"/>
      <c r="F48" s="138"/>
    </row>
    <row r="49" spans="1:6" x14ac:dyDescent="0.25">
      <c r="A49" s="1"/>
      <c r="B49" s="139"/>
      <c r="C49" s="139"/>
      <c r="D49" s="139"/>
      <c r="E49" s="138"/>
      <c r="F49" s="138"/>
    </row>
    <row r="50" spans="1:6" x14ac:dyDescent="0.25">
      <c r="A50" s="1"/>
      <c r="B50" s="139"/>
      <c r="C50" s="139"/>
      <c r="D50" s="139"/>
      <c r="E50" s="138"/>
      <c r="F50" s="138"/>
    </row>
    <row r="51" spans="1:6" x14ac:dyDescent="0.25">
      <c r="A51" s="1"/>
      <c r="B51" s="139"/>
      <c r="C51" s="139"/>
      <c r="D51" s="139"/>
      <c r="E51" s="138"/>
      <c r="F51" s="138"/>
    </row>
    <row r="52" spans="1:6" x14ac:dyDescent="0.25">
      <c r="A52" s="1"/>
      <c r="B52" s="139"/>
      <c r="C52" s="139"/>
      <c r="D52" s="139"/>
      <c r="E52" s="138"/>
      <c r="F52" s="138"/>
    </row>
    <row r="53" spans="1:6" x14ac:dyDescent="0.25">
      <c r="A53" s="1"/>
      <c r="B53" s="139"/>
      <c r="C53" s="139"/>
      <c r="D53" s="139"/>
      <c r="E53" s="138"/>
      <c r="F53" s="138"/>
    </row>
    <row r="54" spans="1:6" x14ac:dyDescent="0.25">
      <c r="A54" s="1"/>
      <c r="B54" s="139"/>
      <c r="C54" s="139"/>
      <c r="D54" s="139"/>
      <c r="E54" s="138"/>
      <c r="F54" s="138"/>
    </row>
    <row r="55" spans="1:6" x14ac:dyDescent="0.25">
      <c r="A55" s="1"/>
      <c r="B55" s="139"/>
      <c r="C55" s="139"/>
      <c r="D55" s="139"/>
      <c r="E55" s="138"/>
      <c r="F55" s="138"/>
    </row>
    <row r="56" spans="1:6" x14ac:dyDescent="0.25">
      <c r="A56" s="1"/>
      <c r="B56" s="139"/>
      <c r="C56" s="139"/>
      <c r="D56" s="139"/>
      <c r="E56" s="138"/>
      <c r="F56" s="138"/>
    </row>
    <row r="57" spans="1:6" x14ac:dyDescent="0.25">
      <c r="A57" s="1"/>
      <c r="B57" s="139"/>
      <c r="C57" s="139"/>
      <c r="D57" s="139"/>
      <c r="E57" s="138"/>
      <c r="F57" s="138"/>
    </row>
    <row r="58" spans="1:6" x14ac:dyDescent="0.25">
      <c r="A58" s="1"/>
      <c r="B58" s="139"/>
      <c r="C58" s="139"/>
      <c r="D58" s="139"/>
      <c r="E58" s="138"/>
      <c r="F58" s="138"/>
    </row>
    <row r="59" spans="1:6" x14ac:dyDescent="0.25">
      <c r="A59" s="1"/>
      <c r="B59" s="139"/>
      <c r="C59" s="139"/>
      <c r="D59" s="139"/>
      <c r="E59" s="138"/>
      <c r="F59" s="138"/>
    </row>
    <row r="60" spans="1:6" x14ac:dyDescent="0.25">
      <c r="A60" s="1"/>
      <c r="B60" s="139"/>
      <c r="C60" s="139"/>
      <c r="D60" s="139"/>
      <c r="E60" s="138"/>
      <c r="F60" s="138"/>
    </row>
    <row r="61" spans="1:6" x14ac:dyDescent="0.25">
      <c r="A61" s="1"/>
      <c r="B61" s="139"/>
      <c r="C61" s="139"/>
      <c r="D61" s="139"/>
      <c r="E61" s="138"/>
      <c r="F61" s="138"/>
    </row>
    <row r="62" spans="1:6" x14ac:dyDescent="0.25">
      <c r="A62" s="1"/>
      <c r="B62" s="139"/>
      <c r="C62" s="139"/>
      <c r="D62" s="139"/>
      <c r="E62" s="138"/>
      <c r="F62" s="138"/>
    </row>
    <row r="63" spans="1:6" x14ac:dyDescent="0.25">
      <c r="A63" s="1"/>
      <c r="B63" s="139"/>
      <c r="C63" s="139"/>
      <c r="D63" s="139"/>
      <c r="E63" s="138"/>
      <c r="F63" s="138"/>
    </row>
    <row r="64" spans="1:6" x14ac:dyDescent="0.25">
      <c r="A64" s="1"/>
      <c r="B64" s="139"/>
      <c r="C64" s="139"/>
      <c r="D64" s="139"/>
      <c r="E64" s="138"/>
      <c r="F64" s="138"/>
    </row>
    <row r="65" spans="1:6" x14ac:dyDescent="0.25">
      <c r="A65" s="1"/>
      <c r="B65" s="139"/>
      <c r="C65" s="139"/>
      <c r="D65" s="139"/>
      <c r="E65" s="138"/>
      <c r="F65" s="138"/>
    </row>
    <row r="66" spans="1:6" x14ac:dyDescent="0.25">
      <c r="A66" s="1"/>
      <c r="B66" s="139"/>
      <c r="C66" s="139"/>
      <c r="D66" s="139"/>
      <c r="E66" s="138"/>
      <c r="F66" s="138"/>
    </row>
    <row r="67" spans="1:6" x14ac:dyDescent="0.25">
      <c r="A67" s="1"/>
      <c r="B67" s="139"/>
      <c r="C67" s="139"/>
      <c r="D67" s="139"/>
      <c r="E67" s="138"/>
      <c r="F67" s="138"/>
    </row>
    <row r="68" spans="1:6" x14ac:dyDescent="0.25">
      <c r="A68" s="1"/>
      <c r="B68" s="139"/>
      <c r="C68" s="139"/>
      <c r="D68" s="139"/>
      <c r="E68" s="138"/>
      <c r="F68" s="138"/>
    </row>
    <row r="69" spans="1:6" x14ac:dyDescent="0.25">
      <c r="A69" s="1"/>
      <c r="B69" s="139"/>
      <c r="C69" s="139"/>
      <c r="D69" s="139"/>
      <c r="E69" s="138"/>
      <c r="F69" s="138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>
      <pane ySplit="8" topLeftCell="A9" activePane="bottomLeft" state="frozen"/>
      <selection pane="bottomLeft" activeCell="B7" sqref="B7"/>
    </sheetView>
  </sheetViews>
  <sheetFormatPr defaultColWidth="0" defaultRowHeight="15" x14ac:dyDescent="0.25"/>
  <cols>
    <col min="1" max="1" width="4.7109375" hidden="1" customWidth="1"/>
    <col min="2" max="2" width="7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219" t="s">
        <v>22</v>
      </c>
      <c r="C1" s="220"/>
      <c r="D1" s="220"/>
      <c r="E1" s="220"/>
      <c r="F1" s="220"/>
      <c r="G1" s="220"/>
      <c r="H1" s="221"/>
      <c r="I1" s="154" t="s">
        <v>20</v>
      </c>
      <c r="J1" s="11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19" t="s">
        <v>23</v>
      </c>
      <c r="C2" s="220"/>
      <c r="D2" s="220"/>
      <c r="E2" s="220"/>
      <c r="F2" s="220"/>
      <c r="G2" s="220"/>
      <c r="H2" s="221"/>
      <c r="I2" s="154" t="s">
        <v>18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219" t="s">
        <v>24</v>
      </c>
      <c r="C3" s="220"/>
      <c r="D3" s="220"/>
      <c r="E3" s="220"/>
      <c r="F3" s="220"/>
      <c r="G3" s="220"/>
      <c r="H3" s="221"/>
      <c r="I3" s="154"/>
      <c r="J3" s="11"/>
      <c r="K3" s="3"/>
      <c r="L3" s="3"/>
      <c r="M3" s="3"/>
      <c r="N3" s="3"/>
      <c r="O3" s="3"/>
      <c r="P3" s="5"/>
      <c r="Q3" s="1"/>
      <c r="R3" s="1"/>
      <c r="S3" s="3"/>
      <c r="V3" s="3"/>
    </row>
    <row r="4" spans="1:26" x14ac:dyDescent="0.25">
      <c r="A4" s="3"/>
      <c r="B4" s="5" t="s">
        <v>98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55" t="s">
        <v>305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387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7" t="s">
        <v>88</v>
      </c>
      <c r="B8" s="157" t="s">
        <v>89</v>
      </c>
      <c r="C8" s="157" t="s">
        <v>90</v>
      </c>
      <c r="D8" s="157" t="s">
        <v>91</v>
      </c>
      <c r="E8" s="157" t="s">
        <v>92</v>
      </c>
      <c r="F8" s="157" t="s">
        <v>93</v>
      </c>
      <c r="G8" s="157" t="s">
        <v>57</v>
      </c>
      <c r="H8" s="157" t="s">
        <v>58</v>
      </c>
      <c r="I8" s="157" t="s">
        <v>94</v>
      </c>
      <c r="J8" s="157"/>
      <c r="K8" s="157"/>
      <c r="L8" s="157"/>
      <c r="M8" s="157"/>
      <c r="N8" s="157"/>
      <c r="O8" s="157"/>
      <c r="P8" s="157" t="s">
        <v>95</v>
      </c>
      <c r="Q8" s="152"/>
      <c r="R8" s="152"/>
      <c r="S8" s="157" t="s">
        <v>96</v>
      </c>
      <c r="T8" s="153"/>
      <c r="U8" s="153"/>
      <c r="V8" s="157" t="s">
        <v>97</v>
      </c>
      <c r="W8" s="151"/>
      <c r="X8" s="151"/>
      <c r="Y8" s="151"/>
      <c r="Z8" s="151"/>
    </row>
    <row r="9" spans="1:26" x14ac:dyDescent="0.25">
      <c r="A9" s="140"/>
      <c r="B9" s="140"/>
      <c r="C9" s="158"/>
      <c r="D9" s="144" t="s">
        <v>66</v>
      </c>
      <c r="E9" s="140"/>
      <c r="F9" s="159"/>
      <c r="G9" s="141"/>
      <c r="H9" s="141"/>
      <c r="I9" s="141"/>
      <c r="J9" s="140"/>
      <c r="K9" s="140"/>
      <c r="L9" s="140"/>
      <c r="M9" s="140"/>
      <c r="N9" s="140"/>
      <c r="O9" s="140"/>
      <c r="P9" s="140"/>
      <c r="Q9" s="146"/>
      <c r="R9" s="146"/>
      <c r="S9" s="140"/>
      <c r="T9" s="143"/>
      <c r="U9" s="143"/>
      <c r="V9" s="140"/>
      <c r="W9" s="143"/>
      <c r="X9" s="143"/>
      <c r="Y9" s="143"/>
      <c r="Z9" s="143"/>
    </row>
    <row r="10" spans="1:26" x14ac:dyDescent="0.25">
      <c r="A10" s="146"/>
      <c r="B10" s="146"/>
      <c r="C10" s="161">
        <v>1</v>
      </c>
      <c r="D10" s="161" t="s">
        <v>67</v>
      </c>
      <c r="E10" s="146"/>
      <c r="F10" s="160"/>
      <c r="G10" s="147"/>
      <c r="H10" s="147"/>
      <c r="I10" s="147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3"/>
      <c r="U10" s="143"/>
      <c r="V10" s="146"/>
      <c r="W10" s="143"/>
      <c r="X10" s="143"/>
      <c r="Y10" s="143"/>
      <c r="Z10" s="143"/>
    </row>
    <row r="11" spans="1:26" ht="24.95" customHeight="1" x14ac:dyDescent="0.25">
      <c r="A11" s="167"/>
      <c r="B11" s="162" t="s">
        <v>99</v>
      </c>
      <c r="C11" s="168" t="s">
        <v>308</v>
      </c>
      <c r="D11" s="162" t="s">
        <v>309</v>
      </c>
      <c r="E11" s="162" t="s">
        <v>102</v>
      </c>
      <c r="F11" s="163">
        <v>8</v>
      </c>
      <c r="G11" s="169"/>
      <c r="H11" s="169"/>
      <c r="I11" s="164">
        <f t="shared" ref="I11:I26" si="0">ROUND(F11*(G11+H11),2)</f>
        <v>0</v>
      </c>
      <c r="J11" s="162">
        <f t="shared" ref="J11:J26" si="1">ROUND(F11*(N11),2)</f>
        <v>0</v>
      </c>
      <c r="K11" s="165">
        <f t="shared" ref="K11:K26" si="2">ROUND(F11*(O11),2)</f>
        <v>0</v>
      </c>
      <c r="L11" s="165">
        <f t="shared" ref="L11:L26" si="3">ROUND(F11*(G11),2)</f>
        <v>0</v>
      </c>
      <c r="M11" s="165">
        <f t="shared" ref="M11:M26" si="4">ROUND(F11*(H11),2)</f>
        <v>0</v>
      </c>
      <c r="N11" s="165">
        <v>0</v>
      </c>
      <c r="O11" s="165"/>
      <c r="P11" s="170"/>
      <c r="Q11" s="170"/>
      <c r="R11" s="170"/>
      <c r="S11" s="165">
        <f t="shared" ref="S11:S26" si="5">ROUND(F11*(P11),3)</f>
        <v>0</v>
      </c>
      <c r="T11" s="166"/>
      <c r="U11" s="166"/>
      <c r="V11" s="170"/>
      <c r="Z11">
        <v>0</v>
      </c>
    </row>
    <row r="12" spans="1:26" ht="24.95" customHeight="1" x14ac:dyDescent="0.25">
      <c r="A12" s="167"/>
      <c r="B12" s="162" t="s">
        <v>99</v>
      </c>
      <c r="C12" s="168" t="s">
        <v>310</v>
      </c>
      <c r="D12" s="162" t="s">
        <v>311</v>
      </c>
      <c r="E12" s="162" t="s">
        <v>102</v>
      </c>
      <c r="F12" s="163">
        <v>3.726</v>
      </c>
      <c r="G12" s="169"/>
      <c r="H12" s="169"/>
      <c r="I12" s="164">
        <f t="shared" si="0"/>
        <v>0</v>
      </c>
      <c r="J12" s="162">
        <f t="shared" si="1"/>
        <v>0</v>
      </c>
      <c r="K12" s="165">
        <f t="shared" si="2"/>
        <v>0</v>
      </c>
      <c r="L12" s="165">
        <f t="shared" si="3"/>
        <v>0</v>
      </c>
      <c r="M12" s="165">
        <f t="shared" si="4"/>
        <v>0</v>
      </c>
      <c r="N12" s="165">
        <v>0</v>
      </c>
      <c r="O12" s="165"/>
      <c r="P12" s="170"/>
      <c r="Q12" s="170"/>
      <c r="R12" s="170"/>
      <c r="S12" s="165">
        <f t="shared" si="5"/>
        <v>0</v>
      </c>
      <c r="T12" s="166"/>
      <c r="U12" s="166"/>
      <c r="V12" s="170"/>
      <c r="Z12">
        <v>0</v>
      </c>
    </row>
    <row r="13" spans="1:26" ht="24.95" customHeight="1" x14ac:dyDescent="0.25">
      <c r="A13" s="167"/>
      <c r="B13" s="162" t="s">
        <v>99</v>
      </c>
      <c r="C13" s="168" t="s">
        <v>312</v>
      </c>
      <c r="D13" s="162" t="s">
        <v>313</v>
      </c>
      <c r="E13" s="162" t="s">
        <v>102</v>
      </c>
      <c r="F13" s="163">
        <v>11.726000000000001</v>
      </c>
      <c r="G13" s="169"/>
      <c r="H13" s="169"/>
      <c r="I13" s="164">
        <f t="shared" si="0"/>
        <v>0</v>
      </c>
      <c r="J13" s="162">
        <f t="shared" si="1"/>
        <v>0</v>
      </c>
      <c r="K13" s="165">
        <f t="shared" si="2"/>
        <v>0</v>
      </c>
      <c r="L13" s="165">
        <f t="shared" si="3"/>
        <v>0</v>
      </c>
      <c r="M13" s="165">
        <f t="shared" si="4"/>
        <v>0</v>
      </c>
      <c r="N13" s="165">
        <v>0</v>
      </c>
      <c r="O13" s="165"/>
      <c r="P13" s="170"/>
      <c r="Q13" s="170"/>
      <c r="R13" s="170"/>
      <c r="S13" s="165">
        <f t="shared" si="5"/>
        <v>0</v>
      </c>
      <c r="T13" s="166"/>
      <c r="U13" s="166"/>
      <c r="V13" s="170"/>
      <c r="Z13">
        <v>0</v>
      </c>
    </row>
    <row r="14" spans="1:26" ht="24.95" customHeight="1" x14ac:dyDescent="0.25">
      <c r="A14" s="167"/>
      <c r="B14" s="162" t="s">
        <v>99</v>
      </c>
      <c r="C14" s="168" t="s">
        <v>314</v>
      </c>
      <c r="D14" s="162" t="s">
        <v>315</v>
      </c>
      <c r="E14" s="162" t="s">
        <v>124</v>
      </c>
      <c r="F14" s="163">
        <v>10</v>
      </c>
      <c r="G14" s="169"/>
      <c r="H14" s="169"/>
      <c r="I14" s="164">
        <f t="shared" si="0"/>
        <v>0</v>
      </c>
      <c r="J14" s="162">
        <f t="shared" si="1"/>
        <v>0</v>
      </c>
      <c r="K14" s="165">
        <f t="shared" si="2"/>
        <v>0</v>
      </c>
      <c r="L14" s="165">
        <f t="shared" si="3"/>
        <v>0</v>
      </c>
      <c r="M14" s="165">
        <f t="shared" si="4"/>
        <v>0</v>
      </c>
      <c r="N14" s="165">
        <v>0</v>
      </c>
      <c r="O14" s="165"/>
      <c r="P14" s="170">
        <v>9.7000000000000005E-4</v>
      </c>
      <c r="Q14" s="170"/>
      <c r="R14" s="170">
        <v>9.7000000000000005E-4</v>
      </c>
      <c r="S14" s="165">
        <f t="shared" si="5"/>
        <v>0.01</v>
      </c>
      <c r="T14" s="166"/>
      <c r="U14" s="166"/>
      <c r="V14" s="170"/>
      <c r="Z14">
        <v>0</v>
      </c>
    </row>
    <row r="15" spans="1:26" ht="24.95" customHeight="1" x14ac:dyDescent="0.25">
      <c r="A15" s="167"/>
      <c r="B15" s="162" t="s">
        <v>99</v>
      </c>
      <c r="C15" s="168" t="s">
        <v>316</v>
      </c>
      <c r="D15" s="162" t="s">
        <v>317</v>
      </c>
      <c r="E15" s="162" t="s">
        <v>124</v>
      </c>
      <c r="F15" s="163">
        <v>10</v>
      </c>
      <c r="G15" s="169"/>
      <c r="H15" s="169"/>
      <c r="I15" s="164">
        <f t="shared" si="0"/>
        <v>0</v>
      </c>
      <c r="J15" s="162">
        <f t="shared" si="1"/>
        <v>0</v>
      </c>
      <c r="K15" s="165">
        <f t="shared" si="2"/>
        <v>0</v>
      </c>
      <c r="L15" s="165">
        <f t="shared" si="3"/>
        <v>0</v>
      </c>
      <c r="M15" s="165">
        <f t="shared" si="4"/>
        <v>0</v>
      </c>
      <c r="N15" s="165">
        <v>0</v>
      </c>
      <c r="O15" s="165"/>
      <c r="P15" s="170"/>
      <c r="Q15" s="170"/>
      <c r="R15" s="170"/>
      <c r="S15" s="165">
        <f t="shared" si="5"/>
        <v>0</v>
      </c>
      <c r="T15" s="166"/>
      <c r="U15" s="166"/>
      <c r="V15" s="170"/>
      <c r="Z15">
        <v>0</v>
      </c>
    </row>
    <row r="16" spans="1:26" ht="24.95" customHeight="1" x14ac:dyDescent="0.25">
      <c r="A16" s="167"/>
      <c r="B16" s="162" t="s">
        <v>99</v>
      </c>
      <c r="C16" s="168" t="s">
        <v>318</v>
      </c>
      <c r="D16" s="162" t="s">
        <v>319</v>
      </c>
      <c r="E16" s="162" t="s">
        <v>102</v>
      </c>
      <c r="F16" s="163">
        <v>11.726000000000001</v>
      </c>
      <c r="G16" s="169"/>
      <c r="H16" s="169"/>
      <c r="I16" s="164">
        <f t="shared" si="0"/>
        <v>0</v>
      </c>
      <c r="J16" s="162">
        <f t="shared" si="1"/>
        <v>0</v>
      </c>
      <c r="K16" s="165">
        <f t="shared" si="2"/>
        <v>0</v>
      </c>
      <c r="L16" s="165">
        <f t="shared" si="3"/>
        <v>0</v>
      </c>
      <c r="M16" s="165">
        <f t="shared" si="4"/>
        <v>0</v>
      </c>
      <c r="N16" s="165">
        <v>0</v>
      </c>
      <c r="O16" s="165"/>
      <c r="P16" s="170"/>
      <c r="Q16" s="170"/>
      <c r="R16" s="170"/>
      <c r="S16" s="165">
        <f t="shared" si="5"/>
        <v>0</v>
      </c>
      <c r="T16" s="166"/>
      <c r="U16" s="166"/>
      <c r="V16" s="170"/>
      <c r="Z16">
        <v>0</v>
      </c>
    </row>
    <row r="17" spans="1:26" ht="24.95" customHeight="1" x14ac:dyDescent="0.25">
      <c r="A17" s="167"/>
      <c r="B17" s="162" t="s">
        <v>99</v>
      </c>
      <c r="C17" s="168" t="s">
        <v>320</v>
      </c>
      <c r="D17" s="162" t="s">
        <v>321</v>
      </c>
      <c r="E17" s="162" t="s">
        <v>102</v>
      </c>
      <c r="F17" s="163">
        <v>11.726000000000001</v>
      </c>
      <c r="G17" s="169"/>
      <c r="H17" s="169"/>
      <c r="I17" s="164">
        <f t="shared" si="0"/>
        <v>0</v>
      </c>
      <c r="J17" s="162">
        <f t="shared" si="1"/>
        <v>0</v>
      </c>
      <c r="K17" s="165">
        <f t="shared" si="2"/>
        <v>0</v>
      </c>
      <c r="L17" s="165">
        <f t="shared" si="3"/>
        <v>0</v>
      </c>
      <c r="M17" s="165">
        <f t="shared" si="4"/>
        <v>0</v>
      </c>
      <c r="N17" s="165">
        <v>0</v>
      </c>
      <c r="O17" s="165"/>
      <c r="P17" s="170"/>
      <c r="Q17" s="170"/>
      <c r="R17" s="170"/>
      <c r="S17" s="165">
        <f t="shared" si="5"/>
        <v>0</v>
      </c>
      <c r="T17" s="166"/>
      <c r="U17" s="166"/>
      <c r="V17" s="170"/>
      <c r="Z17">
        <v>0</v>
      </c>
    </row>
    <row r="18" spans="1:26" ht="24.95" customHeight="1" x14ac:dyDescent="0.25">
      <c r="A18" s="167"/>
      <c r="B18" s="162" t="s">
        <v>99</v>
      </c>
      <c r="C18" s="168" t="s">
        <v>322</v>
      </c>
      <c r="D18" s="162" t="s">
        <v>323</v>
      </c>
      <c r="E18" s="162" t="s">
        <v>102</v>
      </c>
      <c r="F18" s="163">
        <v>11.726000000000001</v>
      </c>
      <c r="G18" s="169"/>
      <c r="H18" s="169"/>
      <c r="I18" s="164">
        <f t="shared" si="0"/>
        <v>0</v>
      </c>
      <c r="J18" s="162">
        <f t="shared" si="1"/>
        <v>0</v>
      </c>
      <c r="K18" s="165">
        <f t="shared" si="2"/>
        <v>0</v>
      </c>
      <c r="L18" s="165">
        <f t="shared" si="3"/>
        <v>0</v>
      </c>
      <c r="M18" s="165">
        <f t="shared" si="4"/>
        <v>0</v>
      </c>
      <c r="N18" s="165">
        <v>0</v>
      </c>
      <c r="O18" s="165"/>
      <c r="P18" s="170"/>
      <c r="Q18" s="170"/>
      <c r="R18" s="170"/>
      <c r="S18" s="165">
        <f t="shared" si="5"/>
        <v>0</v>
      </c>
      <c r="T18" s="166"/>
      <c r="U18" s="166"/>
      <c r="V18" s="170"/>
      <c r="Z18">
        <v>0</v>
      </c>
    </row>
    <row r="19" spans="1:26" ht="24.95" customHeight="1" x14ac:dyDescent="0.25">
      <c r="A19" s="167"/>
      <c r="B19" s="162" t="s">
        <v>99</v>
      </c>
      <c r="C19" s="168" t="s">
        <v>324</v>
      </c>
      <c r="D19" s="162" t="s">
        <v>325</v>
      </c>
      <c r="E19" s="162" t="s">
        <v>102</v>
      </c>
      <c r="F19" s="163">
        <v>7.81</v>
      </c>
      <c r="G19" s="169"/>
      <c r="H19" s="169"/>
      <c r="I19" s="164">
        <f t="shared" si="0"/>
        <v>0</v>
      </c>
      <c r="J19" s="162">
        <f t="shared" si="1"/>
        <v>0</v>
      </c>
      <c r="K19" s="165">
        <f t="shared" si="2"/>
        <v>0</v>
      </c>
      <c r="L19" s="165">
        <f t="shared" si="3"/>
        <v>0</v>
      </c>
      <c r="M19" s="165">
        <f t="shared" si="4"/>
        <v>0</v>
      </c>
      <c r="N19" s="165">
        <v>0</v>
      </c>
      <c r="O19" s="165"/>
      <c r="P19" s="170"/>
      <c r="Q19" s="170"/>
      <c r="R19" s="170"/>
      <c r="S19" s="165">
        <f t="shared" si="5"/>
        <v>0</v>
      </c>
      <c r="T19" s="166"/>
      <c r="U19" s="166"/>
      <c r="V19" s="170"/>
      <c r="Z19">
        <v>0</v>
      </c>
    </row>
    <row r="20" spans="1:26" ht="24.95" customHeight="1" x14ac:dyDescent="0.25">
      <c r="A20" s="167"/>
      <c r="B20" s="162" t="s">
        <v>99</v>
      </c>
      <c r="C20" s="168" t="s">
        <v>326</v>
      </c>
      <c r="D20" s="162" t="s">
        <v>327</v>
      </c>
      <c r="E20" s="162" t="s">
        <v>102</v>
      </c>
      <c r="F20" s="163">
        <v>2.33</v>
      </c>
      <c r="G20" s="169"/>
      <c r="H20" s="169"/>
      <c r="I20" s="164">
        <f t="shared" si="0"/>
        <v>0</v>
      </c>
      <c r="J20" s="162">
        <f t="shared" si="1"/>
        <v>0</v>
      </c>
      <c r="K20" s="165">
        <f t="shared" si="2"/>
        <v>0</v>
      </c>
      <c r="L20" s="165">
        <f t="shared" si="3"/>
        <v>0</v>
      </c>
      <c r="M20" s="165">
        <f t="shared" si="4"/>
        <v>0</v>
      </c>
      <c r="N20" s="165">
        <v>0</v>
      </c>
      <c r="O20" s="165"/>
      <c r="P20" s="170"/>
      <c r="Q20" s="170"/>
      <c r="R20" s="170"/>
      <c r="S20" s="165">
        <f t="shared" si="5"/>
        <v>0</v>
      </c>
      <c r="T20" s="166"/>
      <c r="U20" s="166"/>
      <c r="V20" s="170"/>
      <c r="Z20">
        <v>0</v>
      </c>
    </row>
    <row r="21" spans="1:26" ht="24.95" customHeight="1" x14ac:dyDescent="0.25">
      <c r="A21" s="178"/>
      <c r="B21" s="173" t="s">
        <v>328</v>
      </c>
      <c r="C21" s="179" t="s">
        <v>329</v>
      </c>
      <c r="D21" s="173" t="s">
        <v>330</v>
      </c>
      <c r="E21" s="173" t="s">
        <v>131</v>
      </c>
      <c r="F21" s="174">
        <v>4.2</v>
      </c>
      <c r="G21" s="180"/>
      <c r="H21" s="180"/>
      <c r="I21" s="175">
        <f t="shared" si="0"/>
        <v>0</v>
      </c>
      <c r="J21" s="173">
        <f t="shared" si="1"/>
        <v>0</v>
      </c>
      <c r="K21" s="176">
        <f t="shared" si="2"/>
        <v>0</v>
      </c>
      <c r="L21" s="176">
        <f t="shared" si="3"/>
        <v>0</v>
      </c>
      <c r="M21" s="176">
        <f t="shared" si="4"/>
        <v>0</v>
      </c>
      <c r="N21" s="176">
        <v>0</v>
      </c>
      <c r="O21" s="176"/>
      <c r="P21" s="181">
        <v>1.8</v>
      </c>
      <c r="Q21" s="181"/>
      <c r="R21" s="181">
        <v>1.8</v>
      </c>
      <c r="S21" s="176">
        <f t="shared" si="5"/>
        <v>7.56</v>
      </c>
      <c r="T21" s="177"/>
      <c r="U21" s="177"/>
      <c r="V21" s="181"/>
      <c r="Z21">
        <v>0</v>
      </c>
    </row>
    <row r="22" spans="1:26" ht="24.95" customHeight="1" x14ac:dyDescent="0.25">
      <c r="A22" s="167"/>
      <c r="B22" s="162" t="s">
        <v>99</v>
      </c>
      <c r="C22" s="168" t="s">
        <v>331</v>
      </c>
      <c r="D22" s="162" t="s">
        <v>332</v>
      </c>
      <c r="E22" s="162" t="s">
        <v>124</v>
      </c>
      <c r="F22" s="163">
        <v>20</v>
      </c>
      <c r="G22" s="169"/>
      <c r="H22" s="169"/>
      <c r="I22" s="164">
        <f t="shared" si="0"/>
        <v>0</v>
      </c>
      <c r="J22" s="162">
        <f t="shared" si="1"/>
        <v>0</v>
      </c>
      <c r="K22" s="165">
        <f t="shared" si="2"/>
        <v>0</v>
      </c>
      <c r="L22" s="165">
        <f t="shared" si="3"/>
        <v>0</v>
      </c>
      <c r="M22" s="165">
        <f t="shared" si="4"/>
        <v>0</v>
      </c>
      <c r="N22" s="165">
        <v>0</v>
      </c>
      <c r="O22" s="165"/>
      <c r="P22" s="170"/>
      <c r="Q22" s="170"/>
      <c r="R22" s="170"/>
      <c r="S22" s="165">
        <f t="shared" si="5"/>
        <v>0</v>
      </c>
      <c r="T22" s="166"/>
      <c r="U22" s="166"/>
      <c r="V22" s="170"/>
      <c r="Z22">
        <v>0</v>
      </c>
    </row>
    <row r="23" spans="1:26" ht="24.95" customHeight="1" x14ac:dyDescent="0.25">
      <c r="A23" s="167"/>
      <c r="B23" s="162" t="s">
        <v>99</v>
      </c>
      <c r="C23" s="168" t="s">
        <v>333</v>
      </c>
      <c r="D23" s="162" t="s">
        <v>334</v>
      </c>
      <c r="E23" s="162" t="s">
        <v>102</v>
      </c>
      <c r="F23" s="163">
        <v>8.52</v>
      </c>
      <c r="G23" s="169"/>
      <c r="H23" s="169"/>
      <c r="I23" s="164">
        <f t="shared" si="0"/>
        <v>0</v>
      </c>
      <c r="J23" s="162">
        <f t="shared" si="1"/>
        <v>0</v>
      </c>
      <c r="K23" s="165">
        <f t="shared" si="2"/>
        <v>0</v>
      </c>
      <c r="L23" s="165">
        <f t="shared" si="3"/>
        <v>0</v>
      </c>
      <c r="M23" s="165">
        <f t="shared" si="4"/>
        <v>0</v>
      </c>
      <c r="N23" s="165">
        <v>0</v>
      </c>
      <c r="O23" s="165"/>
      <c r="P23" s="170"/>
      <c r="Q23" s="170"/>
      <c r="R23" s="170"/>
      <c r="S23" s="165">
        <f t="shared" si="5"/>
        <v>0</v>
      </c>
      <c r="T23" s="166"/>
      <c r="U23" s="166"/>
      <c r="V23" s="170"/>
      <c r="Z23">
        <v>0</v>
      </c>
    </row>
    <row r="24" spans="1:26" ht="24.95" customHeight="1" x14ac:dyDescent="0.25">
      <c r="A24" s="167"/>
      <c r="B24" s="162" t="s">
        <v>99</v>
      </c>
      <c r="C24" s="168" t="s">
        <v>335</v>
      </c>
      <c r="D24" s="162" t="s">
        <v>336</v>
      </c>
      <c r="E24" s="162" t="s">
        <v>102</v>
      </c>
      <c r="F24" s="163">
        <v>8.52</v>
      </c>
      <c r="G24" s="169"/>
      <c r="H24" s="169"/>
      <c r="I24" s="164">
        <f t="shared" si="0"/>
        <v>0</v>
      </c>
      <c r="J24" s="162">
        <f t="shared" si="1"/>
        <v>0</v>
      </c>
      <c r="K24" s="165">
        <f t="shared" si="2"/>
        <v>0</v>
      </c>
      <c r="L24" s="165">
        <f t="shared" si="3"/>
        <v>0</v>
      </c>
      <c r="M24" s="165">
        <f t="shared" si="4"/>
        <v>0</v>
      </c>
      <c r="N24" s="165">
        <v>0</v>
      </c>
      <c r="O24" s="165"/>
      <c r="P24" s="170"/>
      <c r="Q24" s="170"/>
      <c r="R24" s="170"/>
      <c r="S24" s="165">
        <f t="shared" si="5"/>
        <v>0</v>
      </c>
      <c r="T24" s="166"/>
      <c r="U24" s="166"/>
      <c r="V24" s="170"/>
      <c r="Z24">
        <v>0</v>
      </c>
    </row>
    <row r="25" spans="1:26" ht="24.95" customHeight="1" x14ac:dyDescent="0.25">
      <c r="A25" s="167"/>
      <c r="B25" s="162" t="s">
        <v>99</v>
      </c>
      <c r="C25" s="168" t="s">
        <v>337</v>
      </c>
      <c r="D25" s="162" t="s">
        <v>338</v>
      </c>
      <c r="E25" s="162" t="s">
        <v>107</v>
      </c>
      <c r="F25" s="163">
        <v>8.52</v>
      </c>
      <c r="G25" s="169"/>
      <c r="H25" s="169"/>
      <c r="I25" s="164">
        <f t="shared" si="0"/>
        <v>0</v>
      </c>
      <c r="J25" s="162">
        <f t="shared" si="1"/>
        <v>0</v>
      </c>
      <c r="K25" s="165">
        <f t="shared" si="2"/>
        <v>0</v>
      </c>
      <c r="L25" s="165">
        <f t="shared" si="3"/>
        <v>0</v>
      </c>
      <c r="M25" s="165">
        <f t="shared" si="4"/>
        <v>0</v>
      </c>
      <c r="N25" s="165">
        <v>0</v>
      </c>
      <c r="O25" s="165"/>
      <c r="P25" s="170"/>
      <c r="Q25" s="170"/>
      <c r="R25" s="170"/>
      <c r="S25" s="165">
        <f t="shared" si="5"/>
        <v>0</v>
      </c>
      <c r="T25" s="166"/>
      <c r="U25" s="166"/>
      <c r="V25" s="170"/>
      <c r="Z25">
        <v>0</v>
      </c>
    </row>
    <row r="26" spans="1:26" ht="24.95" customHeight="1" x14ac:dyDescent="0.25">
      <c r="A26" s="167"/>
      <c r="B26" s="162" t="s">
        <v>99</v>
      </c>
      <c r="C26" s="168" t="s">
        <v>339</v>
      </c>
      <c r="D26" s="162" t="s">
        <v>340</v>
      </c>
      <c r="E26" s="162" t="s">
        <v>107</v>
      </c>
      <c r="F26" s="163">
        <v>2.556</v>
      </c>
      <c r="G26" s="169"/>
      <c r="H26" s="169"/>
      <c r="I26" s="164">
        <f t="shared" si="0"/>
        <v>0</v>
      </c>
      <c r="J26" s="162">
        <f t="shared" si="1"/>
        <v>0</v>
      </c>
      <c r="K26" s="165">
        <f t="shared" si="2"/>
        <v>0</v>
      </c>
      <c r="L26" s="165">
        <f t="shared" si="3"/>
        <v>0</v>
      </c>
      <c r="M26" s="165">
        <f t="shared" si="4"/>
        <v>0</v>
      </c>
      <c r="N26" s="165">
        <v>0</v>
      </c>
      <c r="O26" s="165"/>
      <c r="P26" s="170"/>
      <c r="Q26" s="170"/>
      <c r="R26" s="170"/>
      <c r="S26" s="165">
        <f t="shared" si="5"/>
        <v>0</v>
      </c>
      <c r="T26" s="166"/>
      <c r="U26" s="166"/>
      <c r="V26" s="170"/>
      <c r="Z26">
        <v>0</v>
      </c>
    </row>
    <row r="27" spans="1:26" x14ac:dyDescent="0.25">
      <c r="A27" s="146"/>
      <c r="B27" s="146"/>
      <c r="C27" s="161">
        <v>1</v>
      </c>
      <c r="D27" s="161" t="s">
        <v>67</v>
      </c>
      <c r="E27" s="146"/>
      <c r="F27" s="160"/>
      <c r="G27" s="149">
        <f>ROUND((SUM(L10:L26))/1,2)</f>
        <v>0</v>
      </c>
      <c r="H27" s="149">
        <f>ROUND((SUM(M10:M26))/1,2)</f>
        <v>0</v>
      </c>
      <c r="I27" s="149">
        <f>ROUND((SUM(I10:I26))/1,2)</f>
        <v>0</v>
      </c>
      <c r="J27" s="146"/>
      <c r="K27" s="146"/>
      <c r="L27" s="146">
        <f>ROUND((SUM(L10:L26))/1,2)</f>
        <v>0</v>
      </c>
      <c r="M27" s="146">
        <f>ROUND((SUM(M10:M26))/1,2)</f>
        <v>0</v>
      </c>
      <c r="N27" s="146"/>
      <c r="O27" s="146"/>
      <c r="P27" s="171"/>
      <c r="Q27" s="146"/>
      <c r="R27" s="146"/>
      <c r="S27" s="171">
        <f>ROUND((SUM(S10:S26))/1,2)</f>
        <v>7.57</v>
      </c>
      <c r="T27" s="143"/>
      <c r="U27" s="143"/>
      <c r="V27" s="2">
        <f>ROUND((SUM(V10:V26))/1,2)</f>
        <v>0</v>
      </c>
      <c r="W27" s="143"/>
      <c r="X27" s="143"/>
      <c r="Y27" s="143"/>
      <c r="Z27" s="143"/>
    </row>
    <row r="28" spans="1:26" x14ac:dyDescent="0.25">
      <c r="A28" s="1"/>
      <c r="B28" s="1"/>
      <c r="C28" s="1"/>
      <c r="D28" s="1"/>
      <c r="E28" s="1"/>
      <c r="F28" s="156"/>
      <c r="G28" s="139"/>
      <c r="H28" s="139"/>
      <c r="I28" s="139"/>
      <c r="J28" s="1"/>
      <c r="K28" s="1"/>
      <c r="L28" s="1"/>
      <c r="M28" s="1"/>
      <c r="N28" s="1"/>
      <c r="O28" s="1"/>
      <c r="P28" s="1"/>
      <c r="Q28" s="1"/>
      <c r="R28" s="1"/>
      <c r="S28" s="1"/>
      <c r="V28" s="1"/>
    </row>
    <row r="29" spans="1:26" x14ac:dyDescent="0.25">
      <c r="A29" s="146"/>
      <c r="B29" s="146"/>
      <c r="C29" s="161">
        <v>4</v>
      </c>
      <c r="D29" s="161" t="s">
        <v>306</v>
      </c>
      <c r="E29" s="146"/>
      <c r="F29" s="160"/>
      <c r="G29" s="147"/>
      <c r="H29" s="147"/>
      <c r="I29" s="147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3"/>
      <c r="U29" s="143"/>
      <c r="V29" s="146"/>
      <c r="W29" s="143"/>
      <c r="X29" s="143"/>
      <c r="Y29" s="143"/>
      <c r="Z29" s="143"/>
    </row>
    <row r="30" spans="1:26" ht="24.95" customHeight="1" x14ac:dyDescent="0.25">
      <c r="A30" s="167"/>
      <c r="B30" s="162" t="s">
        <v>341</v>
      </c>
      <c r="C30" s="168" t="s">
        <v>342</v>
      </c>
      <c r="D30" s="162" t="s">
        <v>343</v>
      </c>
      <c r="E30" s="162" t="s">
        <v>102</v>
      </c>
      <c r="F30" s="163">
        <v>1.4</v>
      </c>
      <c r="G30" s="169"/>
      <c r="H30" s="169"/>
      <c r="I30" s="164">
        <f>ROUND(F30*(G30+H30),2)</f>
        <v>0</v>
      </c>
      <c r="J30" s="162">
        <f>ROUND(F30*(N30),2)</f>
        <v>0</v>
      </c>
      <c r="K30" s="165">
        <f>ROUND(F30*(O30),2)</f>
        <v>0</v>
      </c>
      <c r="L30" s="165">
        <f>ROUND(F30*(G30),2)</f>
        <v>0</v>
      </c>
      <c r="M30" s="165">
        <f>ROUND(F30*(H30),2)</f>
        <v>0</v>
      </c>
      <c r="N30" s="165">
        <v>0</v>
      </c>
      <c r="O30" s="165"/>
      <c r="P30" s="170">
        <v>1.8907700000000001</v>
      </c>
      <c r="Q30" s="170"/>
      <c r="R30" s="170">
        <v>1.8907700000000001</v>
      </c>
      <c r="S30" s="165">
        <f>ROUND(F30*(P30),3)</f>
        <v>2.6469999999999998</v>
      </c>
      <c r="T30" s="166"/>
      <c r="U30" s="166"/>
      <c r="V30" s="170"/>
      <c r="Z30">
        <v>0</v>
      </c>
    </row>
    <row r="31" spans="1:26" ht="24.95" customHeight="1" x14ac:dyDescent="0.25">
      <c r="A31" s="167"/>
      <c r="B31" s="162" t="s">
        <v>341</v>
      </c>
      <c r="C31" s="168" t="s">
        <v>344</v>
      </c>
      <c r="D31" s="162" t="s">
        <v>345</v>
      </c>
      <c r="E31" s="162" t="s">
        <v>119</v>
      </c>
      <c r="F31" s="163">
        <v>1.022</v>
      </c>
      <c r="G31" s="169"/>
      <c r="H31" s="169"/>
      <c r="I31" s="164">
        <f>ROUND(F31*(G31+H31),2)</f>
        <v>0</v>
      </c>
      <c r="J31" s="162">
        <f>ROUND(F31*(N31),2)</f>
        <v>0</v>
      </c>
      <c r="K31" s="165">
        <f>ROUND(F31*(O31),2)</f>
        <v>0</v>
      </c>
      <c r="L31" s="165">
        <f>ROUND(F31*(G31),2)</f>
        <v>0</v>
      </c>
      <c r="M31" s="165">
        <f>ROUND(F31*(H31),2)</f>
        <v>0</v>
      </c>
      <c r="N31" s="165">
        <v>0</v>
      </c>
      <c r="O31" s="165"/>
      <c r="P31" s="170">
        <v>1.8</v>
      </c>
      <c r="Q31" s="170"/>
      <c r="R31" s="170">
        <v>1.8</v>
      </c>
      <c r="S31" s="165">
        <f>ROUND(F31*(P31),3)</f>
        <v>1.84</v>
      </c>
      <c r="T31" s="166"/>
      <c r="U31" s="166"/>
      <c r="V31" s="170"/>
      <c r="Z31">
        <v>0</v>
      </c>
    </row>
    <row r="32" spans="1:26" ht="24.95" customHeight="1" x14ac:dyDescent="0.25">
      <c r="A32" s="167"/>
      <c r="B32" s="162" t="s">
        <v>341</v>
      </c>
      <c r="C32" s="168" t="s">
        <v>346</v>
      </c>
      <c r="D32" s="162" t="s">
        <v>347</v>
      </c>
      <c r="E32" s="162" t="s">
        <v>102</v>
      </c>
      <c r="F32" s="163">
        <v>1.3</v>
      </c>
      <c r="G32" s="169"/>
      <c r="H32" s="169"/>
      <c r="I32" s="164">
        <f>ROUND(F32*(G32+H32),2)</f>
        <v>0</v>
      </c>
      <c r="J32" s="162">
        <f>ROUND(F32*(N32),2)</f>
        <v>0</v>
      </c>
      <c r="K32" s="165">
        <f>ROUND(F32*(O32),2)</f>
        <v>0</v>
      </c>
      <c r="L32" s="165">
        <f>ROUND(F32*(G32),2)</f>
        <v>0</v>
      </c>
      <c r="M32" s="165">
        <f>ROUND(F32*(H32),2)</f>
        <v>0</v>
      </c>
      <c r="N32" s="165">
        <v>0</v>
      </c>
      <c r="O32" s="165"/>
      <c r="P32" s="170">
        <v>2.18438</v>
      </c>
      <c r="Q32" s="170"/>
      <c r="R32" s="170">
        <v>2.18438</v>
      </c>
      <c r="S32" s="165">
        <f>ROUND(F32*(P32),3)</f>
        <v>2.84</v>
      </c>
      <c r="T32" s="166"/>
      <c r="U32" s="166"/>
      <c r="V32" s="170"/>
      <c r="Z32">
        <v>0</v>
      </c>
    </row>
    <row r="33" spans="1:26" x14ac:dyDescent="0.25">
      <c r="A33" s="146"/>
      <c r="B33" s="146"/>
      <c r="C33" s="161">
        <v>4</v>
      </c>
      <c r="D33" s="161" t="s">
        <v>306</v>
      </c>
      <c r="E33" s="146"/>
      <c r="F33" s="160"/>
      <c r="G33" s="149">
        <f>ROUND((SUM(L29:L32))/1,2)</f>
        <v>0</v>
      </c>
      <c r="H33" s="149">
        <f>ROUND((SUM(M29:M32))/1,2)</f>
        <v>0</v>
      </c>
      <c r="I33" s="149">
        <f>ROUND((SUM(I29:I32))/1,2)</f>
        <v>0</v>
      </c>
      <c r="J33" s="146"/>
      <c r="K33" s="146"/>
      <c r="L33" s="146">
        <f>ROUND((SUM(L29:L32))/1,2)</f>
        <v>0</v>
      </c>
      <c r="M33" s="146">
        <f>ROUND((SUM(M29:M32))/1,2)</f>
        <v>0</v>
      </c>
      <c r="N33" s="146"/>
      <c r="O33" s="146"/>
      <c r="P33" s="171"/>
      <c r="Q33" s="146"/>
      <c r="R33" s="146"/>
      <c r="S33" s="171">
        <f>ROUND((SUM(S29:S32))/1,2)</f>
        <v>7.33</v>
      </c>
      <c r="T33" s="143"/>
      <c r="U33" s="143"/>
      <c r="V33" s="2">
        <f>ROUND((SUM(V29:V32))/1,2)</f>
        <v>0</v>
      </c>
      <c r="W33" s="143"/>
      <c r="X33" s="143"/>
      <c r="Y33" s="143"/>
      <c r="Z33" s="143"/>
    </row>
    <row r="34" spans="1:26" x14ac:dyDescent="0.25">
      <c r="A34" s="1"/>
      <c r="B34" s="1"/>
      <c r="C34" s="1"/>
      <c r="D34" s="1"/>
      <c r="E34" s="1"/>
      <c r="F34" s="156"/>
      <c r="G34" s="139"/>
      <c r="H34" s="139"/>
      <c r="I34" s="139"/>
      <c r="J34" s="1"/>
      <c r="K34" s="1"/>
      <c r="L34" s="1"/>
      <c r="M34" s="1"/>
      <c r="N34" s="1"/>
      <c r="O34" s="1"/>
      <c r="P34" s="1"/>
      <c r="Q34" s="1"/>
      <c r="R34" s="1"/>
      <c r="S34" s="1"/>
      <c r="V34" s="1"/>
    </row>
    <row r="35" spans="1:26" x14ac:dyDescent="0.25">
      <c r="A35" s="146"/>
      <c r="B35" s="146"/>
      <c r="C35" s="161">
        <v>8</v>
      </c>
      <c r="D35" s="161" t="s">
        <v>307</v>
      </c>
      <c r="E35" s="146"/>
      <c r="F35" s="160"/>
      <c r="G35" s="147"/>
      <c r="H35" s="147"/>
      <c r="I35" s="147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3"/>
      <c r="U35" s="143"/>
      <c r="V35" s="146"/>
      <c r="W35" s="143"/>
      <c r="X35" s="143"/>
      <c r="Y35" s="143"/>
      <c r="Z35" s="143"/>
    </row>
    <row r="36" spans="1:26" ht="24.95" customHeight="1" x14ac:dyDescent="0.25">
      <c r="A36" s="167"/>
      <c r="B36" s="162" t="s">
        <v>341</v>
      </c>
      <c r="C36" s="168" t="s">
        <v>348</v>
      </c>
      <c r="D36" s="162" t="s">
        <v>349</v>
      </c>
      <c r="E36" s="162" t="s">
        <v>350</v>
      </c>
      <c r="F36" s="163">
        <v>17.5</v>
      </c>
      <c r="G36" s="169"/>
      <c r="H36" s="169"/>
      <c r="I36" s="164">
        <f t="shared" ref="I36:I41" si="6">ROUND(F36*(G36+H36),2)</f>
        <v>0</v>
      </c>
      <c r="J36" s="162">
        <f t="shared" ref="J36:J41" si="7">ROUND(F36*(N36),2)</f>
        <v>0</v>
      </c>
      <c r="K36" s="165">
        <f t="shared" ref="K36:K41" si="8">ROUND(F36*(O36),2)</f>
        <v>0</v>
      </c>
      <c r="L36" s="165">
        <f t="shared" ref="L36:L41" si="9">ROUND(F36*(G36),2)</f>
        <v>0</v>
      </c>
      <c r="M36" s="165">
        <f t="shared" ref="M36:M41" si="10">ROUND(F36*(H36),2)</f>
        <v>0</v>
      </c>
      <c r="N36" s="165">
        <v>0</v>
      </c>
      <c r="O36" s="165"/>
      <c r="P36" s="170"/>
      <c r="Q36" s="170"/>
      <c r="R36" s="170"/>
      <c r="S36" s="165">
        <f t="shared" ref="S36:S41" si="11">ROUND(F36*(P36),3)</f>
        <v>0</v>
      </c>
      <c r="T36" s="166"/>
      <c r="U36" s="166"/>
      <c r="V36" s="170"/>
      <c r="Z36">
        <v>0</v>
      </c>
    </row>
    <row r="37" spans="1:26" ht="24.95" customHeight="1" x14ac:dyDescent="0.25">
      <c r="A37" s="167"/>
      <c r="B37" s="162" t="s">
        <v>351</v>
      </c>
      <c r="C37" s="168" t="s">
        <v>352</v>
      </c>
      <c r="D37" s="162" t="s">
        <v>353</v>
      </c>
      <c r="E37" s="162" t="s">
        <v>164</v>
      </c>
      <c r="F37" s="163">
        <v>1</v>
      </c>
      <c r="G37" s="169"/>
      <c r="H37" s="169"/>
      <c r="I37" s="164">
        <f t="shared" si="6"/>
        <v>0</v>
      </c>
      <c r="J37" s="162">
        <f t="shared" si="7"/>
        <v>0</v>
      </c>
      <c r="K37" s="165">
        <f t="shared" si="8"/>
        <v>0</v>
      </c>
      <c r="L37" s="165">
        <f t="shared" si="9"/>
        <v>0</v>
      </c>
      <c r="M37" s="165">
        <f t="shared" si="10"/>
        <v>0</v>
      </c>
      <c r="N37" s="165">
        <v>0</v>
      </c>
      <c r="O37" s="165"/>
      <c r="P37" s="170">
        <v>0.20269999999999999</v>
      </c>
      <c r="Q37" s="170"/>
      <c r="R37" s="170">
        <v>0.20269999999999999</v>
      </c>
      <c r="S37" s="165">
        <f t="shared" si="11"/>
        <v>0.20300000000000001</v>
      </c>
      <c r="T37" s="166"/>
      <c r="U37" s="166"/>
      <c r="V37" s="170"/>
      <c r="Z37">
        <v>0</v>
      </c>
    </row>
    <row r="38" spans="1:26" ht="24.95" customHeight="1" x14ac:dyDescent="0.25">
      <c r="A38" s="167"/>
      <c r="B38" s="162" t="s">
        <v>354</v>
      </c>
      <c r="C38" s="168" t="s">
        <v>355</v>
      </c>
      <c r="D38" s="162" t="s">
        <v>356</v>
      </c>
      <c r="E38" s="162" t="s">
        <v>102</v>
      </c>
      <c r="F38" s="163">
        <v>0.3</v>
      </c>
      <c r="G38" s="169"/>
      <c r="H38" s="169"/>
      <c r="I38" s="164">
        <f t="shared" si="6"/>
        <v>0</v>
      </c>
      <c r="J38" s="162">
        <f t="shared" si="7"/>
        <v>0</v>
      </c>
      <c r="K38" s="165">
        <f t="shared" si="8"/>
        <v>0</v>
      </c>
      <c r="L38" s="165">
        <f t="shared" si="9"/>
        <v>0</v>
      </c>
      <c r="M38" s="165">
        <f t="shared" si="10"/>
        <v>0</v>
      </c>
      <c r="N38" s="165">
        <v>0</v>
      </c>
      <c r="O38" s="165"/>
      <c r="P38" s="170">
        <v>1.8</v>
      </c>
      <c r="Q38" s="170"/>
      <c r="R38" s="170">
        <v>1.8</v>
      </c>
      <c r="S38" s="165">
        <f t="shared" si="11"/>
        <v>0.54</v>
      </c>
      <c r="T38" s="166"/>
      <c r="U38" s="166"/>
      <c r="V38" s="170"/>
      <c r="Z38">
        <v>0</v>
      </c>
    </row>
    <row r="39" spans="1:26" ht="24.95" customHeight="1" x14ac:dyDescent="0.25">
      <c r="A39" s="167"/>
      <c r="B39" s="162" t="s">
        <v>354</v>
      </c>
      <c r="C39" s="168" t="s">
        <v>357</v>
      </c>
      <c r="D39" s="162" t="s">
        <v>358</v>
      </c>
      <c r="E39" s="162" t="s">
        <v>168</v>
      </c>
      <c r="F39" s="163">
        <v>1</v>
      </c>
      <c r="G39" s="169"/>
      <c r="H39" s="169"/>
      <c r="I39" s="164">
        <f t="shared" si="6"/>
        <v>0</v>
      </c>
      <c r="J39" s="162">
        <f t="shared" si="7"/>
        <v>0</v>
      </c>
      <c r="K39" s="165">
        <f t="shared" si="8"/>
        <v>0</v>
      </c>
      <c r="L39" s="165">
        <f t="shared" si="9"/>
        <v>0</v>
      </c>
      <c r="M39" s="165">
        <f t="shared" si="10"/>
        <v>0</v>
      </c>
      <c r="N39" s="165">
        <v>0</v>
      </c>
      <c r="O39" s="165"/>
      <c r="P39" s="170"/>
      <c r="Q39" s="170"/>
      <c r="R39" s="170"/>
      <c r="S39" s="165">
        <f t="shared" si="11"/>
        <v>0</v>
      </c>
      <c r="T39" s="166"/>
      <c r="U39" s="166"/>
      <c r="V39" s="170"/>
      <c r="Z39">
        <v>0</v>
      </c>
    </row>
    <row r="40" spans="1:26" ht="24.95" customHeight="1" x14ac:dyDescent="0.25">
      <c r="A40" s="178"/>
      <c r="B40" s="173" t="s">
        <v>165</v>
      </c>
      <c r="C40" s="179" t="s">
        <v>359</v>
      </c>
      <c r="D40" s="173" t="s">
        <v>360</v>
      </c>
      <c r="E40" s="173" t="s">
        <v>227</v>
      </c>
      <c r="F40" s="174">
        <v>1</v>
      </c>
      <c r="G40" s="180"/>
      <c r="H40" s="180"/>
      <c r="I40" s="175">
        <f t="shared" si="6"/>
        <v>0</v>
      </c>
      <c r="J40" s="173">
        <f t="shared" si="7"/>
        <v>0</v>
      </c>
      <c r="K40" s="176">
        <f t="shared" si="8"/>
        <v>0</v>
      </c>
      <c r="L40" s="176">
        <f t="shared" si="9"/>
        <v>0</v>
      </c>
      <c r="M40" s="176">
        <f t="shared" si="10"/>
        <v>0</v>
      </c>
      <c r="N40" s="176">
        <v>0</v>
      </c>
      <c r="O40" s="176"/>
      <c r="P40" s="181"/>
      <c r="Q40" s="181"/>
      <c r="R40" s="181"/>
      <c r="S40" s="176">
        <f t="shared" si="11"/>
        <v>0</v>
      </c>
      <c r="T40" s="177"/>
      <c r="U40" s="177"/>
      <c r="V40" s="181"/>
      <c r="Z40">
        <v>0</v>
      </c>
    </row>
    <row r="41" spans="1:26" ht="24.95" customHeight="1" x14ac:dyDescent="0.25">
      <c r="A41" s="167"/>
      <c r="B41" s="162" t="s">
        <v>354</v>
      </c>
      <c r="C41" s="168" t="s">
        <v>357</v>
      </c>
      <c r="D41" s="162" t="s">
        <v>361</v>
      </c>
      <c r="E41" s="162" t="s">
        <v>227</v>
      </c>
      <c r="F41" s="163">
        <v>1</v>
      </c>
      <c r="G41" s="169"/>
      <c r="H41" s="169"/>
      <c r="I41" s="164">
        <f t="shared" si="6"/>
        <v>0</v>
      </c>
      <c r="J41" s="162">
        <f t="shared" si="7"/>
        <v>0</v>
      </c>
      <c r="K41" s="165">
        <f t="shared" si="8"/>
        <v>0</v>
      </c>
      <c r="L41" s="165">
        <f t="shared" si="9"/>
        <v>0</v>
      </c>
      <c r="M41" s="165">
        <f t="shared" si="10"/>
        <v>0</v>
      </c>
      <c r="N41" s="165">
        <v>0</v>
      </c>
      <c r="O41" s="165"/>
      <c r="P41" s="170"/>
      <c r="Q41" s="170"/>
      <c r="R41" s="170"/>
      <c r="S41" s="165">
        <f t="shared" si="11"/>
        <v>0</v>
      </c>
      <c r="T41" s="166"/>
      <c r="U41" s="166"/>
      <c r="V41" s="170"/>
      <c r="Z41">
        <v>0</v>
      </c>
    </row>
    <row r="42" spans="1:26" x14ac:dyDescent="0.25">
      <c r="A42" s="146"/>
      <c r="B42" s="146"/>
      <c r="C42" s="161">
        <v>8</v>
      </c>
      <c r="D42" s="161" t="s">
        <v>307</v>
      </c>
      <c r="E42" s="146"/>
      <c r="F42" s="160"/>
      <c r="G42" s="149">
        <f>ROUND((SUM(L35:L41))/1,2)</f>
        <v>0</v>
      </c>
      <c r="H42" s="149">
        <f>ROUND((SUM(M35:M41))/1,2)</f>
        <v>0</v>
      </c>
      <c r="I42" s="149">
        <f>ROUND((SUM(I35:I41))/1,2)</f>
        <v>0</v>
      </c>
      <c r="J42" s="146"/>
      <c r="K42" s="146"/>
      <c r="L42" s="146">
        <f>ROUND((SUM(L35:L41))/1,2)</f>
        <v>0</v>
      </c>
      <c r="M42" s="146">
        <f>ROUND((SUM(M35:M41))/1,2)</f>
        <v>0</v>
      </c>
      <c r="N42" s="146"/>
      <c r="O42" s="146"/>
      <c r="P42" s="171"/>
      <c r="Q42" s="146"/>
      <c r="R42" s="146"/>
      <c r="S42" s="171">
        <f>ROUND((SUM(S35:S41))/1,2)</f>
        <v>0.74</v>
      </c>
      <c r="T42" s="143"/>
      <c r="U42" s="143"/>
      <c r="V42" s="2">
        <f>ROUND((SUM(V35:V41))/1,2)</f>
        <v>0</v>
      </c>
      <c r="W42" s="143"/>
      <c r="X42" s="143"/>
      <c r="Y42" s="143"/>
      <c r="Z42" s="143"/>
    </row>
    <row r="43" spans="1:26" x14ac:dyDescent="0.25">
      <c r="A43" s="1"/>
      <c r="B43" s="1"/>
      <c r="C43" s="1"/>
      <c r="D43" s="1"/>
      <c r="E43" s="1"/>
      <c r="F43" s="156"/>
      <c r="G43" s="139"/>
      <c r="H43" s="139"/>
      <c r="I43" s="139"/>
      <c r="J43" s="1"/>
      <c r="K43" s="1"/>
      <c r="L43" s="1"/>
      <c r="M43" s="1"/>
      <c r="N43" s="1"/>
      <c r="O43" s="1"/>
      <c r="P43" s="1"/>
      <c r="Q43" s="1"/>
      <c r="R43" s="1"/>
      <c r="S43" s="1"/>
      <c r="V43" s="1"/>
    </row>
    <row r="44" spans="1:26" x14ac:dyDescent="0.25">
      <c r="A44" s="146"/>
      <c r="B44" s="146"/>
      <c r="C44" s="161">
        <v>99</v>
      </c>
      <c r="D44" s="161" t="s">
        <v>72</v>
      </c>
      <c r="E44" s="146"/>
      <c r="F44" s="160"/>
      <c r="G44" s="147"/>
      <c r="H44" s="147"/>
      <c r="I44" s="147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3"/>
      <c r="U44" s="143"/>
      <c r="V44" s="146"/>
      <c r="W44" s="143"/>
      <c r="X44" s="143"/>
      <c r="Y44" s="143"/>
      <c r="Z44" s="143"/>
    </row>
    <row r="45" spans="1:26" ht="24.95" customHeight="1" x14ac:dyDescent="0.25">
      <c r="A45" s="167"/>
      <c r="B45" s="162" t="s">
        <v>341</v>
      </c>
      <c r="C45" s="168" t="s">
        <v>362</v>
      </c>
      <c r="D45" s="162" t="s">
        <v>363</v>
      </c>
      <c r="E45" s="162" t="s">
        <v>131</v>
      </c>
      <c r="F45" s="163">
        <v>24.534880000000001</v>
      </c>
      <c r="G45" s="169"/>
      <c r="H45" s="169"/>
      <c r="I45" s="164">
        <f>ROUND(F45*(G45+H45),2)</f>
        <v>0</v>
      </c>
      <c r="J45" s="162">
        <f>ROUND(F45*(N45),2)</f>
        <v>0</v>
      </c>
      <c r="K45" s="165">
        <f>ROUND(F45*(O45),2)</f>
        <v>0</v>
      </c>
      <c r="L45" s="165">
        <f>ROUND(F45*(G45),2)</f>
        <v>0</v>
      </c>
      <c r="M45" s="165">
        <f>ROUND(F45*(H45),2)</f>
        <v>0</v>
      </c>
      <c r="N45" s="165">
        <v>0</v>
      </c>
      <c r="O45" s="165"/>
      <c r="P45" s="170"/>
      <c r="Q45" s="170"/>
      <c r="R45" s="170"/>
      <c r="S45" s="165">
        <f>ROUND(F45*(P45),3)</f>
        <v>0</v>
      </c>
      <c r="T45" s="166"/>
      <c r="U45" s="166"/>
      <c r="V45" s="170"/>
      <c r="Z45">
        <v>0</v>
      </c>
    </row>
    <row r="46" spans="1:26" x14ac:dyDescent="0.25">
      <c r="A46" s="146"/>
      <c r="B46" s="146"/>
      <c r="C46" s="161">
        <v>99</v>
      </c>
      <c r="D46" s="161" t="s">
        <v>72</v>
      </c>
      <c r="E46" s="146"/>
      <c r="F46" s="160"/>
      <c r="G46" s="149">
        <f>ROUND((SUM(L44:L45))/1,2)</f>
        <v>0</v>
      </c>
      <c r="H46" s="149">
        <f>ROUND((SUM(M44:M45))/1,2)</f>
        <v>0</v>
      </c>
      <c r="I46" s="149">
        <f>ROUND((SUM(I44:I45))/1,2)</f>
        <v>0</v>
      </c>
      <c r="J46" s="146"/>
      <c r="K46" s="146"/>
      <c r="L46" s="146">
        <f>ROUND((SUM(L44:L45))/1,2)</f>
        <v>0</v>
      </c>
      <c r="M46" s="146">
        <f>ROUND((SUM(M44:M45))/1,2)</f>
        <v>0</v>
      </c>
      <c r="N46" s="146"/>
      <c r="O46" s="146"/>
      <c r="P46" s="171"/>
      <c r="Q46" s="1"/>
      <c r="R46" s="1"/>
      <c r="S46" s="171">
        <f>ROUND((SUM(S44:S45))/1,2)</f>
        <v>0</v>
      </c>
      <c r="T46" s="182"/>
      <c r="U46" s="182"/>
      <c r="V46" s="2">
        <f>ROUND((SUM(V44:V45))/1,2)</f>
        <v>0</v>
      </c>
    </row>
    <row r="47" spans="1:26" x14ac:dyDescent="0.25">
      <c r="A47" s="1"/>
      <c r="B47" s="1"/>
      <c r="C47" s="1"/>
      <c r="D47" s="1"/>
      <c r="E47" s="1"/>
      <c r="F47" s="156"/>
      <c r="G47" s="139"/>
      <c r="H47" s="139"/>
      <c r="I47" s="139"/>
      <c r="J47" s="1"/>
      <c r="K47" s="1"/>
      <c r="L47" s="1"/>
      <c r="M47" s="1"/>
      <c r="N47" s="1"/>
      <c r="O47" s="1"/>
      <c r="P47" s="1"/>
      <c r="Q47" s="1"/>
      <c r="R47" s="1"/>
      <c r="S47" s="1"/>
      <c r="V47" s="1"/>
    </row>
    <row r="48" spans="1:26" x14ac:dyDescent="0.25">
      <c r="A48" s="146"/>
      <c r="B48" s="146"/>
      <c r="C48" s="146"/>
      <c r="D48" s="2" t="s">
        <v>66</v>
      </c>
      <c r="E48" s="146"/>
      <c r="F48" s="160"/>
      <c r="G48" s="149">
        <f>ROUND((SUM(L9:L47))/2,2)</f>
        <v>0</v>
      </c>
      <c r="H48" s="149">
        <f>ROUND((SUM(M9:M47))/2,2)</f>
        <v>0</v>
      </c>
      <c r="I48" s="149">
        <f>ROUND((SUM(I9:I47))/2,2)</f>
        <v>0</v>
      </c>
      <c r="J48" s="146"/>
      <c r="K48" s="146"/>
      <c r="L48" s="146">
        <f>ROUND((SUM(L9:L47))/2,2)</f>
        <v>0</v>
      </c>
      <c r="M48" s="146">
        <f>ROUND((SUM(M9:M47))/2,2)</f>
        <v>0</v>
      </c>
      <c r="N48" s="146"/>
      <c r="O48" s="146"/>
      <c r="P48" s="171"/>
      <c r="Q48" s="1"/>
      <c r="R48" s="1"/>
      <c r="S48" s="171">
        <f>ROUND((SUM(S9:S47))/2,2)</f>
        <v>15.64</v>
      </c>
      <c r="V48" s="2">
        <f>ROUND((SUM(V9:V47))/2,2)</f>
        <v>0</v>
      </c>
    </row>
    <row r="49" spans="1:26" x14ac:dyDescent="0.25">
      <c r="A49" s="184"/>
      <c r="B49" s="184"/>
      <c r="C49" s="184"/>
      <c r="D49" s="184" t="s">
        <v>87</v>
      </c>
      <c r="E49" s="184"/>
      <c r="F49" s="185"/>
      <c r="G49" s="186">
        <f>ROUND((SUM(L9:L48))/3,2)</f>
        <v>0</v>
      </c>
      <c r="H49" s="186">
        <f>ROUND((SUM(M9:M48))/3,2)</f>
        <v>0</v>
      </c>
      <c r="I49" s="186">
        <f>ROUND((SUM(I9:I48))/3,2)</f>
        <v>0</v>
      </c>
      <c r="J49" s="184"/>
      <c r="K49" s="186">
        <f>ROUND((SUM(K9:K48))/3,2)</f>
        <v>0</v>
      </c>
      <c r="L49" s="184">
        <f>ROUND((SUM(L9:L48))/3,2)</f>
        <v>0</v>
      </c>
      <c r="M49" s="184">
        <f>ROUND((SUM(M9:M48))/3,2)</f>
        <v>0</v>
      </c>
      <c r="N49" s="184"/>
      <c r="O49" s="184"/>
      <c r="P49" s="185"/>
      <c r="Q49" s="184"/>
      <c r="R49" s="186"/>
      <c r="S49" s="185">
        <f>ROUND((SUM(S9:S48))/3,2)</f>
        <v>15.64</v>
      </c>
      <c r="T49" s="187"/>
      <c r="U49" s="187"/>
      <c r="V49" s="184">
        <f>ROUND((SUM(V9:V48))/3,2)</f>
        <v>0</v>
      </c>
      <c r="X49" s="183"/>
      <c r="Y49">
        <f>(SUM(Y9:Y48))</f>
        <v>0</v>
      </c>
      <c r="Z49">
        <f>(SUM(Z9:Z48))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Bitúnok,rozrábka,mäsovýroba z nízkym objemom výroby, Gemerská Panica / kanalizácia splašková, žumpa 12 m3</oddHeader>
    <oddFooter>&amp;RStrana &amp;P z &amp;N    &amp;L&amp;7Spracované systémom Systematic® Kalkulus, tel.: 051 77 10 585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F1" sqref="F1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387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3" t="s">
        <v>0</v>
      </c>
      <c r="C2" s="214"/>
      <c r="D2" s="214"/>
      <c r="E2" s="214"/>
      <c r="F2" s="214"/>
      <c r="G2" s="214"/>
      <c r="H2" s="214"/>
      <c r="I2" s="214"/>
      <c r="J2" s="215"/>
    </row>
    <row r="3" spans="1:23" ht="18" customHeight="1" x14ac:dyDescent="0.25">
      <c r="A3" s="12"/>
      <c r="B3" s="33" t="s">
        <v>364</v>
      </c>
      <c r="C3" s="34"/>
      <c r="D3" s="35"/>
      <c r="E3" s="35"/>
      <c r="F3" s="35"/>
      <c r="G3" s="16"/>
      <c r="H3" s="16"/>
      <c r="I3" s="36" t="s">
        <v>16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18</v>
      </c>
      <c r="J4" s="29"/>
    </row>
    <row r="5" spans="1:23" ht="18" customHeight="1" thickBot="1" x14ac:dyDescent="0.3">
      <c r="A5" s="12"/>
      <c r="B5" s="37" t="s">
        <v>19</v>
      </c>
      <c r="C5" s="19"/>
      <c r="D5" s="16"/>
      <c r="E5" s="16"/>
      <c r="F5" s="38" t="s">
        <v>20</v>
      </c>
      <c r="G5" s="16"/>
      <c r="H5" s="16"/>
      <c r="I5" s="36" t="s">
        <v>21</v>
      </c>
      <c r="J5" s="39"/>
    </row>
    <row r="6" spans="1:23" ht="20.100000000000001" customHeight="1" thickTop="1" x14ac:dyDescent="0.25">
      <c r="A6" s="12"/>
      <c r="B6" s="207" t="s">
        <v>22</v>
      </c>
      <c r="C6" s="208"/>
      <c r="D6" s="208"/>
      <c r="E6" s="208"/>
      <c r="F6" s="208"/>
      <c r="G6" s="208"/>
      <c r="H6" s="208"/>
      <c r="I6" s="208"/>
      <c r="J6" s="209"/>
    </row>
    <row r="7" spans="1:23" ht="18" customHeight="1" x14ac:dyDescent="0.25">
      <c r="A7" s="12"/>
      <c r="B7" s="48" t="s">
        <v>25</v>
      </c>
      <c r="C7" s="41"/>
      <c r="D7" s="17"/>
      <c r="E7" s="17"/>
      <c r="F7" s="17"/>
      <c r="G7" s="49" t="s">
        <v>26</v>
      </c>
      <c r="H7" s="17"/>
      <c r="I7" s="27"/>
      <c r="J7" s="42"/>
    </row>
    <row r="8" spans="1:23" ht="24.95" customHeight="1" x14ac:dyDescent="0.25">
      <c r="A8" s="12"/>
      <c r="B8" s="210" t="s">
        <v>23</v>
      </c>
      <c r="C8" s="211"/>
      <c r="D8" s="211"/>
      <c r="E8" s="211"/>
      <c r="F8" s="211"/>
      <c r="G8" s="211"/>
      <c r="H8" s="211"/>
      <c r="I8" s="211"/>
      <c r="J8" s="212"/>
    </row>
    <row r="9" spans="1:23" ht="18" customHeight="1" x14ac:dyDescent="0.25">
      <c r="A9" s="12"/>
      <c r="B9" s="37" t="s">
        <v>27</v>
      </c>
      <c r="C9" s="19"/>
      <c r="D9" s="16"/>
      <c r="E9" s="16"/>
      <c r="F9" s="16"/>
      <c r="G9" s="38" t="s">
        <v>26</v>
      </c>
      <c r="H9" s="16"/>
      <c r="I9" s="26"/>
      <c r="J9" s="29"/>
    </row>
    <row r="10" spans="1:23" ht="20.100000000000001" customHeight="1" x14ac:dyDescent="0.25">
      <c r="A10" s="12"/>
      <c r="B10" s="210" t="s">
        <v>24</v>
      </c>
      <c r="C10" s="211"/>
      <c r="D10" s="211"/>
      <c r="E10" s="211"/>
      <c r="F10" s="211"/>
      <c r="G10" s="211"/>
      <c r="H10" s="211"/>
      <c r="I10" s="211"/>
      <c r="J10" s="212"/>
    </row>
    <row r="11" spans="1:23" ht="18" customHeight="1" thickBot="1" x14ac:dyDescent="0.3">
      <c r="A11" s="12"/>
      <c r="B11" s="37" t="s">
        <v>27</v>
      </c>
      <c r="C11" s="19"/>
      <c r="D11" s="16"/>
      <c r="E11" s="16"/>
      <c r="F11" s="16"/>
      <c r="G11" s="38" t="s">
        <v>26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1" t="s">
        <v>28</v>
      </c>
      <c r="C14" s="79" t="s">
        <v>5</v>
      </c>
      <c r="D14" s="80" t="s">
        <v>57</v>
      </c>
      <c r="E14" s="81" t="s">
        <v>58</v>
      </c>
      <c r="F14" s="79" t="s">
        <v>59</v>
      </c>
      <c r="G14" s="51" t="s">
        <v>35</v>
      </c>
      <c r="H14" s="44"/>
      <c r="I14" s="46"/>
      <c r="J14" s="47"/>
    </row>
    <row r="15" spans="1:23" ht="18" customHeight="1" x14ac:dyDescent="0.25">
      <c r="A15" s="12"/>
      <c r="B15" s="86">
        <v>1</v>
      </c>
      <c r="C15" s="87" t="s">
        <v>29</v>
      </c>
      <c r="D15" s="88">
        <f>'Rekap 27863'!B16</f>
        <v>0</v>
      </c>
      <c r="E15" s="89">
        <f>'Rekap 27863'!C16</f>
        <v>0</v>
      </c>
      <c r="F15" s="87">
        <f>'Rekap 27863'!D16</f>
        <v>0</v>
      </c>
      <c r="G15" s="52">
        <v>7</v>
      </c>
      <c r="H15" s="54" t="s">
        <v>36</v>
      </c>
      <c r="I15" s="27"/>
      <c r="J15" s="56">
        <v>0</v>
      </c>
    </row>
    <row r="16" spans="1:23" ht="18" customHeight="1" x14ac:dyDescent="0.25">
      <c r="A16" s="12"/>
      <c r="B16" s="84">
        <v>2</v>
      </c>
      <c r="C16" s="85" t="s">
        <v>30</v>
      </c>
      <c r="D16" s="90"/>
      <c r="E16" s="91"/>
      <c r="F16" s="100"/>
      <c r="G16" s="103"/>
      <c r="H16" s="115"/>
      <c r="I16" s="117"/>
      <c r="J16" s="110"/>
    </row>
    <row r="17" spans="1:26" ht="18" customHeight="1" x14ac:dyDescent="0.25">
      <c r="A17" s="12"/>
      <c r="B17" s="58">
        <v>3</v>
      </c>
      <c r="C17" s="61" t="s">
        <v>31</v>
      </c>
      <c r="D17" s="82"/>
      <c r="E17" s="83"/>
      <c r="F17" s="75"/>
      <c r="G17" s="52">
        <v>8</v>
      </c>
      <c r="H17" s="62" t="s">
        <v>37</v>
      </c>
      <c r="I17" s="117"/>
      <c r="J17" s="110">
        <f>'SO 27863'!Z44</f>
        <v>0</v>
      </c>
    </row>
    <row r="18" spans="1:26" ht="18" customHeight="1" x14ac:dyDescent="0.25">
      <c r="A18" s="12"/>
      <c r="B18" s="52">
        <v>4</v>
      </c>
      <c r="C18" s="62" t="s">
        <v>32</v>
      </c>
      <c r="D18" s="66"/>
      <c r="E18" s="65"/>
      <c r="F18" s="68"/>
      <c r="G18" s="52">
        <v>9</v>
      </c>
      <c r="H18" s="62" t="s">
        <v>38</v>
      </c>
      <c r="I18" s="117"/>
      <c r="J18" s="110">
        <v>0</v>
      </c>
    </row>
    <row r="19" spans="1:26" ht="18" customHeight="1" x14ac:dyDescent="0.25">
      <c r="A19" s="12"/>
      <c r="B19" s="52">
        <v>5</v>
      </c>
      <c r="C19" s="62" t="s">
        <v>33</v>
      </c>
      <c r="D19" s="66"/>
      <c r="E19" s="65"/>
      <c r="F19" s="68"/>
      <c r="G19" s="103"/>
      <c r="H19" s="115"/>
      <c r="I19" s="117"/>
      <c r="J19" s="116"/>
    </row>
    <row r="20" spans="1:26" ht="18" customHeight="1" thickBot="1" x14ac:dyDescent="0.3">
      <c r="A20" s="12"/>
      <c r="B20" s="52">
        <v>6</v>
      </c>
      <c r="C20" s="63" t="s">
        <v>34</v>
      </c>
      <c r="D20" s="67"/>
      <c r="E20" s="95"/>
      <c r="F20" s="101">
        <f>SUM(F15:F19)</f>
        <v>0</v>
      </c>
      <c r="G20" s="52">
        <v>10</v>
      </c>
      <c r="H20" s="62" t="s">
        <v>34</v>
      </c>
      <c r="I20" s="119"/>
      <c r="J20" s="94">
        <f>SUM(J15:J19)</f>
        <v>0</v>
      </c>
    </row>
    <row r="21" spans="1:26" ht="18" customHeight="1" thickTop="1" x14ac:dyDescent="0.25">
      <c r="A21" s="12"/>
      <c r="B21" s="57" t="s">
        <v>46</v>
      </c>
      <c r="C21" s="60" t="s">
        <v>47</v>
      </c>
      <c r="D21" s="64"/>
      <c r="E21" s="18"/>
      <c r="F21" s="93"/>
      <c r="G21" s="57" t="s">
        <v>53</v>
      </c>
      <c r="H21" s="53" t="s">
        <v>47</v>
      </c>
      <c r="I21" s="27"/>
      <c r="J21" s="120"/>
    </row>
    <row r="22" spans="1:26" ht="18" customHeight="1" x14ac:dyDescent="0.25">
      <c r="A22" s="12"/>
      <c r="B22" s="58">
        <v>11</v>
      </c>
      <c r="C22" s="54" t="s">
        <v>48</v>
      </c>
      <c r="D22" s="74"/>
      <c r="E22" s="77" t="s">
        <v>51</v>
      </c>
      <c r="F22" s="75">
        <f>((F15*U22*0)+(F16*V22*0)+(F17*W22*0))/100</f>
        <v>0</v>
      </c>
      <c r="G22" s="58">
        <v>16</v>
      </c>
      <c r="H22" s="61" t="s">
        <v>54</v>
      </c>
      <c r="I22" s="118" t="s">
        <v>51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49</v>
      </c>
      <c r="D23" s="59"/>
      <c r="E23" s="77" t="s">
        <v>52</v>
      </c>
      <c r="F23" s="68">
        <f>((F15*U23*0)+(F16*V23*0)+(F17*W23*0))/100</f>
        <v>0</v>
      </c>
      <c r="G23" s="52">
        <v>17</v>
      </c>
      <c r="H23" s="62" t="s">
        <v>55</v>
      </c>
      <c r="I23" s="118" t="s">
        <v>51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50</v>
      </c>
      <c r="D24" s="59"/>
      <c r="E24" s="77" t="s">
        <v>51</v>
      </c>
      <c r="F24" s="68">
        <f>((F15*U24*0)+(F16*V24*0)+(F17*W24*0))/100</f>
        <v>0</v>
      </c>
      <c r="G24" s="52">
        <v>18</v>
      </c>
      <c r="H24" s="62" t="s">
        <v>56</v>
      </c>
      <c r="I24" s="118" t="s">
        <v>52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9"/>
      <c r="E25" s="78"/>
      <c r="F25" s="76"/>
      <c r="G25" s="52">
        <v>19</v>
      </c>
      <c r="H25" s="115"/>
      <c r="I25" s="117"/>
      <c r="J25" s="116"/>
    </row>
    <row r="26" spans="1:26" ht="18" customHeight="1" thickBot="1" x14ac:dyDescent="0.3">
      <c r="A26" s="12"/>
      <c r="B26" s="52">
        <v>15</v>
      </c>
      <c r="C26" s="55"/>
      <c r="D26" s="59"/>
      <c r="E26" s="59"/>
      <c r="F26" s="102"/>
      <c r="G26" s="52">
        <v>20</v>
      </c>
      <c r="H26" s="62" t="s">
        <v>34</v>
      </c>
      <c r="I26" s="119"/>
      <c r="J26" s="94">
        <f>SUM(J22:J25)+SUM(F22:F25)</f>
        <v>0</v>
      </c>
    </row>
    <row r="27" spans="1:26" ht="18" customHeight="1" thickTop="1" x14ac:dyDescent="0.25">
      <c r="A27" s="12"/>
      <c r="B27" s="96"/>
      <c r="C27" s="131" t="s">
        <v>62</v>
      </c>
      <c r="D27" s="124"/>
      <c r="E27" s="97"/>
      <c r="F27" s="28"/>
      <c r="G27" s="104" t="s">
        <v>39</v>
      </c>
      <c r="H27" s="99" t="s">
        <v>40</v>
      </c>
      <c r="I27" s="27"/>
      <c r="J27" s="30"/>
    </row>
    <row r="28" spans="1:26" ht="18" customHeight="1" x14ac:dyDescent="0.25">
      <c r="A28" s="12"/>
      <c r="B28" s="25"/>
      <c r="C28" s="122"/>
      <c r="D28" s="125"/>
      <c r="E28" s="21"/>
      <c r="F28" s="12"/>
      <c r="G28" s="84">
        <v>21</v>
      </c>
      <c r="H28" s="85" t="s">
        <v>41</v>
      </c>
      <c r="I28" s="112"/>
      <c r="J28" s="92">
        <f>F20+J20+F26+J26</f>
        <v>0</v>
      </c>
    </row>
    <row r="29" spans="1:26" ht="18" customHeight="1" x14ac:dyDescent="0.25">
      <c r="A29" s="12"/>
      <c r="B29" s="69"/>
      <c r="C29" s="123"/>
      <c r="D29" s="126"/>
      <c r="E29" s="21"/>
      <c r="F29" s="12"/>
      <c r="G29" s="58">
        <v>22</v>
      </c>
      <c r="H29" s="61" t="s">
        <v>42</v>
      </c>
      <c r="I29" s="113">
        <f>J28-SUM('SO 27863'!K9:'SO 27863'!K43)</f>
        <v>0</v>
      </c>
      <c r="J29" s="109">
        <f>ROUND(((ROUND(I29,2)*20)*1/100),2)</f>
        <v>0</v>
      </c>
    </row>
    <row r="30" spans="1:26" ht="18" customHeight="1" x14ac:dyDescent="0.25">
      <c r="A30" s="12"/>
      <c r="B30" s="22"/>
      <c r="C30" s="115"/>
      <c r="D30" s="117"/>
      <c r="E30" s="21"/>
      <c r="F30" s="12"/>
      <c r="G30" s="52">
        <v>23</v>
      </c>
      <c r="H30" s="62" t="s">
        <v>43</v>
      </c>
      <c r="I30" s="77">
        <f>SUM('SO 27863'!K9:'SO 27863'!K43)</f>
        <v>0</v>
      </c>
      <c r="J30" s="110">
        <f>ROUND(((ROUND(I30,2)*0)/100),2)</f>
        <v>0</v>
      </c>
    </row>
    <row r="31" spans="1:26" ht="18" customHeight="1" x14ac:dyDescent="0.25">
      <c r="A31" s="12"/>
      <c r="B31" s="23"/>
      <c r="C31" s="127"/>
      <c r="D31" s="128"/>
      <c r="E31" s="21"/>
      <c r="F31" s="12"/>
      <c r="G31" s="84">
        <v>24</v>
      </c>
      <c r="H31" s="85" t="s">
        <v>44</v>
      </c>
      <c r="I31" s="107"/>
      <c r="J31" s="121">
        <f>SUM(J28:J30)</f>
        <v>0</v>
      </c>
    </row>
    <row r="32" spans="1:26" ht="18" customHeight="1" thickBot="1" x14ac:dyDescent="0.3">
      <c r="A32" s="12"/>
      <c r="B32" s="40"/>
      <c r="C32" s="108"/>
      <c r="D32" s="114"/>
      <c r="E32" s="70"/>
      <c r="F32" s="71"/>
      <c r="G32" s="58" t="s">
        <v>45</v>
      </c>
      <c r="H32" s="108"/>
      <c r="I32" s="114"/>
      <c r="J32" s="111"/>
    </row>
    <row r="33" spans="1:10" ht="18" customHeight="1" thickTop="1" x14ac:dyDescent="0.25">
      <c r="A33" s="12"/>
      <c r="B33" s="96"/>
      <c r="C33" s="97"/>
      <c r="D33" s="129" t="s">
        <v>60</v>
      </c>
      <c r="E33" s="73"/>
      <c r="F33" s="98"/>
      <c r="G33" s="105">
        <v>26</v>
      </c>
      <c r="H33" s="130" t="s">
        <v>61</v>
      </c>
      <c r="I33" s="28"/>
      <c r="J33" s="106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9"/>
      <c r="C40" s="70"/>
      <c r="D40" s="13"/>
      <c r="E40" s="13"/>
      <c r="F40" s="13"/>
      <c r="G40" s="13"/>
      <c r="H40" s="13"/>
      <c r="I40" s="71"/>
      <c r="J40" s="72"/>
    </row>
    <row r="41" spans="1:10" ht="15.75" thickTop="1" x14ac:dyDescent="0.25">
      <c r="A41" s="12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activeCell="A8" sqref="A8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6" t="s">
        <v>22</v>
      </c>
      <c r="B1" s="217"/>
      <c r="C1" s="217"/>
      <c r="D1" s="218"/>
      <c r="E1" s="134" t="s">
        <v>20</v>
      </c>
      <c r="F1" s="133"/>
      <c r="W1">
        <v>30.126000000000001</v>
      </c>
    </row>
    <row r="2" spans="1:26" ht="35.1" customHeight="1" x14ac:dyDescent="0.25">
      <c r="A2" s="216" t="s">
        <v>23</v>
      </c>
      <c r="B2" s="217"/>
      <c r="C2" s="217"/>
      <c r="D2" s="218"/>
      <c r="E2" s="134" t="s">
        <v>18</v>
      </c>
      <c r="F2" s="133"/>
    </row>
    <row r="3" spans="1:26" ht="20.100000000000001" customHeight="1" x14ac:dyDescent="0.25">
      <c r="A3" s="216" t="s">
        <v>24</v>
      </c>
      <c r="B3" s="217"/>
      <c r="C3" s="217"/>
      <c r="D3" s="218"/>
      <c r="E3" s="134"/>
      <c r="F3" s="133"/>
    </row>
    <row r="4" spans="1:26" x14ac:dyDescent="0.25">
      <c r="A4" s="135" t="s">
        <v>0</v>
      </c>
      <c r="B4" s="132"/>
      <c r="C4" s="132"/>
      <c r="D4" s="132"/>
      <c r="E4" s="132"/>
      <c r="F4" s="132"/>
    </row>
    <row r="5" spans="1:26" x14ac:dyDescent="0.25">
      <c r="A5" s="135" t="s">
        <v>364</v>
      </c>
      <c r="B5" s="132"/>
      <c r="C5" s="132"/>
      <c r="D5" s="132"/>
      <c r="E5" s="132"/>
      <c r="F5" s="132"/>
    </row>
    <row r="6" spans="1:26" x14ac:dyDescent="0.25">
      <c r="A6" s="132"/>
      <c r="B6" s="132"/>
      <c r="C6" s="132"/>
      <c r="D6" s="132"/>
      <c r="E6" s="132"/>
      <c r="F6" s="132"/>
    </row>
    <row r="7" spans="1:26" x14ac:dyDescent="0.25">
      <c r="A7" s="132"/>
      <c r="B7" s="132"/>
      <c r="C7" s="132"/>
      <c r="D7" s="132"/>
      <c r="E7" s="132"/>
      <c r="F7" s="132"/>
    </row>
    <row r="8" spans="1:26" x14ac:dyDescent="0.25">
      <c r="A8" s="136" t="s">
        <v>387</v>
      </c>
      <c r="B8" s="132"/>
      <c r="C8" s="132"/>
      <c r="D8" s="132"/>
      <c r="E8" s="132"/>
      <c r="F8" s="132"/>
    </row>
    <row r="9" spans="1:26" x14ac:dyDescent="0.25">
      <c r="A9" s="137" t="s">
        <v>63</v>
      </c>
      <c r="B9" s="137" t="s">
        <v>57</v>
      </c>
      <c r="C9" s="137" t="s">
        <v>58</v>
      </c>
      <c r="D9" s="137" t="s">
        <v>34</v>
      </c>
      <c r="E9" s="137" t="s">
        <v>64</v>
      </c>
      <c r="F9" s="137" t="s">
        <v>65</v>
      </c>
    </row>
    <row r="10" spans="1:26" x14ac:dyDescent="0.25">
      <c r="A10" s="144" t="s">
        <v>66</v>
      </c>
      <c r="B10" s="145"/>
      <c r="C10" s="141"/>
      <c r="D10" s="141"/>
      <c r="E10" s="142"/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x14ac:dyDescent="0.25">
      <c r="A11" s="146" t="s">
        <v>67</v>
      </c>
      <c r="B11" s="147">
        <f>'SO 27863'!L18</f>
        <v>0</v>
      </c>
      <c r="C11" s="147">
        <f>'SO 27863'!M18</f>
        <v>0</v>
      </c>
      <c r="D11" s="147">
        <f>'SO 27863'!I18</f>
        <v>0</v>
      </c>
      <c r="E11" s="148">
        <f>'SO 27863'!S18</f>
        <v>0</v>
      </c>
      <c r="F11" s="148">
        <f>'SO 27863'!V18</f>
        <v>0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  <row r="12" spans="1:26" x14ac:dyDescent="0.25">
      <c r="A12" s="146" t="s">
        <v>69</v>
      </c>
      <c r="B12" s="147">
        <f>'SO 27863'!L24</f>
        <v>0</v>
      </c>
      <c r="C12" s="147">
        <f>'SO 27863'!M24</f>
        <v>0</v>
      </c>
      <c r="D12" s="147">
        <f>'SO 27863'!I24</f>
        <v>0</v>
      </c>
      <c r="E12" s="148">
        <f>'SO 27863'!S24</f>
        <v>0</v>
      </c>
      <c r="F12" s="148">
        <f>'SO 27863'!V24</f>
        <v>0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x14ac:dyDescent="0.25">
      <c r="A13" s="146" t="s">
        <v>306</v>
      </c>
      <c r="B13" s="147">
        <f>'SO 27863'!L29</f>
        <v>0</v>
      </c>
      <c r="C13" s="147">
        <f>'SO 27863'!M29</f>
        <v>0</v>
      </c>
      <c r="D13" s="147">
        <f>'SO 27863'!I29</f>
        <v>0</v>
      </c>
      <c r="E13" s="148">
        <f>'SO 27863'!S29</f>
        <v>4.68</v>
      </c>
      <c r="F13" s="148">
        <f>'SO 27863'!V29</f>
        <v>0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</row>
    <row r="14" spans="1:26" x14ac:dyDescent="0.25">
      <c r="A14" s="146" t="s">
        <v>307</v>
      </c>
      <c r="B14" s="147">
        <f>'SO 27863'!L37</f>
        <v>0</v>
      </c>
      <c r="C14" s="147">
        <f>'SO 27863'!M37</f>
        <v>0</v>
      </c>
      <c r="D14" s="147">
        <f>'SO 27863'!I37</f>
        <v>0</v>
      </c>
      <c r="E14" s="148">
        <f>'SO 27863'!S37</f>
        <v>0.74</v>
      </c>
      <c r="F14" s="148">
        <f>'SO 27863'!V37</f>
        <v>0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</row>
    <row r="15" spans="1:26" x14ac:dyDescent="0.25">
      <c r="A15" s="146" t="s">
        <v>72</v>
      </c>
      <c r="B15" s="147">
        <f>'SO 27863'!L41</f>
        <v>0</v>
      </c>
      <c r="C15" s="147">
        <f>'SO 27863'!M41</f>
        <v>0</v>
      </c>
      <c r="D15" s="147">
        <f>'SO 27863'!I41</f>
        <v>0</v>
      </c>
      <c r="E15" s="148">
        <f>'SO 27863'!S41</f>
        <v>0</v>
      </c>
      <c r="F15" s="148">
        <f>'SO 27863'!V41</f>
        <v>0</v>
      </c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 x14ac:dyDescent="0.25">
      <c r="A16" s="2" t="s">
        <v>66</v>
      </c>
      <c r="B16" s="149">
        <f>'SO 27863'!L43</f>
        <v>0</v>
      </c>
      <c r="C16" s="149">
        <f>'SO 27863'!M43</f>
        <v>0</v>
      </c>
      <c r="D16" s="149">
        <f>'SO 27863'!I43</f>
        <v>0</v>
      </c>
      <c r="E16" s="150">
        <f>'SO 27863'!S43</f>
        <v>5.42</v>
      </c>
      <c r="F16" s="150">
        <f>'SO 27863'!V43</f>
        <v>0</v>
      </c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</row>
    <row r="17" spans="1:26" x14ac:dyDescent="0.25">
      <c r="A17" s="1"/>
      <c r="B17" s="139"/>
      <c r="C17" s="139"/>
      <c r="D17" s="139"/>
      <c r="E17" s="138"/>
      <c r="F17" s="138"/>
    </row>
    <row r="18" spans="1:26" x14ac:dyDescent="0.25">
      <c r="A18" s="2" t="s">
        <v>87</v>
      </c>
      <c r="B18" s="149">
        <f>'SO 27863'!L44</f>
        <v>0</v>
      </c>
      <c r="C18" s="149">
        <f>'SO 27863'!M44</f>
        <v>0</v>
      </c>
      <c r="D18" s="149">
        <f>'SO 27863'!I44</f>
        <v>0</v>
      </c>
      <c r="E18" s="150">
        <f>'SO 27863'!S44</f>
        <v>5.42</v>
      </c>
      <c r="F18" s="150">
        <f>'SO 27863'!V44</f>
        <v>0</v>
      </c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</row>
    <row r="19" spans="1:26" x14ac:dyDescent="0.25">
      <c r="A19" s="1"/>
      <c r="B19" s="139"/>
      <c r="C19" s="139"/>
      <c r="D19" s="139"/>
      <c r="E19" s="138"/>
      <c r="F19" s="138"/>
    </row>
    <row r="20" spans="1:26" x14ac:dyDescent="0.25">
      <c r="A20" s="1"/>
      <c r="B20" s="139"/>
      <c r="C20" s="139"/>
      <c r="D20" s="139"/>
      <c r="E20" s="138"/>
      <c r="F20" s="138"/>
    </row>
    <row r="21" spans="1:26" x14ac:dyDescent="0.25">
      <c r="A21" s="1"/>
      <c r="B21" s="139"/>
      <c r="C21" s="139"/>
      <c r="D21" s="139"/>
      <c r="E21" s="138"/>
      <c r="F21" s="138"/>
    </row>
    <row r="22" spans="1:26" x14ac:dyDescent="0.25">
      <c r="A22" s="1"/>
      <c r="B22" s="139"/>
      <c r="C22" s="139"/>
      <c r="D22" s="139"/>
      <c r="E22" s="138"/>
      <c r="F22" s="138"/>
    </row>
    <row r="23" spans="1:26" x14ac:dyDescent="0.25">
      <c r="A23" s="1"/>
      <c r="B23" s="139"/>
      <c r="C23" s="139"/>
      <c r="D23" s="139"/>
      <c r="E23" s="138"/>
      <c r="F23" s="138"/>
    </row>
    <row r="24" spans="1:26" x14ac:dyDescent="0.25">
      <c r="A24" s="1"/>
      <c r="B24" s="139"/>
      <c r="C24" s="139"/>
      <c r="D24" s="139"/>
      <c r="E24" s="138"/>
      <c r="F24" s="138"/>
    </row>
    <row r="25" spans="1:26" x14ac:dyDescent="0.25">
      <c r="A25" s="1"/>
      <c r="B25" s="139"/>
      <c r="C25" s="139"/>
      <c r="D25" s="139"/>
      <c r="E25" s="138"/>
      <c r="F25" s="138"/>
    </row>
    <row r="26" spans="1:26" x14ac:dyDescent="0.25">
      <c r="A26" s="1"/>
      <c r="B26" s="139"/>
      <c r="C26" s="139"/>
      <c r="D26" s="139"/>
      <c r="E26" s="138"/>
      <c r="F26" s="138"/>
    </row>
    <row r="27" spans="1:26" x14ac:dyDescent="0.25">
      <c r="A27" s="1"/>
      <c r="B27" s="139"/>
      <c r="C27" s="139"/>
      <c r="D27" s="139"/>
      <c r="E27" s="138"/>
      <c r="F27" s="138"/>
    </row>
    <row r="28" spans="1:26" x14ac:dyDescent="0.25">
      <c r="A28" s="1"/>
      <c r="B28" s="139"/>
      <c r="C28" s="139"/>
      <c r="D28" s="139"/>
      <c r="E28" s="138"/>
      <c r="F28" s="138"/>
    </row>
    <row r="29" spans="1:26" x14ac:dyDescent="0.25">
      <c r="A29" s="1"/>
      <c r="B29" s="139"/>
      <c r="C29" s="139"/>
      <c r="D29" s="139"/>
      <c r="E29" s="138"/>
      <c r="F29" s="138"/>
    </row>
    <row r="30" spans="1:26" x14ac:dyDescent="0.25">
      <c r="A30" s="1"/>
      <c r="B30" s="139"/>
      <c r="C30" s="139"/>
      <c r="D30" s="139"/>
      <c r="E30" s="138"/>
      <c r="F30" s="138"/>
    </row>
    <row r="31" spans="1:26" x14ac:dyDescent="0.25">
      <c r="A31" s="1"/>
      <c r="B31" s="139"/>
      <c r="C31" s="139"/>
      <c r="D31" s="139"/>
      <c r="E31" s="138"/>
      <c r="F31" s="138"/>
    </row>
    <row r="32" spans="1:26" x14ac:dyDescent="0.25">
      <c r="A32" s="1"/>
      <c r="B32" s="139"/>
      <c r="C32" s="139"/>
      <c r="D32" s="139"/>
      <c r="E32" s="138"/>
      <c r="F32" s="138"/>
    </row>
    <row r="33" spans="1:6" x14ac:dyDescent="0.25">
      <c r="A33" s="1"/>
      <c r="B33" s="139"/>
      <c r="C33" s="139"/>
      <c r="D33" s="139"/>
      <c r="E33" s="138"/>
      <c r="F33" s="138"/>
    </row>
    <row r="34" spans="1:6" x14ac:dyDescent="0.25">
      <c r="A34" s="1"/>
      <c r="B34" s="139"/>
      <c r="C34" s="139"/>
      <c r="D34" s="139"/>
      <c r="E34" s="138"/>
      <c r="F34" s="138"/>
    </row>
    <row r="35" spans="1:6" x14ac:dyDescent="0.25">
      <c r="A35" s="1"/>
      <c r="B35" s="139"/>
      <c r="C35" s="139"/>
      <c r="D35" s="139"/>
      <c r="E35" s="138"/>
      <c r="F35" s="138"/>
    </row>
    <row r="36" spans="1:6" x14ac:dyDescent="0.25">
      <c r="A36" s="1"/>
      <c r="B36" s="139"/>
      <c r="C36" s="139"/>
      <c r="D36" s="139"/>
      <c r="E36" s="138"/>
      <c r="F36" s="138"/>
    </row>
    <row r="37" spans="1:6" x14ac:dyDescent="0.25">
      <c r="A37" s="1"/>
      <c r="B37" s="139"/>
      <c r="C37" s="139"/>
      <c r="D37" s="139"/>
      <c r="E37" s="138"/>
      <c r="F37" s="138"/>
    </row>
    <row r="38" spans="1:6" x14ac:dyDescent="0.25">
      <c r="A38" s="1"/>
      <c r="B38" s="139"/>
      <c r="C38" s="139"/>
      <c r="D38" s="139"/>
      <c r="E38" s="138"/>
      <c r="F38" s="138"/>
    </row>
    <row r="39" spans="1:6" x14ac:dyDescent="0.25">
      <c r="A39" s="1"/>
      <c r="B39" s="139"/>
      <c r="C39" s="139"/>
      <c r="D39" s="139"/>
      <c r="E39" s="138"/>
      <c r="F39" s="138"/>
    </row>
    <row r="40" spans="1:6" x14ac:dyDescent="0.25">
      <c r="A40" s="1"/>
      <c r="B40" s="139"/>
      <c r="C40" s="139"/>
      <c r="D40" s="139"/>
      <c r="E40" s="138"/>
      <c r="F40" s="138"/>
    </row>
    <row r="41" spans="1:6" x14ac:dyDescent="0.25">
      <c r="A41" s="1"/>
      <c r="B41" s="139"/>
      <c r="C41" s="139"/>
      <c r="D41" s="139"/>
      <c r="E41" s="138"/>
      <c r="F41" s="138"/>
    </row>
    <row r="42" spans="1:6" x14ac:dyDescent="0.25">
      <c r="A42" s="1"/>
      <c r="B42" s="139"/>
      <c r="C42" s="139"/>
      <c r="D42" s="139"/>
      <c r="E42" s="138"/>
      <c r="F42" s="138"/>
    </row>
    <row r="43" spans="1:6" x14ac:dyDescent="0.25">
      <c r="A43" s="1"/>
      <c r="B43" s="139"/>
      <c r="C43" s="139"/>
      <c r="D43" s="139"/>
      <c r="E43" s="138"/>
      <c r="F43" s="138"/>
    </row>
    <row r="44" spans="1:6" x14ac:dyDescent="0.25">
      <c r="A44" s="1"/>
      <c r="B44" s="139"/>
      <c r="C44" s="139"/>
      <c r="D44" s="139"/>
      <c r="E44" s="138"/>
      <c r="F44" s="138"/>
    </row>
    <row r="45" spans="1:6" x14ac:dyDescent="0.25">
      <c r="A45" s="1"/>
      <c r="B45" s="139"/>
      <c r="C45" s="139"/>
      <c r="D45" s="139"/>
      <c r="E45" s="138"/>
      <c r="F45" s="138"/>
    </row>
    <row r="46" spans="1:6" x14ac:dyDescent="0.25">
      <c r="A46" s="1"/>
      <c r="B46" s="139"/>
      <c r="C46" s="139"/>
      <c r="D46" s="139"/>
      <c r="E46" s="138"/>
      <c r="F46" s="138"/>
    </row>
    <row r="47" spans="1:6" x14ac:dyDescent="0.25">
      <c r="A47" s="1"/>
      <c r="B47" s="139"/>
      <c r="C47" s="139"/>
      <c r="D47" s="139"/>
      <c r="E47" s="138"/>
      <c r="F47" s="138"/>
    </row>
    <row r="48" spans="1:6" x14ac:dyDescent="0.25">
      <c r="A48" s="1"/>
      <c r="B48" s="139"/>
      <c r="C48" s="139"/>
      <c r="D48" s="139"/>
      <c r="E48" s="138"/>
      <c r="F48" s="138"/>
    </row>
    <row r="49" spans="1:6" x14ac:dyDescent="0.25">
      <c r="A49" s="1"/>
      <c r="B49" s="139"/>
      <c r="C49" s="139"/>
      <c r="D49" s="139"/>
      <c r="E49" s="138"/>
      <c r="F49" s="138"/>
    </row>
    <row r="50" spans="1:6" x14ac:dyDescent="0.25">
      <c r="A50" s="1"/>
      <c r="B50" s="139"/>
      <c r="C50" s="139"/>
      <c r="D50" s="139"/>
      <c r="E50" s="138"/>
      <c r="F50" s="138"/>
    </row>
    <row r="51" spans="1:6" x14ac:dyDescent="0.25">
      <c r="A51" s="1"/>
      <c r="B51" s="139"/>
      <c r="C51" s="139"/>
      <c r="D51" s="139"/>
      <c r="E51" s="138"/>
      <c r="F51" s="138"/>
    </row>
    <row r="52" spans="1:6" x14ac:dyDescent="0.25">
      <c r="A52" s="1"/>
      <c r="B52" s="139"/>
      <c r="C52" s="139"/>
      <c r="D52" s="139"/>
      <c r="E52" s="138"/>
      <c r="F52" s="138"/>
    </row>
    <row r="53" spans="1:6" x14ac:dyDescent="0.25">
      <c r="A53" s="1"/>
      <c r="B53" s="139"/>
      <c r="C53" s="139"/>
      <c r="D53" s="139"/>
      <c r="E53" s="138"/>
      <c r="F53" s="138"/>
    </row>
    <row r="54" spans="1:6" x14ac:dyDescent="0.25">
      <c r="A54" s="1"/>
      <c r="B54" s="139"/>
      <c r="C54" s="139"/>
      <c r="D54" s="139"/>
      <c r="E54" s="138"/>
      <c r="F54" s="138"/>
    </row>
    <row r="55" spans="1:6" x14ac:dyDescent="0.25">
      <c r="A55" s="1"/>
      <c r="B55" s="139"/>
      <c r="C55" s="139"/>
      <c r="D55" s="139"/>
      <c r="E55" s="138"/>
      <c r="F55" s="138"/>
    </row>
    <row r="56" spans="1:6" x14ac:dyDescent="0.25">
      <c r="A56" s="1"/>
      <c r="B56" s="139"/>
      <c r="C56" s="139"/>
      <c r="D56" s="139"/>
      <c r="E56" s="138"/>
      <c r="F56" s="138"/>
    </row>
    <row r="57" spans="1:6" x14ac:dyDescent="0.25">
      <c r="A57" s="1"/>
      <c r="B57" s="139"/>
      <c r="C57" s="139"/>
      <c r="D57" s="139"/>
      <c r="E57" s="138"/>
      <c r="F57" s="138"/>
    </row>
    <row r="58" spans="1:6" x14ac:dyDescent="0.25">
      <c r="A58" s="1"/>
      <c r="B58" s="139"/>
      <c r="C58" s="139"/>
      <c r="D58" s="139"/>
      <c r="E58" s="138"/>
      <c r="F58" s="138"/>
    </row>
    <row r="59" spans="1:6" x14ac:dyDescent="0.25">
      <c r="A59" s="1"/>
      <c r="B59" s="139"/>
      <c r="C59" s="139"/>
      <c r="D59" s="139"/>
      <c r="E59" s="138"/>
      <c r="F59" s="138"/>
    </row>
    <row r="60" spans="1:6" x14ac:dyDescent="0.25">
      <c r="A60" s="1"/>
      <c r="B60" s="139"/>
      <c r="C60" s="139"/>
      <c r="D60" s="139"/>
      <c r="E60" s="138"/>
      <c r="F60" s="138"/>
    </row>
    <row r="61" spans="1:6" x14ac:dyDescent="0.25">
      <c r="A61" s="1"/>
      <c r="B61" s="139"/>
      <c r="C61" s="139"/>
      <c r="D61" s="139"/>
      <c r="E61" s="138"/>
      <c r="F61" s="138"/>
    </row>
    <row r="62" spans="1:6" x14ac:dyDescent="0.25">
      <c r="A62" s="1"/>
      <c r="B62" s="139"/>
      <c r="C62" s="139"/>
      <c r="D62" s="139"/>
      <c r="E62" s="138"/>
      <c r="F62" s="138"/>
    </row>
    <row r="63" spans="1:6" x14ac:dyDescent="0.25">
      <c r="A63" s="1"/>
      <c r="B63" s="139"/>
      <c r="C63" s="139"/>
      <c r="D63" s="139"/>
      <c r="E63" s="138"/>
      <c r="F63" s="138"/>
    </row>
    <row r="64" spans="1:6" x14ac:dyDescent="0.25">
      <c r="A64" s="1"/>
      <c r="B64" s="139"/>
      <c r="C64" s="139"/>
      <c r="D64" s="139"/>
      <c r="E64" s="138"/>
      <c r="F64" s="138"/>
    </row>
    <row r="65" spans="1:6" x14ac:dyDescent="0.25">
      <c r="A65" s="1"/>
      <c r="B65" s="139"/>
      <c r="C65" s="139"/>
      <c r="D65" s="139"/>
      <c r="E65" s="138"/>
      <c r="F65" s="138"/>
    </row>
    <row r="66" spans="1:6" x14ac:dyDescent="0.25">
      <c r="A66" s="1"/>
      <c r="B66" s="139"/>
      <c r="C66" s="139"/>
      <c r="D66" s="139"/>
      <c r="E66" s="138"/>
      <c r="F66" s="138"/>
    </row>
    <row r="67" spans="1:6" x14ac:dyDescent="0.25">
      <c r="A67" s="1"/>
      <c r="B67" s="139"/>
      <c r="C67" s="139"/>
      <c r="D67" s="139"/>
      <c r="E67" s="138"/>
      <c r="F67" s="138"/>
    </row>
    <row r="68" spans="1:6" x14ac:dyDescent="0.25">
      <c r="A68" s="1"/>
      <c r="B68" s="139"/>
      <c r="C68" s="139"/>
      <c r="D68" s="139"/>
      <c r="E68" s="138"/>
      <c r="F68" s="138"/>
    </row>
    <row r="69" spans="1:6" x14ac:dyDescent="0.25">
      <c r="A69" s="1"/>
      <c r="B69" s="139"/>
      <c r="C69" s="139"/>
      <c r="D69" s="139"/>
      <c r="E69" s="138"/>
      <c r="F69" s="138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>
      <pane ySplit="8" topLeftCell="A9" activePane="bottomLeft" state="frozen"/>
      <selection pane="bottomLeft" activeCell="B7" sqref="B7"/>
    </sheetView>
  </sheetViews>
  <sheetFormatPr defaultColWidth="0" defaultRowHeight="15" x14ac:dyDescent="0.25"/>
  <cols>
    <col min="1" max="1" width="4.7109375" hidden="1" customWidth="1"/>
    <col min="2" max="2" width="7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219" t="s">
        <v>22</v>
      </c>
      <c r="C1" s="220"/>
      <c r="D1" s="220"/>
      <c r="E1" s="220"/>
      <c r="F1" s="220"/>
      <c r="G1" s="220"/>
      <c r="H1" s="221"/>
      <c r="I1" s="154" t="s">
        <v>20</v>
      </c>
      <c r="J1" s="11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19" t="s">
        <v>23</v>
      </c>
      <c r="C2" s="220"/>
      <c r="D2" s="220"/>
      <c r="E2" s="220"/>
      <c r="F2" s="220"/>
      <c r="G2" s="220"/>
      <c r="H2" s="221"/>
      <c r="I2" s="154" t="s">
        <v>18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219" t="s">
        <v>24</v>
      </c>
      <c r="C3" s="220"/>
      <c r="D3" s="220"/>
      <c r="E3" s="220"/>
      <c r="F3" s="220"/>
      <c r="G3" s="220"/>
      <c r="H3" s="221"/>
      <c r="I3" s="154"/>
      <c r="J3" s="11"/>
      <c r="K3" s="3"/>
      <c r="L3" s="3"/>
      <c r="M3" s="3"/>
      <c r="N3" s="3"/>
      <c r="O3" s="3"/>
      <c r="P3" s="5"/>
      <c r="Q3" s="1"/>
      <c r="R3" s="1"/>
      <c r="S3" s="3"/>
      <c r="V3" s="3"/>
    </row>
    <row r="4" spans="1:26" x14ac:dyDescent="0.25">
      <c r="A4" s="3"/>
      <c r="B4" s="5" t="s">
        <v>98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55" t="s">
        <v>364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387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7" t="s">
        <v>88</v>
      </c>
      <c r="B8" s="157" t="s">
        <v>89</v>
      </c>
      <c r="C8" s="157" t="s">
        <v>90</v>
      </c>
      <c r="D8" s="157" t="s">
        <v>91</v>
      </c>
      <c r="E8" s="157" t="s">
        <v>92</v>
      </c>
      <c r="F8" s="157" t="s">
        <v>93</v>
      </c>
      <c r="G8" s="157" t="s">
        <v>57</v>
      </c>
      <c r="H8" s="157" t="s">
        <v>58</v>
      </c>
      <c r="I8" s="157" t="s">
        <v>94</v>
      </c>
      <c r="J8" s="157"/>
      <c r="K8" s="157"/>
      <c r="L8" s="157"/>
      <c r="M8" s="157"/>
      <c r="N8" s="157"/>
      <c r="O8" s="157"/>
      <c r="P8" s="157" t="s">
        <v>95</v>
      </c>
      <c r="Q8" s="152"/>
      <c r="R8" s="152"/>
      <c r="S8" s="157" t="s">
        <v>96</v>
      </c>
      <c r="T8" s="153"/>
      <c r="U8" s="153"/>
      <c r="V8" s="157" t="s">
        <v>97</v>
      </c>
      <c r="W8" s="151"/>
      <c r="X8" s="151"/>
      <c r="Y8" s="151"/>
      <c r="Z8" s="151"/>
    </row>
    <row r="9" spans="1:26" x14ac:dyDescent="0.25">
      <c r="A9" s="140"/>
      <c r="B9" s="140"/>
      <c r="C9" s="158"/>
      <c r="D9" s="144" t="s">
        <v>66</v>
      </c>
      <c r="E9" s="140"/>
      <c r="F9" s="159"/>
      <c r="G9" s="141"/>
      <c r="H9" s="141"/>
      <c r="I9" s="141"/>
      <c r="J9" s="140"/>
      <c r="K9" s="140"/>
      <c r="L9" s="140"/>
      <c r="M9" s="140"/>
      <c r="N9" s="140"/>
      <c r="O9" s="140"/>
      <c r="P9" s="140"/>
      <c r="Q9" s="146"/>
      <c r="R9" s="146"/>
      <c r="S9" s="140"/>
      <c r="T9" s="143"/>
      <c r="U9" s="143"/>
      <c r="V9" s="140"/>
      <c r="W9" s="143"/>
      <c r="X9" s="143"/>
      <c r="Y9" s="143"/>
      <c r="Z9" s="143"/>
    </row>
    <row r="10" spans="1:26" x14ac:dyDescent="0.25">
      <c r="A10" s="146"/>
      <c r="B10" s="146"/>
      <c r="C10" s="161">
        <v>1</v>
      </c>
      <c r="D10" s="161" t="s">
        <v>67</v>
      </c>
      <c r="E10" s="146"/>
      <c r="F10" s="160"/>
      <c r="G10" s="147"/>
      <c r="H10" s="147"/>
      <c r="I10" s="147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3"/>
      <c r="U10" s="143"/>
      <c r="V10" s="146"/>
      <c r="W10" s="143"/>
      <c r="X10" s="143"/>
      <c r="Y10" s="143"/>
      <c r="Z10" s="143"/>
    </row>
    <row r="11" spans="1:26" ht="24.95" customHeight="1" x14ac:dyDescent="0.25">
      <c r="A11" s="167"/>
      <c r="B11" s="162" t="s">
        <v>99</v>
      </c>
      <c r="C11" s="168" t="s">
        <v>318</v>
      </c>
      <c r="D11" s="162" t="s">
        <v>319</v>
      </c>
      <c r="E11" s="162" t="s">
        <v>102</v>
      </c>
      <c r="F11" s="163">
        <v>8.52</v>
      </c>
      <c r="G11" s="169"/>
      <c r="H11" s="169"/>
      <c r="I11" s="164">
        <f t="shared" ref="I11:I17" si="0">ROUND(F11*(G11+H11),2)</f>
        <v>0</v>
      </c>
      <c r="J11" s="162">
        <f t="shared" ref="J11:J17" si="1">ROUND(F11*(N11),2)</f>
        <v>0</v>
      </c>
      <c r="K11" s="165">
        <f t="shared" ref="K11:K17" si="2">ROUND(F11*(O11),2)</f>
        <v>0</v>
      </c>
      <c r="L11" s="165">
        <f t="shared" ref="L11:L17" si="3">ROUND(F11*(G11),2)</f>
        <v>0</v>
      </c>
      <c r="M11" s="165">
        <f t="shared" ref="M11:M17" si="4">ROUND(F11*(H11),2)</f>
        <v>0</v>
      </c>
      <c r="N11" s="165">
        <v>0</v>
      </c>
      <c r="O11" s="165"/>
      <c r="P11" s="170"/>
      <c r="Q11" s="170"/>
      <c r="R11" s="170"/>
      <c r="S11" s="165">
        <f t="shared" ref="S11:S17" si="5">ROUND(F11*(P11),3)</f>
        <v>0</v>
      </c>
      <c r="T11" s="166"/>
      <c r="U11" s="166"/>
      <c r="V11" s="170"/>
      <c r="Z11">
        <v>0</v>
      </c>
    </row>
    <row r="12" spans="1:26" ht="24.95" customHeight="1" x14ac:dyDescent="0.25">
      <c r="A12" s="167"/>
      <c r="B12" s="162" t="s">
        <v>99</v>
      </c>
      <c r="C12" s="168" t="s">
        <v>320</v>
      </c>
      <c r="D12" s="162" t="s">
        <v>321</v>
      </c>
      <c r="E12" s="162" t="s">
        <v>102</v>
      </c>
      <c r="F12" s="163">
        <v>8.52</v>
      </c>
      <c r="G12" s="169"/>
      <c r="H12" s="169"/>
      <c r="I12" s="164">
        <f t="shared" si="0"/>
        <v>0</v>
      </c>
      <c r="J12" s="162">
        <f t="shared" si="1"/>
        <v>0</v>
      </c>
      <c r="K12" s="165">
        <f t="shared" si="2"/>
        <v>0</v>
      </c>
      <c r="L12" s="165">
        <f t="shared" si="3"/>
        <v>0</v>
      </c>
      <c r="M12" s="165">
        <f t="shared" si="4"/>
        <v>0</v>
      </c>
      <c r="N12" s="165">
        <v>0</v>
      </c>
      <c r="O12" s="165"/>
      <c r="P12" s="170"/>
      <c r="Q12" s="170"/>
      <c r="R12" s="170"/>
      <c r="S12" s="165">
        <f t="shared" si="5"/>
        <v>0</v>
      </c>
      <c r="T12" s="166"/>
      <c r="U12" s="166"/>
      <c r="V12" s="170"/>
      <c r="Z12">
        <v>0</v>
      </c>
    </row>
    <row r="13" spans="1:26" ht="24.95" customHeight="1" x14ac:dyDescent="0.25">
      <c r="A13" s="167"/>
      <c r="B13" s="162" t="s">
        <v>99</v>
      </c>
      <c r="C13" s="168" t="s">
        <v>322</v>
      </c>
      <c r="D13" s="162" t="s">
        <v>323</v>
      </c>
      <c r="E13" s="162" t="s">
        <v>102</v>
      </c>
      <c r="F13" s="163">
        <v>8.52</v>
      </c>
      <c r="G13" s="169"/>
      <c r="H13" s="169"/>
      <c r="I13" s="164">
        <f t="shared" si="0"/>
        <v>0</v>
      </c>
      <c r="J13" s="162">
        <f t="shared" si="1"/>
        <v>0</v>
      </c>
      <c r="K13" s="165">
        <f t="shared" si="2"/>
        <v>0</v>
      </c>
      <c r="L13" s="165">
        <f t="shared" si="3"/>
        <v>0</v>
      </c>
      <c r="M13" s="165">
        <f t="shared" si="4"/>
        <v>0</v>
      </c>
      <c r="N13" s="165">
        <v>0</v>
      </c>
      <c r="O13" s="165"/>
      <c r="P13" s="170"/>
      <c r="Q13" s="170"/>
      <c r="R13" s="170"/>
      <c r="S13" s="165">
        <f t="shared" si="5"/>
        <v>0</v>
      </c>
      <c r="T13" s="166"/>
      <c r="U13" s="166"/>
      <c r="V13" s="170"/>
      <c r="Z13">
        <v>0</v>
      </c>
    </row>
    <row r="14" spans="1:26" ht="24.95" customHeight="1" x14ac:dyDescent="0.25">
      <c r="A14" s="167"/>
      <c r="B14" s="162" t="s">
        <v>99</v>
      </c>
      <c r="C14" s="168" t="s">
        <v>333</v>
      </c>
      <c r="D14" s="162" t="s">
        <v>334</v>
      </c>
      <c r="E14" s="162" t="s">
        <v>102</v>
      </c>
      <c r="F14" s="163">
        <v>8.52</v>
      </c>
      <c r="G14" s="169"/>
      <c r="H14" s="169"/>
      <c r="I14" s="164">
        <f t="shared" si="0"/>
        <v>0</v>
      </c>
      <c r="J14" s="162">
        <f t="shared" si="1"/>
        <v>0</v>
      </c>
      <c r="K14" s="165">
        <f t="shared" si="2"/>
        <v>0</v>
      </c>
      <c r="L14" s="165">
        <f t="shared" si="3"/>
        <v>0</v>
      </c>
      <c r="M14" s="165">
        <f t="shared" si="4"/>
        <v>0</v>
      </c>
      <c r="N14" s="165">
        <v>0</v>
      </c>
      <c r="O14" s="165"/>
      <c r="P14" s="170"/>
      <c r="Q14" s="170"/>
      <c r="R14" s="170"/>
      <c r="S14" s="165">
        <f t="shared" si="5"/>
        <v>0</v>
      </c>
      <c r="T14" s="166"/>
      <c r="U14" s="166"/>
      <c r="V14" s="170"/>
      <c r="Z14">
        <v>0</v>
      </c>
    </row>
    <row r="15" spans="1:26" ht="24.95" customHeight="1" x14ac:dyDescent="0.25">
      <c r="A15" s="167"/>
      <c r="B15" s="162" t="s">
        <v>99</v>
      </c>
      <c r="C15" s="168" t="s">
        <v>335</v>
      </c>
      <c r="D15" s="162" t="s">
        <v>336</v>
      </c>
      <c r="E15" s="162" t="s">
        <v>102</v>
      </c>
      <c r="F15" s="163">
        <v>8.52</v>
      </c>
      <c r="G15" s="169"/>
      <c r="H15" s="169"/>
      <c r="I15" s="164">
        <f t="shared" si="0"/>
        <v>0</v>
      </c>
      <c r="J15" s="162">
        <f t="shared" si="1"/>
        <v>0</v>
      </c>
      <c r="K15" s="165">
        <f t="shared" si="2"/>
        <v>0</v>
      </c>
      <c r="L15" s="165">
        <f t="shared" si="3"/>
        <v>0</v>
      </c>
      <c r="M15" s="165">
        <f t="shared" si="4"/>
        <v>0</v>
      </c>
      <c r="N15" s="165">
        <v>0</v>
      </c>
      <c r="O15" s="165"/>
      <c r="P15" s="170"/>
      <c r="Q15" s="170"/>
      <c r="R15" s="170"/>
      <c r="S15" s="165">
        <f t="shared" si="5"/>
        <v>0</v>
      </c>
      <c r="T15" s="166"/>
      <c r="U15" s="166"/>
      <c r="V15" s="170"/>
      <c r="Z15">
        <v>0</v>
      </c>
    </row>
    <row r="16" spans="1:26" ht="24.95" customHeight="1" x14ac:dyDescent="0.25">
      <c r="A16" s="167"/>
      <c r="B16" s="162" t="s">
        <v>99</v>
      </c>
      <c r="C16" s="168" t="s">
        <v>337</v>
      </c>
      <c r="D16" s="162" t="s">
        <v>338</v>
      </c>
      <c r="E16" s="162" t="s">
        <v>107</v>
      </c>
      <c r="F16" s="163">
        <v>8.52</v>
      </c>
      <c r="G16" s="169"/>
      <c r="H16" s="169"/>
      <c r="I16" s="164">
        <f t="shared" si="0"/>
        <v>0</v>
      </c>
      <c r="J16" s="162">
        <f t="shared" si="1"/>
        <v>0</v>
      </c>
      <c r="K16" s="165">
        <f t="shared" si="2"/>
        <v>0</v>
      </c>
      <c r="L16" s="165">
        <f t="shared" si="3"/>
        <v>0</v>
      </c>
      <c r="M16" s="165">
        <f t="shared" si="4"/>
        <v>0</v>
      </c>
      <c r="N16" s="165">
        <v>0</v>
      </c>
      <c r="O16" s="165"/>
      <c r="P16" s="170"/>
      <c r="Q16" s="170"/>
      <c r="R16" s="170"/>
      <c r="S16" s="165">
        <f t="shared" si="5"/>
        <v>0</v>
      </c>
      <c r="T16" s="166"/>
      <c r="U16" s="166"/>
      <c r="V16" s="170"/>
      <c r="Z16">
        <v>0</v>
      </c>
    </row>
    <row r="17" spans="1:26" ht="24.95" customHeight="1" x14ac:dyDescent="0.25">
      <c r="A17" s="167"/>
      <c r="B17" s="162" t="s">
        <v>99</v>
      </c>
      <c r="C17" s="168" t="s">
        <v>339</v>
      </c>
      <c r="D17" s="162" t="s">
        <v>340</v>
      </c>
      <c r="E17" s="162" t="s">
        <v>107</v>
      </c>
      <c r="F17" s="163">
        <v>2.556</v>
      </c>
      <c r="G17" s="169"/>
      <c r="H17" s="169"/>
      <c r="I17" s="164">
        <f t="shared" si="0"/>
        <v>0</v>
      </c>
      <c r="J17" s="162">
        <f t="shared" si="1"/>
        <v>0</v>
      </c>
      <c r="K17" s="165">
        <f t="shared" si="2"/>
        <v>0</v>
      </c>
      <c r="L17" s="165">
        <f t="shared" si="3"/>
        <v>0</v>
      </c>
      <c r="M17" s="165">
        <f t="shared" si="4"/>
        <v>0</v>
      </c>
      <c r="N17" s="165">
        <v>0</v>
      </c>
      <c r="O17" s="165"/>
      <c r="P17" s="170"/>
      <c r="Q17" s="170"/>
      <c r="R17" s="170"/>
      <c r="S17" s="165">
        <f t="shared" si="5"/>
        <v>0</v>
      </c>
      <c r="T17" s="166"/>
      <c r="U17" s="166"/>
      <c r="V17" s="170"/>
      <c r="Z17">
        <v>0</v>
      </c>
    </row>
    <row r="18" spans="1:26" x14ac:dyDescent="0.25">
      <c r="A18" s="146"/>
      <c r="B18" s="146"/>
      <c r="C18" s="161">
        <v>1</v>
      </c>
      <c r="D18" s="161" t="s">
        <v>67</v>
      </c>
      <c r="E18" s="146"/>
      <c r="F18" s="160"/>
      <c r="G18" s="149">
        <f>ROUND((SUM(L10:L17))/1,2)</f>
        <v>0</v>
      </c>
      <c r="H18" s="149">
        <f>ROUND((SUM(M10:M17))/1,2)</f>
        <v>0</v>
      </c>
      <c r="I18" s="149">
        <f>ROUND((SUM(I10:I17))/1,2)</f>
        <v>0</v>
      </c>
      <c r="J18" s="146"/>
      <c r="K18" s="146"/>
      <c r="L18" s="146">
        <f>ROUND((SUM(L10:L17))/1,2)</f>
        <v>0</v>
      </c>
      <c r="M18" s="146">
        <f>ROUND((SUM(M10:M17))/1,2)</f>
        <v>0</v>
      </c>
      <c r="N18" s="146"/>
      <c r="O18" s="146"/>
      <c r="P18" s="171"/>
      <c r="Q18" s="146"/>
      <c r="R18" s="146"/>
      <c r="S18" s="171">
        <f>ROUND((SUM(S10:S17))/1,2)</f>
        <v>0</v>
      </c>
      <c r="T18" s="143"/>
      <c r="U18" s="143"/>
      <c r="V18" s="2">
        <f>ROUND((SUM(V10:V17))/1,2)</f>
        <v>0</v>
      </c>
      <c r="W18" s="143"/>
      <c r="X18" s="143"/>
      <c r="Y18" s="143"/>
      <c r="Z18" s="143"/>
    </row>
    <row r="19" spans="1:26" x14ac:dyDescent="0.25">
      <c r="A19" s="1"/>
      <c r="B19" s="1"/>
      <c r="C19" s="1"/>
      <c r="D19" s="1"/>
      <c r="E19" s="1"/>
      <c r="F19" s="156"/>
      <c r="G19" s="139"/>
      <c r="H19" s="139"/>
      <c r="I19" s="139"/>
      <c r="J19" s="1"/>
      <c r="K19" s="1"/>
      <c r="L19" s="1"/>
      <c r="M19" s="1"/>
      <c r="N19" s="1"/>
      <c r="O19" s="1"/>
      <c r="P19" s="1"/>
      <c r="Q19" s="1"/>
      <c r="R19" s="1"/>
      <c r="S19" s="1"/>
      <c r="V19" s="1"/>
    </row>
    <row r="20" spans="1:26" x14ac:dyDescent="0.25">
      <c r="A20" s="146"/>
      <c r="B20" s="146"/>
      <c r="C20" s="161">
        <v>3</v>
      </c>
      <c r="D20" s="161" t="s">
        <v>69</v>
      </c>
      <c r="E20" s="146"/>
      <c r="F20" s="160"/>
      <c r="G20" s="147"/>
      <c r="H20" s="147"/>
      <c r="I20" s="147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3"/>
      <c r="U20" s="143"/>
      <c r="V20" s="146"/>
      <c r="W20" s="143"/>
      <c r="X20" s="143"/>
      <c r="Y20" s="143"/>
      <c r="Z20" s="143"/>
    </row>
    <row r="21" spans="1:26" ht="24.95" customHeight="1" x14ac:dyDescent="0.25">
      <c r="A21" s="167"/>
      <c r="B21" s="172">
        <v>4.1666666666666664E-2</v>
      </c>
      <c r="C21" s="168" t="s">
        <v>365</v>
      </c>
      <c r="D21" s="162" t="s">
        <v>366</v>
      </c>
      <c r="E21" s="162" t="s">
        <v>168</v>
      </c>
      <c r="F21" s="163">
        <v>1</v>
      </c>
      <c r="G21" s="169"/>
      <c r="H21" s="169"/>
      <c r="I21" s="164">
        <f>ROUND(F21*(G21+H21),2)</f>
        <v>0</v>
      </c>
      <c r="J21" s="162">
        <f>ROUND(F21*(N21),2)</f>
        <v>0</v>
      </c>
      <c r="K21" s="165">
        <f>ROUND(F21*(O21),2)</f>
        <v>0</v>
      </c>
      <c r="L21" s="165">
        <f>ROUND(F21*(G21),2)</f>
        <v>0</v>
      </c>
      <c r="M21" s="165">
        <f>ROUND(F21*(H21),2)</f>
        <v>0</v>
      </c>
      <c r="N21" s="165">
        <v>0</v>
      </c>
      <c r="O21" s="165"/>
      <c r="P21" s="170"/>
      <c r="Q21" s="170"/>
      <c r="R21" s="170"/>
      <c r="S21" s="165">
        <f>ROUND(F21*(P21),3)</f>
        <v>0</v>
      </c>
      <c r="T21" s="166"/>
      <c r="U21" s="166"/>
      <c r="V21" s="170"/>
      <c r="Z21">
        <v>0</v>
      </c>
    </row>
    <row r="22" spans="1:26" ht="24.95" customHeight="1" x14ac:dyDescent="0.25">
      <c r="A22" s="167"/>
      <c r="B22" s="172">
        <v>4.1666666666666664E-2</v>
      </c>
      <c r="C22" s="168" t="s">
        <v>365</v>
      </c>
      <c r="D22" s="162" t="s">
        <v>367</v>
      </c>
      <c r="E22" s="162" t="s">
        <v>168</v>
      </c>
      <c r="F22" s="163">
        <v>1</v>
      </c>
      <c r="G22" s="169"/>
      <c r="H22" s="169"/>
      <c r="I22" s="164">
        <f>ROUND(F22*(G22+H22),2)</f>
        <v>0</v>
      </c>
      <c r="J22" s="162">
        <f>ROUND(F22*(N22),2)</f>
        <v>0</v>
      </c>
      <c r="K22" s="165">
        <f>ROUND(F22*(O22),2)</f>
        <v>0</v>
      </c>
      <c r="L22" s="165">
        <f>ROUND(F22*(G22),2)</f>
        <v>0</v>
      </c>
      <c r="M22" s="165">
        <f>ROUND(F22*(H22),2)</f>
        <v>0</v>
      </c>
      <c r="N22" s="165">
        <v>0</v>
      </c>
      <c r="O22" s="165"/>
      <c r="P22" s="170"/>
      <c r="Q22" s="170"/>
      <c r="R22" s="170"/>
      <c r="S22" s="165">
        <f>ROUND(F22*(P22),3)</f>
        <v>0</v>
      </c>
      <c r="T22" s="166"/>
      <c r="U22" s="166"/>
      <c r="V22" s="170"/>
      <c r="Z22">
        <v>0</v>
      </c>
    </row>
    <row r="23" spans="1:26" ht="24.95" customHeight="1" x14ac:dyDescent="0.25">
      <c r="A23" s="167"/>
      <c r="B23" s="172">
        <v>4.1666666666666664E-2</v>
      </c>
      <c r="C23" s="168" t="s">
        <v>365</v>
      </c>
      <c r="D23" s="162" t="s">
        <v>368</v>
      </c>
      <c r="E23" s="162" t="s">
        <v>227</v>
      </c>
      <c r="F23" s="163">
        <v>1</v>
      </c>
      <c r="G23" s="169"/>
      <c r="H23" s="169"/>
      <c r="I23" s="164">
        <f>ROUND(F23*(G23+H23),2)</f>
        <v>0</v>
      </c>
      <c r="J23" s="162">
        <f>ROUND(F23*(N23),2)</f>
        <v>0</v>
      </c>
      <c r="K23" s="165">
        <f>ROUND(F23*(O23),2)</f>
        <v>0</v>
      </c>
      <c r="L23" s="165">
        <f>ROUND(F23*(G23),2)</f>
        <v>0</v>
      </c>
      <c r="M23" s="165">
        <f>ROUND(F23*(H23),2)</f>
        <v>0</v>
      </c>
      <c r="N23" s="165">
        <v>0</v>
      </c>
      <c r="O23" s="165"/>
      <c r="P23" s="170"/>
      <c r="Q23" s="170"/>
      <c r="R23" s="170"/>
      <c r="S23" s="165">
        <f>ROUND(F23*(P23),3)</f>
        <v>0</v>
      </c>
      <c r="T23" s="166"/>
      <c r="U23" s="166"/>
      <c r="V23" s="170"/>
      <c r="Z23">
        <v>0</v>
      </c>
    </row>
    <row r="24" spans="1:26" x14ac:dyDescent="0.25">
      <c r="A24" s="146"/>
      <c r="B24" s="146"/>
      <c r="C24" s="161">
        <v>3</v>
      </c>
      <c r="D24" s="161" t="s">
        <v>69</v>
      </c>
      <c r="E24" s="146"/>
      <c r="F24" s="160"/>
      <c r="G24" s="149">
        <f>ROUND((SUM(L20:L23))/1,2)</f>
        <v>0</v>
      </c>
      <c r="H24" s="149">
        <f>ROUND((SUM(M20:M23))/1,2)</f>
        <v>0</v>
      </c>
      <c r="I24" s="149">
        <f>ROUND((SUM(I20:I23))/1,2)</f>
        <v>0</v>
      </c>
      <c r="J24" s="146"/>
      <c r="K24" s="146"/>
      <c r="L24" s="146">
        <f>ROUND((SUM(L20:L23))/1,2)</f>
        <v>0</v>
      </c>
      <c r="M24" s="146">
        <f>ROUND((SUM(M20:M23))/1,2)</f>
        <v>0</v>
      </c>
      <c r="N24" s="146"/>
      <c r="O24" s="146"/>
      <c r="P24" s="171"/>
      <c r="Q24" s="146"/>
      <c r="R24" s="146"/>
      <c r="S24" s="171">
        <f>ROUND((SUM(S20:S23))/1,2)</f>
        <v>0</v>
      </c>
      <c r="T24" s="143"/>
      <c r="U24" s="143"/>
      <c r="V24" s="2">
        <f>ROUND((SUM(V20:V23))/1,2)</f>
        <v>0</v>
      </c>
      <c r="W24" s="143"/>
      <c r="X24" s="143"/>
      <c r="Y24" s="143"/>
      <c r="Z24" s="143"/>
    </row>
    <row r="25" spans="1:26" x14ac:dyDescent="0.25">
      <c r="A25" s="1"/>
      <c r="B25" s="1"/>
      <c r="C25" s="1"/>
      <c r="D25" s="1"/>
      <c r="E25" s="1"/>
      <c r="F25" s="156"/>
      <c r="G25" s="139"/>
      <c r="H25" s="139"/>
      <c r="I25" s="139"/>
      <c r="J25" s="1"/>
      <c r="K25" s="1"/>
      <c r="L25" s="1"/>
      <c r="M25" s="1"/>
      <c r="N25" s="1"/>
      <c r="O25" s="1"/>
      <c r="P25" s="1"/>
      <c r="Q25" s="1"/>
      <c r="R25" s="1"/>
      <c r="S25" s="1"/>
      <c r="V25" s="1"/>
    </row>
    <row r="26" spans="1:26" x14ac:dyDescent="0.25">
      <c r="A26" s="146"/>
      <c r="B26" s="146"/>
      <c r="C26" s="161">
        <v>4</v>
      </c>
      <c r="D26" s="161" t="s">
        <v>306</v>
      </c>
      <c r="E26" s="146"/>
      <c r="F26" s="160"/>
      <c r="G26" s="147"/>
      <c r="H26" s="147"/>
      <c r="I26" s="147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3"/>
      <c r="U26" s="143"/>
      <c r="V26" s="146"/>
      <c r="W26" s="143"/>
      <c r="X26" s="143"/>
      <c r="Y26" s="143"/>
      <c r="Z26" s="143"/>
    </row>
    <row r="27" spans="1:26" ht="24.95" customHeight="1" x14ac:dyDescent="0.25">
      <c r="A27" s="167"/>
      <c r="B27" s="162" t="s">
        <v>341</v>
      </c>
      <c r="C27" s="168" t="s">
        <v>344</v>
      </c>
      <c r="D27" s="162" t="s">
        <v>345</v>
      </c>
      <c r="E27" s="162" t="s">
        <v>119</v>
      </c>
      <c r="F27" s="163">
        <v>1.022</v>
      </c>
      <c r="G27" s="169"/>
      <c r="H27" s="169"/>
      <c r="I27" s="164">
        <f>ROUND(F27*(G27+H27),2)</f>
        <v>0</v>
      </c>
      <c r="J27" s="162">
        <f>ROUND(F27*(N27),2)</f>
        <v>0</v>
      </c>
      <c r="K27" s="165">
        <f>ROUND(F27*(O27),2)</f>
        <v>0</v>
      </c>
      <c r="L27" s="165">
        <f>ROUND(F27*(G27),2)</f>
        <v>0</v>
      </c>
      <c r="M27" s="165">
        <f>ROUND(F27*(H27),2)</f>
        <v>0</v>
      </c>
      <c r="N27" s="165">
        <v>0</v>
      </c>
      <c r="O27" s="165"/>
      <c r="P27" s="170">
        <v>1.8</v>
      </c>
      <c r="Q27" s="170"/>
      <c r="R27" s="170">
        <v>1.8</v>
      </c>
      <c r="S27" s="165">
        <f>ROUND(F27*(P27),3)</f>
        <v>1.84</v>
      </c>
      <c r="T27" s="166"/>
      <c r="U27" s="166"/>
      <c r="V27" s="170"/>
      <c r="Z27">
        <v>0</v>
      </c>
    </row>
    <row r="28" spans="1:26" ht="24.95" customHeight="1" x14ac:dyDescent="0.25">
      <c r="A28" s="167"/>
      <c r="B28" s="162" t="s">
        <v>341</v>
      </c>
      <c r="C28" s="168" t="s">
        <v>346</v>
      </c>
      <c r="D28" s="162" t="s">
        <v>347</v>
      </c>
      <c r="E28" s="162" t="s">
        <v>102</v>
      </c>
      <c r="F28" s="163">
        <v>1.3</v>
      </c>
      <c r="G28" s="169"/>
      <c r="H28" s="169"/>
      <c r="I28" s="164">
        <f>ROUND(F28*(G28+H28),2)</f>
        <v>0</v>
      </c>
      <c r="J28" s="162">
        <f>ROUND(F28*(N28),2)</f>
        <v>0</v>
      </c>
      <c r="K28" s="165">
        <f>ROUND(F28*(O28),2)</f>
        <v>0</v>
      </c>
      <c r="L28" s="165">
        <f>ROUND(F28*(G28),2)</f>
        <v>0</v>
      </c>
      <c r="M28" s="165">
        <f>ROUND(F28*(H28),2)</f>
        <v>0</v>
      </c>
      <c r="N28" s="165">
        <v>0</v>
      </c>
      <c r="O28" s="165"/>
      <c r="P28" s="170">
        <v>2.18438</v>
      </c>
      <c r="Q28" s="170"/>
      <c r="R28" s="170">
        <v>2.18438</v>
      </c>
      <c r="S28" s="165">
        <f>ROUND(F28*(P28),3)</f>
        <v>2.84</v>
      </c>
      <c r="T28" s="166"/>
      <c r="U28" s="166"/>
      <c r="V28" s="170"/>
      <c r="Z28">
        <v>0</v>
      </c>
    </row>
    <row r="29" spans="1:26" x14ac:dyDescent="0.25">
      <c r="A29" s="146"/>
      <c r="B29" s="146"/>
      <c r="C29" s="161">
        <v>4</v>
      </c>
      <c r="D29" s="161" t="s">
        <v>306</v>
      </c>
      <c r="E29" s="146"/>
      <c r="F29" s="160"/>
      <c r="G29" s="149">
        <f>ROUND((SUM(L26:L28))/1,2)</f>
        <v>0</v>
      </c>
      <c r="H29" s="149">
        <f>ROUND((SUM(M26:M28))/1,2)</f>
        <v>0</v>
      </c>
      <c r="I29" s="149">
        <f>ROUND((SUM(I26:I28))/1,2)</f>
        <v>0</v>
      </c>
      <c r="J29" s="146"/>
      <c r="K29" s="146"/>
      <c r="L29" s="146">
        <f>ROUND((SUM(L26:L28))/1,2)</f>
        <v>0</v>
      </c>
      <c r="M29" s="146">
        <f>ROUND((SUM(M26:M28))/1,2)</f>
        <v>0</v>
      </c>
      <c r="N29" s="146"/>
      <c r="O29" s="146"/>
      <c r="P29" s="171"/>
      <c r="Q29" s="146"/>
      <c r="R29" s="146"/>
      <c r="S29" s="171">
        <f>ROUND((SUM(S26:S28))/1,2)</f>
        <v>4.68</v>
      </c>
      <c r="T29" s="143"/>
      <c r="U29" s="143"/>
      <c r="V29" s="2">
        <f>ROUND((SUM(V26:V28))/1,2)</f>
        <v>0</v>
      </c>
      <c r="W29" s="143"/>
      <c r="X29" s="143"/>
      <c r="Y29" s="143"/>
      <c r="Z29" s="143"/>
    </row>
    <row r="30" spans="1:26" x14ac:dyDescent="0.25">
      <c r="A30" s="1"/>
      <c r="B30" s="1"/>
      <c r="C30" s="1"/>
      <c r="D30" s="1"/>
      <c r="E30" s="1"/>
      <c r="F30" s="156"/>
      <c r="G30" s="139"/>
      <c r="H30" s="139"/>
      <c r="I30" s="139"/>
      <c r="J30" s="1"/>
      <c r="K30" s="1"/>
      <c r="L30" s="1"/>
      <c r="M30" s="1"/>
      <c r="N30" s="1"/>
      <c r="O30" s="1"/>
      <c r="P30" s="1"/>
      <c r="Q30" s="1"/>
      <c r="R30" s="1"/>
      <c r="S30" s="1"/>
      <c r="V30" s="1"/>
    </row>
    <row r="31" spans="1:26" x14ac:dyDescent="0.25">
      <c r="A31" s="146"/>
      <c r="B31" s="146"/>
      <c r="C31" s="161">
        <v>8</v>
      </c>
      <c r="D31" s="161" t="s">
        <v>307</v>
      </c>
      <c r="E31" s="146"/>
      <c r="F31" s="160"/>
      <c r="G31" s="147"/>
      <c r="H31" s="147"/>
      <c r="I31" s="147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3"/>
      <c r="U31" s="143"/>
      <c r="V31" s="146"/>
      <c r="W31" s="143"/>
      <c r="X31" s="143"/>
      <c r="Y31" s="143"/>
      <c r="Z31" s="143"/>
    </row>
    <row r="32" spans="1:26" ht="24.95" customHeight="1" x14ac:dyDescent="0.25">
      <c r="A32" s="167"/>
      <c r="B32" s="162" t="s">
        <v>351</v>
      </c>
      <c r="C32" s="168" t="s">
        <v>352</v>
      </c>
      <c r="D32" s="162" t="s">
        <v>353</v>
      </c>
      <c r="E32" s="162" t="s">
        <v>164</v>
      </c>
      <c r="F32" s="163">
        <v>1</v>
      </c>
      <c r="G32" s="169"/>
      <c r="H32" s="169"/>
      <c r="I32" s="164">
        <f>ROUND(F32*(G32+H32),2)</f>
        <v>0</v>
      </c>
      <c r="J32" s="162">
        <f>ROUND(F32*(N32),2)</f>
        <v>0</v>
      </c>
      <c r="K32" s="165">
        <f>ROUND(F32*(O32),2)</f>
        <v>0</v>
      </c>
      <c r="L32" s="165">
        <f>ROUND(F32*(G32),2)</f>
        <v>0</v>
      </c>
      <c r="M32" s="165">
        <f>ROUND(F32*(H32),2)</f>
        <v>0</v>
      </c>
      <c r="N32" s="165">
        <v>0</v>
      </c>
      <c r="O32" s="165"/>
      <c r="P32" s="170">
        <v>0.20269999999999999</v>
      </c>
      <c r="Q32" s="170"/>
      <c r="R32" s="170">
        <v>0.20269999999999999</v>
      </c>
      <c r="S32" s="165">
        <f>ROUND(F32*(P32),3)</f>
        <v>0.20300000000000001</v>
      </c>
      <c r="T32" s="166"/>
      <c r="U32" s="166"/>
      <c r="V32" s="170"/>
      <c r="Z32">
        <v>0</v>
      </c>
    </row>
    <row r="33" spans="1:26" ht="24.95" customHeight="1" x14ac:dyDescent="0.25">
      <c r="A33" s="167"/>
      <c r="B33" s="162" t="s">
        <v>354</v>
      </c>
      <c r="C33" s="168" t="s">
        <v>355</v>
      </c>
      <c r="D33" s="162" t="s">
        <v>356</v>
      </c>
      <c r="E33" s="162" t="s">
        <v>102</v>
      </c>
      <c r="F33" s="163">
        <v>0.3</v>
      </c>
      <c r="G33" s="169"/>
      <c r="H33" s="169"/>
      <c r="I33" s="164">
        <f>ROUND(F33*(G33+H33),2)</f>
        <v>0</v>
      </c>
      <c r="J33" s="162">
        <f>ROUND(F33*(N33),2)</f>
        <v>0</v>
      </c>
      <c r="K33" s="165">
        <f>ROUND(F33*(O33),2)</f>
        <v>0</v>
      </c>
      <c r="L33" s="165">
        <f>ROUND(F33*(G33),2)</f>
        <v>0</v>
      </c>
      <c r="M33" s="165">
        <f>ROUND(F33*(H33),2)</f>
        <v>0</v>
      </c>
      <c r="N33" s="165">
        <v>0</v>
      </c>
      <c r="O33" s="165"/>
      <c r="P33" s="170">
        <v>1.8</v>
      </c>
      <c r="Q33" s="170"/>
      <c r="R33" s="170">
        <v>1.8</v>
      </c>
      <c r="S33" s="165">
        <f>ROUND(F33*(P33),3)</f>
        <v>0.54</v>
      </c>
      <c r="T33" s="166"/>
      <c r="U33" s="166"/>
      <c r="V33" s="170"/>
      <c r="Z33">
        <v>0</v>
      </c>
    </row>
    <row r="34" spans="1:26" ht="24.95" customHeight="1" x14ac:dyDescent="0.25">
      <c r="A34" s="167"/>
      <c r="B34" s="162" t="s">
        <v>354</v>
      </c>
      <c r="C34" s="168" t="s">
        <v>357</v>
      </c>
      <c r="D34" s="162" t="s">
        <v>358</v>
      </c>
      <c r="E34" s="162" t="s">
        <v>168</v>
      </c>
      <c r="F34" s="163">
        <v>1</v>
      </c>
      <c r="G34" s="169"/>
      <c r="H34" s="169"/>
      <c r="I34" s="164">
        <f>ROUND(F34*(G34+H34),2)</f>
        <v>0</v>
      </c>
      <c r="J34" s="162">
        <f>ROUND(F34*(N34),2)</f>
        <v>0</v>
      </c>
      <c r="K34" s="165">
        <f>ROUND(F34*(O34),2)</f>
        <v>0</v>
      </c>
      <c r="L34" s="165">
        <f>ROUND(F34*(G34),2)</f>
        <v>0</v>
      </c>
      <c r="M34" s="165">
        <f>ROUND(F34*(H34),2)</f>
        <v>0</v>
      </c>
      <c r="N34" s="165">
        <v>0</v>
      </c>
      <c r="O34" s="165"/>
      <c r="P34" s="170"/>
      <c r="Q34" s="170"/>
      <c r="R34" s="170"/>
      <c r="S34" s="165">
        <f>ROUND(F34*(P34),3)</f>
        <v>0</v>
      </c>
      <c r="T34" s="166"/>
      <c r="U34" s="166"/>
      <c r="V34" s="170"/>
      <c r="Z34">
        <v>0</v>
      </c>
    </row>
    <row r="35" spans="1:26" ht="24.95" customHeight="1" x14ac:dyDescent="0.25">
      <c r="A35" s="178"/>
      <c r="B35" s="173" t="s">
        <v>165</v>
      </c>
      <c r="C35" s="179" t="s">
        <v>359</v>
      </c>
      <c r="D35" s="173" t="s">
        <v>360</v>
      </c>
      <c r="E35" s="173" t="s">
        <v>227</v>
      </c>
      <c r="F35" s="174">
        <v>1</v>
      </c>
      <c r="G35" s="180"/>
      <c r="H35" s="180"/>
      <c r="I35" s="175">
        <f>ROUND(F35*(G35+H35),2)</f>
        <v>0</v>
      </c>
      <c r="J35" s="173">
        <f>ROUND(F35*(N35),2)</f>
        <v>0</v>
      </c>
      <c r="K35" s="176">
        <f>ROUND(F35*(O35),2)</f>
        <v>0</v>
      </c>
      <c r="L35" s="176">
        <f>ROUND(F35*(G35),2)</f>
        <v>0</v>
      </c>
      <c r="M35" s="176">
        <f>ROUND(F35*(H35),2)</f>
        <v>0</v>
      </c>
      <c r="N35" s="176">
        <v>0</v>
      </c>
      <c r="O35" s="176"/>
      <c r="P35" s="181"/>
      <c r="Q35" s="181"/>
      <c r="R35" s="181"/>
      <c r="S35" s="176">
        <f>ROUND(F35*(P35),3)</f>
        <v>0</v>
      </c>
      <c r="T35" s="177"/>
      <c r="U35" s="177"/>
      <c r="V35" s="181"/>
      <c r="Z35">
        <v>0</v>
      </c>
    </row>
    <row r="36" spans="1:26" ht="24.95" customHeight="1" x14ac:dyDescent="0.25">
      <c r="A36" s="167"/>
      <c r="B36" s="162" t="s">
        <v>354</v>
      </c>
      <c r="C36" s="168" t="s">
        <v>357</v>
      </c>
      <c r="D36" s="162" t="s">
        <v>361</v>
      </c>
      <c r="E36" s="162" t="s">
        <v>227</v>
      </c>
      <c r="F36" s="163">
        <v>1</v>
      </c>
      <c r="G36" s="169"/>
      <c r="H36" s="169"/>
      <c r="I36" s="164">
        <f>ROUND(F36*(G36+H36),2)</f>
        <v>0</v>
      </c>
      <c r="J36" s="162">
        <f>ROUND(F36*(N36),2)</f>
        <v>0</v>
      </c>
      <c r="K36" s="165">
        <f>ROUND(F36*(O36),2)</f>
        <v>0</v>
      </c>
      <c r="L36" s="165">
        <f>ROUND(F36*(G36),2)</f>
        <v>0</v>
      </c>
      <c r="M36" s="165">
        <f>ROUND(F36*(H36),2)</f>
        <v>0</v>
      </c>
      <c r="N36" s="165">
        <v>0</v>
      </c>
      <c r="O36" s="165"/>
      <c r="P36" s="170"/>
      <c r="Q36" s="170"/>
      <c r="R36" s="170"/>
      <c r="S36" s="165">
        <f>ROUND(F36*(P36),3)</f>
        <v>0</v>
      </c>
      <c r="T36" s="166"/>
      <c r="U36" s="166"/>
      <c r="V36" s="170"/>
      <c r="Z36">
        <v>0</v>
      </c>
    </row>
    <row r="37" spans="1:26" x14ac:dyDescent="0.25">
      <c r="A37" s="146"/>
      <c r="B37" s="146"/>
      <c r="C37" s="161">
        <v>8</v>
      </c>
      <c r="D37" s="161" t="s">
        <v>307</v>
      </c>
      <c r="E37" s="146"/>
      <c r="F37" s="160"/>
      <c r="G37" s="149">
        <f>ROUND((SUM(L31:L36))/1,2)</f>
        <v>0</v>
      </c>
      <c r="H37" s="149">
        <f>ROUND((SUM(M31:M36))/1,2)</f>
        <v>0</v>
      </c>
      <c r="I37" s="149">
        <f>ROUND((SUM(I31:I36))/1,2)</f>
        <v>0</v>
      </c>
      <c r="J37" s="146"/>
      <c r="K37" s="146"/>
      <c r="L37" s="146">
        <f>ROUND((SUM(L31:L36))/1,2)</f>
        <v>0</v>
      </c>
      <c r="M37" s="146">
        <f>ROUND((SUM(M31:M36))/1,2)</f>
        <v>0</v>
      </c>
      <c r="N37" s="146"/>
      <c r="O37" s="146"/>
      <c r="P37" s="171"/>
      <c r="Q37" s="146"/>
      <c r="R37" s="146"/>
      <c r="S37" s="171">
        <f>ROUND((SUM(S31:S36))/1,2)</f>
        <v>0.74</v>
      </c>
      <c r="T37" s="143"/>
      <c r="U37" s="143"/>
      <c r="V37" s="2">
        <f>ROUND((SUM(V31:V36))/1,2)</f>
        <v>0</v>
      </c>
      <c r="W37" s="143"/>
      <c r="X37" s="143"/>
      <c r="Y37" s="143"/>
      <c r="Z37" s="143"/>
    </row>
    <row r="38" spans="1:26" x14ac:dyDescent="0.25">
      <c r="A38" s="1"/>
      <c r="B38" s="1"/>
      <c r="C38" s="1"/>
      <c r="D38" s="1"/>
      <c r="E38" s="1"/>
      <c r="F38" s="156"/>
      <c r="G38" s="139"/>
      <c r="H38" s="139"/>
      <c r="I38" s="139"/>
      <c r="J38" s="1"/>
      <c r="K38" s="1"/>
      <c r="L38" s="1"/>
      <c r="M38" s="1"/>
      <c r="N38" s="1"/>
      <c r="O38" s="1"/>
      <c r="P38" s="1"/>
      <c r="Q38" s="1"/>
      <c r="R38" s="1"/>
      <c r="S38" s="1"/>
      <c r="V38" s="1"/>
    </row>
    <row r="39" spans="1:26" x14ac:dyDescent="0.25">
      <c r="A39" s="146"/>
      <c r="B39" s="146"/>
      <c r="C39" s="161">
        <v>99</v>
      </c>
      <c r="D39" s="161" t="s">
        <v>72</v>
      </c>
      <c r="E39" s="146"/>
      <c r="F39" s="160"/>
      <c r="G39" s="147"/>
      <c r="H39" s="147"/>
      <c r="I39" s="147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3"/>
      <c r="U39" s="143"/>
      <c r="V39" s="146"/>
      <c r="W39" s="143"/>
      <c r="X39" s="143"/>
      <c r="Y39" s="143"/>
      <c r="Z39" s="143"/>
    </row>
    <row r="40" spans="1:26" ht="24.95" customHeight="1" x14ac:dyDescent="0.25">
      <c r="A40" s="167"/>
      <c r="B40" s="162" t="s">
        <v>341</v>
      </c>
      <c r="C40" s="168" t="s">
        <v>362</v>
      </c>
      <c r="D40" s="162" t="s">
        <v>363</v>
      </c>
      <c r="E40" s="162" t="s">
        <v>131</v>
      </c>
      <c r="F40" s="163">
        <v>5.4219939999999998</v>
      </c>
      <c r="G40" s="169"/>
      <c r="H40" s="169"/>
      <c r="I40" s="164">
        <f>ROUND(F40*(G40+H40),2)</f>
        <v>0</v>
      </c>
      <c r="J40" s="162">
        <f>ROUND(F40*(N40),2)</f>
        <v>0</v>
      </c>
      <c r="K40" s="165">
        <f>ROUND(F40*(O40),2)</f>
        <v>0</v>
      </c>
      <c r="L40" s="165">
        <f>ROUND(F40*(G40),2)</f>
        <v>0</v>
      </c>
      <c r="M40" s="165">
        <f>ROUND(F40*(H40),2)</f>
        <v>0</v>
      </c>
      <c r="N40" s="165">
        <v>0</v>
      </c>
      <c r="O40" s="165"/>
      <c r="P40" s="170"/>
      <c r="Q40" s="170"/>
      <c r="R40" s="170"/>
      <c r="S40" s="165">
        <f>ROUND(F40*(P40),3)</f>
        <v>0</v>
      </c>
      <c r="T40" s="166"/>
      <c r="U40" s="166"/>
      <c r="V40" s="170"/>
      <c r="Z40">
        <v>0</v>
      </c>
    </row>
    <row r="41" spans="1:26" x14ac:dyDescent="0.25">
      <c r="A41" s="146"/>
      <c r="B41" s="146"/>
      <c r="C41" s="161">
        <v>99</v>
      </c>
      <c r="D41" s="161" t="s">
        <v>72</v>
      </c>
      <c r="E41" s="146"/>
      <c r="F41" s="160"/>
      <c r="G41" s="149">
        <f>ROUND((SUM(L39:L40))/1,2)</f>
        <v>0</v>
      </c>
      <c r="H41" s="149">
        <f>ROUND((SUM(M39:M40))/1,2)</f>
        <v>0</v>
      </c>
      <c r="I41" s="149">
        <f>ROUND((SUM(I39:I40))/1,2)</f>
        <v>0</v>
      </c>
      <c r="J41" s="146"/>
      <c r="K41" s="146"/>
      <c r="L41" s="146">
        <f>ROUND((SUM(L39:L40))/1,2)</f>
        <v>0</v>
      </c>
      <c r="M41" s="146">
        <f>ROUND((SUM(M39:M40))/1,2)</f>
        <v>0</v>
      </c>
      <c r="N41" s="146"/>
      <c r="O41" s="146"/>
      <c r="P41" s="171"/>
      <c r="Q41" s="1"/>
      <c r="R41" s="1"/>
      <c r="S41" s="171">
        <f>ROUND((SUM(S39:S40))/1,2)</f>
        <v>0</v>
      </c>
      <c r="T41" s="182"/>
      <c r="U41" s="182"/>
      <c r="V41" s="2">
        <f>ROUND((SUM(V39:V40))/1,2)</f>
        <v>0</v>
      </c>
    </row>
    <row r="42" spans="1:26" x14ac:dyDescent="0.25">
      <c r="A42" s="1"/>
      <c r="B42" s="1"/>
      <c r="C42" s="1"/>
      <c r="D42" s="1"/>
      <c r="E42" s="1"/>
      <c r="F42" s="156"/>
      <c r="G42" s="139"/>
      <c r="H42" s="139"/>
      <c r="I42" s="139"/>
      <c r="J42" s="1"/>
      <c r="K42" s="1"/>
      <c r="L42" s="1"/>
      <c r="M42" s="1"/>
      <c r="N42" s="1"/>
      <c r="O42" s="1"/>
      <c r="P42" s="1"/>
      <c r="Q42" s="1"/>
      <c r="R42" s="1"/>
      <c r="S42" s="1"/>
      <c r="V42" s="1"/>
    </row>
    <row r="43" spans="1:26" x14ac:dyDescent="0.25">
      <c r="A43" s="146"/>
      <c r="B43" s="146"/>
      <c r="C43" s="146"/>
      <c r="D43" s="2" t="s">
        <v>66</v>
      </c>
      <c r="E43" s="146"/>
      <c r="F43" s="160"/>
      <c r="G43" s="149">
        <f>ROUND((SUM(L9:L42))/2,2)</f>
        <v>0</v>
      </c>
      <c r="H43" s="149">
        <f>ROUND((SUM(M9:M42))/2,2)</f>
        <v>0</v>
      </c>
      <c r="I43" s="149">
        <f>ROUND((SUM(I9:I42))/2,2)</f>
        <v>0</v>
      </c>
      <c r="J43" s="146"/>
      <c r="K43" s="146"/>
      <c r="L43" s="146">
        <f>ROUND((SUM(L9:L42))/2,2)</f>
        <v>0</v>
      </c>
      <c r="M43" s="146">
        <f>ROUND((SUM(M9:M42))/2,2)</f>
        <v>0</v>
      </c>
      <c r="N43" s="146"/>
      <c r="O43" s="146"/>
      <c r="P43" s="171"/>
      <c r="Q43" s="1"/>
      <c r="R43" s="1"/>
      <c r="S43" s="171">
        <f>ROUND((SUM(S9:S42))/2,2)</f>
        <v>5.42</v>
      </c>
      <c r="V43" s="2">
        <f>ROUND((SUM(V9:V42))/2,2)</f>
        <v>0</v>
      </c>
    </row>
    <row r="44" spans="1:26" x14ac:dyDescent="0.25">
      <c r="A44" s="184"/>
      <c r="B44" s="184"/>
      <c r="C44" s="184"/>
      <c r="D44" s="184" t="s">
        <v>87</v>
      </c>
      <c r="E44" s="184"/>
      <c r="F44" s="185"/>
      <c r="G44" s="186">
        <f>ROUND((SUM(L9:L43))/3,2)</f>
        <v>0</v>
      </c>
      <c r="H44" s="186">
        <f>ROUND((SUM(M9:M43))/3,2)</f>
        <v>0</v>
      </c>
      <c r="I44" s="186">
        <f>ROUND((SUM(I9:I43))/3,2)</f>
        <v>0</v>
      </c>
      <c r="J44" s="184"/>
      <c r="K44" s="186">
        <f>ROUND((SUM(K9:K43))/3,2)</f>
        <v>0</v>
      </c>
      <c r="L44" s="184">
        <f>ROUND((SUM(L9:L43))/3,2)</f>
        <v>0</v>
      </c>
      <c r="M44" s="184">
        <f>ROUND((SUM(M9:M43))/3,2)</f>
        <v>0</v>
      </c>
      <c r="N44" s="184"/>
      <c r="O44" s="184"/>
      <c r="P44" s="185"/>
      <c r="Q44" s="184"/>
      <c r="R44" s="186"/>
      <c r="S44" s="185">
        <f>ROUND((SUM(S9:S43))/3,2)</f>
        <v>5.42</v>
      </c>
      <c r="T44" s="187"/>
      <c r="U44" s="187"/>
      <c r="V44" s="184">
        <f>ROUND((SUM(V9:V43))/3,2)</f>
        <v>0</v>
      </c>
      <c r="X44" s="183"/>
      <c r="Y44">
        <f>(SUM(Y9:Y43))</f>
        <v>0</v>
      </c>
      <c r="Z44">
        <f>(SUM(Z9:Z43))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Bitúnok,rozrábka,mäsovýroba z nízkym objemom výroby, Gemerská Panica / žumpa 12 m3 - pre vody z prevádzky</oddHeader>
    <oddFooter>&amp;RStrana &amp;P z &amp;N    &amp;L&amp;7Spracované systémom Systematic® Kalkulus, tel.: 051 77 10 585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F1" sqref="F1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387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3" t="s">
        <v>0</v>
      </c>
      <c r="C2" s="214"/>
      <c r="D2" s="214"/>
      <c r="E2" s="214"/>
      <c r="F2" s="214"/>
      <c r="G2" s="214"/>
      <c r="H2" s="214"/>
      <c r="I2" s="214"/>
      <c r="J2" s="215"/>
    </row>
    <row r="3" spans="1:23" ht="18" customHeight="1" x14ac:dyDescent="0.25">
      <c r="A3" s="12"/>
      <c r="B3" s="33" t="s">
        <v>369</v>
      </c>
      <c r="C3" s="34"/>
      <c r="D3" s="35"/>
      <c r="E3" s="35"/>
      <c r="F3" s="35"/>
      <c r="G3" s="16"/>
      <c r="H3" s="16"/>
      <c r="I3" s="36" t="s">
        <v>16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18</v>
      </c>
      <c r="J4" s="29"/>
    </row>
    <row r="5" spans="1:23" ht="18" customHeight="1" thickBot="1" x14ac:dyDescent="0.3">
      <c r="A5" s="12"/>
      <c r="B5" s="37" t="s">
        <v>19</v>
      </c>
      <c r="C5" s="19"/>
      <c r="D5" s="16"/>
      <c r="E5" s="16"/>
      <c r="F5" s="38" t="s">
        <v>20</v>
      </c>
      <c r="G5" s="16"/>
      <c r="H5" s="16"/>
      <c r="I5" s="36" t="s">
        <v>21</v>
      </c>
      <c r="J5" s="39"/>
    </row>
    <row r="6" spans="1:23" ht="20.100000000000001" customHeight="1" thickTop="1" x14ac:dyDescent="0.25">
      <c r="A6" s="12"/>
      <c r="B6" s="207" t="s">
        <v>22</v>
      </c>
      <c r="C6" s="208"/>
      <c r="D6" s="208"/>
      <c r="E6" s="208"/>
      <c r="F6" s="208"/>
      <c r="G6" s="208"/>
      <c r="H6" s="208"/>
      <c r="I6" s="208"/>
      <c r="J6" s="209"/>
    </row>
    <row r="7" spans="1:23" ht="18" customHeight="1" x14ac:dyDescent="0.25">
      <c r="A7" s="12"/>
      <c r="B7" s="48" t="s">
        <v>25</v>
      </c>
      <c r="C7" s="41"/>
      <c r="D7" s="17"/>
      <c r="E7" s="17"/>
      <c r="F7" s="17"/>
      <c r="G7" s="49" t="s">
        <v>26</v>
      </c>
      <c r="H7" s="17"/>
      <c r="I7" s="27"/>
      <c r="J7" s="42"/>
    </row>
    <row r="8" spans="1:23" ht="24.95" customHeight="1" x14ac:dyDescent="0.25">
      <c r="A8" s="12"/>
      <c r="B8" s="210" t="s">
        <v>23</v>
      </c>
      <c r="C8" s="211"/>
      <c r="D8" s="211"/>
      <c r="E8" s="211"/>
      <c r="F8" s="211"/>
      <c r="G8" s="211"/>
      <c r="H8" s="211"/>
      <c r="I8" s="211"/>
      <c r="J8" s="212"/>
    </row>
    <row r="9" spans="1:23" ht="18" customHeight="1" x14ac:dyDescent="0.25">
      <c r="A9" s="12"/>
      <c r="B9" s="37" t="s">
        <v>27</v>
      </c>
      <c r="C9" s="19"/>
      <c r="D9" s="16"/>
      <c r="E9" s="16"/>
      <c r="F9" s="16"/>
      <c r="G9" s="38" t="s">
        <v>26</v>
      </c>
      <c r="H9" s="16"/>
      <c r="I9" s="26"/>
      <c r="J9" s="29"/>
    </row>
    <row r="10" spans="1:23" ht="20.100000000000001" customHeight="1" x14ac:dyDescent="0.25">
      <c r="A10" s="12"/>
      <c r="B10" s="210" t="s">
        <v>24</v>
      </c>
      <c r="C10" s="211"/>
      <c r="D10" s="211"/>
      <c r="E10" s="211"/>
      <c r="F10" s="211"/>
      <c r="G10" s="211"/>
      <c r="H10" s="211"/>
      <c r="I10" s="211"/>
      <c r="J10" s="212"/>
    </row>
    <row r="11" spans="1:23" ht="18" customHeight="1" thickBot="1" x14ac:dyDescent="0.3">
      <c r="A11" s="12"/>
      <c r="B11" s="37" t="s">
        <v>27</v>
      </c>
      <c r="C11" s="19"/>
      <c r="D11" s="16"/>
      <c r="E11" s="16"/>
      <c r="F11" s="16"/>
      <c r="G11" s="38" t="s">
        <v>26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1" t="s">
        <v>28</v>
      </c>
      <c r="C14" s="79" t="s">
        <v>5</v>
      </c>
      <c r="D14" s="80" t="s">
        <v>57</v>
      </c>
      <c r="E14" s="81" t="s">
        <v>58</v>
      </c>
      <c r="F14" s="79" t="s">
        <v>59</v>
      </c>
      <c r="G14" s="51" t="s">
        <v>35</v>
      </c>
      <c r="H14" s="44"/>
      <c r="I14" s="46"/>
      <c r="J14" s="47"/>
    </row>
    <row r="15" spans="1:23" ht="18" customHeight="1" x14ac:dyDescent="0.25">
      <c r="A15" s="12"/>
      <c r="B15" s="86">
        <v>1</v>
      </c>
      <c r="C15" s="87" t="s">
        <v>29</v>
      </c>
      <c r="D15" s="88">
        <f>'Rekap 27940'!B12</f>
        <v>0</v>
      </c>
      <c r="E15" s="89">
        <f>'Rekap 27940'!C12</f>
        <v>0</v>
      </c>
      <c r="F15" s="87">
        <f>'Rekap 27940'!D12</f>
        <v>0</v>
      </c>
      <c r="G15" s="52">
        <v>7</v>
      </c>
      <c r="H15" s="54" t="s">
        <v>36</v>
      </c>
      <c r="I15" s="27"/>
      <c r="J15" s="56">
        <v>0</v>
      </c>
    </row>
    <row r="16" spans="1:23" ht="18" customHeight="1" x14ac:dyDescent="0.25">
      <c r="A16" s="12"/>
      <c r="B16" s="84">
        <v>2</v>
      </c>
      <c r="C16" s="85" t="s">
        <v>30</v>
      </c>
      <c r="D16" s="90"/>
      <c r="E16" s="91"/>
      <c r="F16" s="100"/>
      <c r="G16" s="103"/>
      <c r="H16" s="115"/>
      <c r="I16" s="117"/>
      <c r="J16" s="110"/>
    </row>
    <row r="17" spans="1:26" ht="18" customHeight="1" x14ac:dyDescent="0.25">
      <c r="A17" s="12"/>
      <c r="B17" s="58">
        <v>3</v>
      </c>
      <c r="C17" s="61" t="s">
        <v>31</v>
      </c>
      <c r="D17" s="82"/>
      <c r="E17" s="83"/>
      <c r="F17" s="75"/>
      <c r="G17" s="52">
        <v>8</v>
      </c>
      <c r="H17" s="62" t="s">
        <v>37</v>
      </c>
      <c r="I17" s="117"/>
      <c r="J17" s="110">
        <f>'SO 27940'!Z26</f>
        <v>0</v>
      </c>
    </row>
    <row r="18" spans="1:26" ht="18" customHeight="1" x14ac:dyDescent="0.25">
      <c r="A18" s="12"/>
      <c r="B18" s="52">
        <v>4</v>
      </c>
      <c r="C18" s="62" t="s">
        <v>32</v>
      </c>
      <c r="D18" s="66"/>
      <c r="E18" s="65"/>
      <c r="F18" s="68"/>
      <c r="G18" s="52">
        <v>9</v>
      </c>
      <c r="H18" s="62" t="s">
        <v>38</v>
      </c>
      <c r="I18" s="117"/>
      <c r="J18" s="110">
        <v>0</v>
      </c>
    </row>
    <row r="19" spans="1:26" ht="18" customHeight="1" x14ac:dyDescent="0.25">
      <c r="A19" s="12"/>
      <c r="B19" s="52">
        <v>5</v>
      </c>
      <c r="C19" s="62" t="s">
        <v>33</v>
      </c>
      <c r="D19" s="66"/>
      <c r="E19" s="65"/>
      <c r="F19" s="68"/>
      <c r="G19" s="103"/>
      <c r="H19" s="115"/>
      <c r="I19" s="117"/>
      <c r="J19" s="116"/>
    </row>
    <row r="20" spans="1:26" ht="18" customHeight="1" thickBot="1" x14ac:dyDescent="0.3">
      <c r="A20" s="12"/>
      <c r="B20" s="52">
        <v>6</v>
      </c>
      <c r="C20" s="63" t="s">
        <v>34</v>
      </c>
      <c r="D20" s="67"/>
      <c r="E20" s="95"/>
      <c r="F20" s="101">
        <f>SUM(F15:F19)</f>
        <v>0</v>
      </c>
      <c r="G20" s="52">
        <v>10</v>
      </c>
      <c r="H20" s="62" t="s">
        <v>34</v>
      </c>
      <c r="I20" s="119"/>
      <c r="J20" s="94">
        <f>SUM(J15:J19)</f>
        <v>0</v>
      </c>
    </row>
    <row r="21" spans="1:26" ht="18" customHeight="1" thickTop="1" x14ac:dyDescent="0.25">
      <c r="A21" s="12"/>
      <c r="B21" s="57" t="s">
        <v>46</v>
      </c>
      <c r="C21" s="60" t="s">
        <v>47</v>
      </c>
      <c r="D21" s="64"/>
      <c r="E21" s="18"/>
      <c r="F21" s="93"/>
      <c r="G21" s="57" t="s">
        <v>53</v>
      </c>
      <c r="H21" s="53" t="s">
        <v>47</v>
      </c>
      <c r="I21" s="27"/>
      <c r="J21" s="120"/>
    </row>
    <row r="22" spans="1:26" ht="18" customHeight="1" x14ac:dyDescent="0.25">
      <c r="A22" s="12"/>
      <c r="B22" s="58">
        <v>11</v>
      </c>
      <c r="C22" s="54" t="s">
        <v>48</v>
      </c>
      <c r="D22" s="74"/>
      <c r="E22" s="77" t="s">
        <v>51</v>
      </c>
      <c r="F22" s="75">
        <f>((F15*U22*0)+(F16*V22*0)+(F17*W22*0))/100</f>
        <v>0</v>
      </c>
      <c r="G22" s="58">
        <v>16</v>
      </c>
      <c r="H22" s="61" t="s">
        <v>54</v>
      </c>
      <c r="I22" s="118" t="s">
        <v>51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49</v>
      </c>
      <c r="D23" s="59"/>
      <c r="E23" s="77" t="s">
        <v>52</v>
      </c>
      <c r="F23" s="68">
        <f>((F15*U23*0)+(F16*V23*0)+(F17*W23*0))/100</f>
        <v>0</v>
      </c>
      <c r="G23" s="52">
        <v>17</v>
      </c>
      <c r="H23" s="62" t="s">
        <v>55</v>
      </c>
      <c r="I23" s="118" t="s">
        <v>51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50</v>
      </c>
      <c r="D24" s="59"/>
      <c r="E24" s="77" t="s">
        <v>51</v>
      </c>
      <c r="F24" s="68">
        <f>((F15*U24*0)+(F16*V24*0)+(F17*W24*0))/100</f>
        <v>0</v>
      </c>
      <c r="G24" s="52">
        <v>18</v>
      </c>
      <c r="H24" s="62" t="s">
        <v>56</v>
      </c>
      <c r="I24" s="118" t="s">
        <v>52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9"/>
      <c r="E25" s="78"/>
      <c r="F25" s="76"/>
      <c r="G25" s="52">
        <v>19</v>
      </c>
      <c r="H25" s="115"/>
      <c r="I25" s="117"/>
      <c r="J25" s="116"/>
    </row>
    <row r="26" spans="1:26" ht="18" customHeight="1" thickBot="1" x14ac:dyDescent="0.3">
      <c r="A26" s="12"/>
      <c r="B26" s="52">
        <v>15</v>
      </c>
      <c r="C26" s="55"/>
      <c r="D26" s="59"/>
      <c r="E26" s="59"/>
      <c r="F26" s="102"/>
      <c r="G26" s="52">
        <v>20</v>
      </c>
      <c r="H26" s="62" t="s">
        <v>34</v>
      </c>
      <c r="I26" s="119"/>
      <c r="J26" s="94">
        <f>SUM(J22:J25)+SUM(F22:F25)</f>
        <v>0</v>
      </c>
    </row>
    <row r="27" spans="1:26" ht="18" customHeight="1" thickTop="1" x14ac:dyDescent="0.25">
      <c r="A27" s="12"/>
      <c r="B27" s="96"/>
      <c r="C27" s="131" t="s">
        <v>62</v>
      </c>
      <c r="D27" s="124"/>
      <c r="E27" s="97"/>
      <c r="F27" s="28"/>
      <c r="G27" s="104" t="s">
        <v>39</v>
      </c>
      <c r="H27" s="99" t="s">
        <v>40</v>
      </c>
      <c r="I27" s="27"/>
      <c r="J27" s="30"/>
    </row>
    <row r="28" spans="1:26" ht="18" customHeight="1" x14ac:dyDescent="0.25">
      <c r="A28" s="12"/>
      <c r="B28" s="25"/>
      <c r="C28" s="122"/>
      <c r="D28" s="125"/>
      <c r="E28" s="21"/>
      <c r="F28" s="12"/>
      <c r="G28" s="84">
        <v>21</v>
      </c>
      <c r="H28" s="85" t="s">
        <v>41</v>
      </c>
      <c r="I28" s="112"/>
      <c r="J28" s="92">
        <f>F20+J20+F26+J26</f>
        <v>0</v>
      </c>
    </row>
    <row r="29" spans="1:26" ht="18" customHeight="1" x14ac:dyDescent="0.25">
      <c r="A29" s="12"/>
      <c r="B29" s="69"/>
      <c r="C29" s="123"/>
      <c r="D29" s="126"/>
      <c r="E29" s="21"/>
      <c r="F29" s="12"/>
      <c r="G29" s="58">
        <v>22</v>
      </c>
      <c r="H29" s="61" t="s">
        <v>42</v>
      </c>
      <c r="I29" s="113">
        <f>J28-SUM('SO 27940'!K9:'SO 27940'!K25)</f>
        <v>0</v>
      </c>
      <c r="J29" s="109">
        <f>ROUND(((ROUND(I29,2)*20)*1/100),2)</f>
        <v>0</v>
      </c>
    </row>
    <row r="30" spans="1:26" ht="18" customHeight="1" x14ac:dyDescent="0.25">
      <c r="A30" s="12"/>
      <c r="B30" s="22"/>
      <c r="C30" s="115"/>
      <c r="D30" s="117"/>
      <c r="E30" s="21"/>
      <c r="F30" s="12"/>
      <c r="G30" s="52">
        <v>23</v>
      </c>
      <c r="H30" s="62" t="s">
        <v>43</v>
      </c>
      <c r="I30" s="77">
        <f>SUM('SO 27940'!K9:'SO 27940'!K25)</f>
        <v>0</v>
      </c>
      <c r="J30" s="110">
        <f>ROUND(((ROUND(I30,2)*0)/100),2)</f>
        <v>0</v>
      </c>
    </row>
    <row r="31" spans="1:26" ht="18" customHeight="1" x14ac:dyDescent="0.25">
      <c r="A31" s="12"/>
      <c r="B31" s="23"/>
      <c r="C31" s="127"/>
      <c r="D31" s="128"/>
      <c r="E31" s="21"/>
      <c r="F31" s="12"/>
      <c r="G31" s="84">
        <v>24</v>
      </c>
      <c r="H31" s="85" t="s">
        <v>44</v>
      </c>
      <c r="I31" s="107"/>
      <c r="J31" s="121">
        <f>SUM(J28:J30)</f>
        <v>0</v>
      </c>
    </row>
    <row r="32" spans="1:26" ht="18" customHeight="1" thickBot="1" x14ac:dyDescent="0.3">
      <c r="A32" s="12"/>
      <c r="B32" s="40"/>
      <c r="C32" s="108"/>
      <c r="D32" s="114"/>
      <c r="E32" s="70"/>
      <c r="F32" s="71"/>
      <c r="G32" s="58" t="s">
        <v>45</v>
      </c>
      <c r="H32" s="108"/>
      <c r="I32" s="114"/>
      <c r="J32" s="111"/>
    </row>
    <row r="33" spans="1:10" ht="18" customHeight="1" thickTop="1" x14ac:dyDescent="0.25">
      <c r="A33" s="12"/>
      <c r="B33" s="96"/>
      <c r="C33" s="97"/>
      <c r="D33" s="129" t="s">
        <v>60</v>
      </c>
      <c r="E33" s="73"/>
      <c r="F33" s="98"/>
      <c r="G33" s="105">
        <v>26</v>
      </c>
      <c r="H33" s="130" t="s">
        <v>61</v>
      </c>
      <c r="I33" s="28"/>
      <c r="J33" s="106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9"/>
      <c r="C40" s="70"/>
      <c r="D40" s="13"/>
      <c r="E40" s="13"/>
      <c r="F40" s="13"/>
      <c r="G40" s="13"/>
      <c r="H40" s="13"/>
      <c r="I40" s="71"/>
      <c r="J40" s="72"/>
    </row>
    <row r="41" spans="1:10" ht="15.75" thickTop="1" x14ac:dyDescent="0.25">
      <c r="A41" s="12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activeCell="A8" sqref="A8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6" t="s">
        <v>22</v>
      </c>
      <c r="B1" s="217"/>
      <c r="C1" s="217"/>
      <c r="D1" s="218"/>
      <c r="E1" s="134" t="s">
        <v>20</v>
      </c>
      <c r="F1" s="133"/>
      <c r="W1">
        <v>30.126000000000001</v>
      </c>
    </row>
    <row r="2" spans="1:26" ht="35.1" customHeight="1" x14ac:dyDescent="0.25">
      <c r="A2" s="216" t="s">
        <v>23</v>
      </c>
      <c r="B2" s="217"/>
      <c r="C2" s="217"/>
      <c r="D2" s="218"/>
      <c r="E2" s="134" t="s">
        <v>18</v>
      </c>
      <c r="F2" s="133"/>
    </row>
    <row r="3" spans="1:26" ht="20.100000000000001" customHeight="1" x14ac:dyDescent="0.25">
      <c r="A3" s="216" t="s">
        <v>24</v>
      </c>
      <c r="B3" s="217"/>
      <c r="C3" s="217"/>
      <c r="D3" s="218"/>
      <c r="E3" s="134"/>
      <c r="F3" s="133"/>
    </row>
    <row r="4" spans="1:26" x14ac:dyDescent="0.25">
      <c r="A4" s="135" t="s">
        <v>0</v>
      </c>
      <c r="B4" s="132"/>
      <c r="C4" s="132"/>
      <c r="D4" s="132"/>
      <c r="E4" s="132"/>
      <c r="F4" s="132"/>
    </row>
    <row r="5" spans="1:26" x14ac:dyDescent="0.25">
      <c r="A5" s="135" t="s">
        <v>369</v>
      </c>
      <c r="B5" s="132"/>
      <c r="C5" s="132"/>
      <c r="D5" s="132"/>
      <c r="E5" s="132"/>
      <c r="F5" s="132"/>
    </row>
    <row r="6" spans="1:26" x14ac:dyDescent="0.25">
      <c r="A6" s="132"/>
      <c r="B6" s="132"/>
      <c r="C6" s="132"/>
      <c r="D6" s="132"/>
      <c r="E6" s="132"/>
      <c r="F6" s="132"/>
    </row>
    <row r="7" spans="1:26" x14ac:dyDescent="0.25">
      <c r="A7" s="132"/>
      <c r="B7" s="132"/>
      <c r="C7" s="132"/>
      <c r="D7" s="132"/>
      <c r="E7" s="132"/>
      <c r="F7" s="132"/>
    </row>
    <row r="8" spans="1:26" x14ac:dyDescent="0.25">
      <c r="A8" s="136" t="s">
        <v>387</v>
      </c>
      <c r="B8" s="132"/>
      <c r="C8" s="132"/>
      <c r="D8" s="132"/>
      <c r="E8" s="132"/>
      <c r="F8" s="132"/>
    </row>
    <row r="9" spans="1:26" x14ac:dyDescent="0.25">
      <c r="A9" s="137" t="s">
        <v>63</v>
      </c>
      <c r="B9" s="137" t="s">
        <v>57</v>
      </c>
      <c r="C9" s="137" t="s">
        <v>58</v>
      </c>
      <c r="D9" s="137" t="s">
        <v>34</v>
      </c>
      <c r="E9" s="137" t="s">
        <v>64</v>
      </c>
      <c r="F9" s="137" t="s">
        <v>65</v>
      </c>
    </row>
    <row r="10" spans="1:26" x14ac:dyDescent="0.25">
      <c r="A10" s="144" t="s">
        <v>66</v>
      </c>
      <c r="B10" s="145"/>
      <c r="C10" s="141"/>
      <c r="D10" s="141"/>
      <c r="E10" s="142"/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x14ac:dyDescent="0.25">
      <c r="A11" s="146" t="s">
        <v>71</v>
      </c>
      <c r="B11" s="147">
        <f>'SO 27940'!L23</f>
        <v>0</v>
      </c>
      <c r="C11" s="147">
        <f>'SO 27940'!M23</f>
        <v>0</v>
      </c>
      <c r="D11" s="147">
        <f>'SO 27940'!I23</f>
        <v>0</v>
      </c>
      <c r="E11" s="148">
        <f>'SO 27940'!S23</f>
        <v>0</v>
      </c>
      <c r="F11" s="148">
        <f>'SO 27940'!V23</f>
        <v>0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  <row r="12" spans="1:26" x14ac:dyDescent="0.25">
      <c r="A12" s="2" t="s">
        <v>66</v>
      </c>
      <c r="B12" s="149">
        <f>'SO 27940'!L25</f>
        <v>0</v>
      </c>
      <c r="C12" s="149">
        <f>'SO 27940'!M25</f>
        <v>0</v>
      </c>
      <c r="D12" s="149">
        <f>'SO 27940'!I25</f>
        <v>0</v>
      </c>
      <c r="E12" s="150">
        <f>'SO 27940'!S25</f>
        <v>0</v>
      </c>
      <c r="F12" s="150">
        <f>'SO 27940'!V25</f>
        <v>0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x14ac:dyDescent="0.25">
      <c r="A13" s="1"/>
      <c r="B13" s="139"/>
      <c r="C13" s="139"/>
      <c r="D13" s="139"/>
      <c r="E13" s="138"/>
      <c r="F13" s="138"/>
    </row>
    <row r="14" spans="1:26" x14ac:dyDescent="0.25">
      <c r="A14" s="2" t="s">
        <v>87</v>
      </c>
      <c r="B14" s="149">
        <f>'SO 27940'!L26</f>
        <v>0</v>
      </c>
      <c r="C14" s="149">
        <f>'SO 27940'!M26</f>
        <v>0</v>
      </c>
      <c r="D14" s="149">
        <f>'SO 27940'!I26</f>
        <v>0</v>
      </c>
      <c r="E14" s="150">
        <f>'SO 27940'!S26</f>
        <v>0</v>
      </c>
      <c r="F14" s="150">
        <f>'SO 27940'!V26</f>
        <v>0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</row>
    <row r="15" spans="1:26" x14ac:dyDescent="0.25">
      <c r="A15" s="1"/>
      <c r="B15" s="139"/>
      <c r="C15" s="139"/>
      <c r="D15" s="139"/>
      <c r="E15" s="138"/>
      <c r="F15" s="138"/>
    </row>
    <row r="16" spans="1:26" x14ac:dyDescent="0.25">
      <c r="A16" s="1"/>
      <c r="B16" s="139"/>
      <c r="C16" s="139"/>
      <c r="D16" s="139"/>
      <c r="E16" s="138"/>
      <c r="F16" s="138"/>
    </row>
    <row r="17" spans="1:6" x14ac:dyDescent="0.25">
      <c r="A17" s="1"/>
      <c r="B17" s="139"/>
      <c r="C17" s="139"/>
      <c r="D17" s="139"/>
      <c r="E17" s="138"/>
      <c r="F17" s="138"/>
    </row>
    <row r="18" spans="1:6" x14ac:dyDescent="0.25">
      <c r="A18" s="1"/>
      <c r="B18" s="139"/>
      <c r="C18" s="139"/>
      <c r="D18" s="139"/>
      <c r="E18" s="138"/>
      <c r="F18" s="138"/>
    </row>
    <row r="19" spans="1:6" x14ac:dyDescent="0.25">
      <c r="A19" s="1"/>
      <c r="B19" s="139"/>
      <c r="C19" s="139"/>
      <c r="D19" s="139"/>
      <c r="E19" s="138"/>
      <c r="F19" s="138"/>
    </row>
    <row r="20" spans="1:6" x14ac:dyDescent="0.25">
      <c r="A20" s="1"/>
      <c r="B20" s="139"/>
      <c r="C20" s="139"/>
      <c r="D20" s="139"/>
      <c r="E20" s="138"/>
      <c r="F20" s="138"/>
    </row>
    <row r="21" spans="1:6" x14ac:dyDescent="0.25">
      <c r="A21" s="1"/>
      <c r="B21" s="139"/>
      <c r="C21" s="139"/>
      <c r="D21" s="139"/>
      <c r="E21" s="138"/>
      <c r="F21" s="138"/>
    </row>
    <row r="22" spans="1:6" x14ac:dyDescent="0.25">
      <c r="A22" s="1"/>
      <c r="B22" s="139"/>
      <c r="C22" s="139"/>
      <c r="D22" s="139"/>
      <c r="E22" s="138"/>
      <c r="F22" s="138"/>
    </row>
    <row r="23" spans="1:6" x14ac:dyDescent="0.25">
      <c r="A23" s="1"/>
      <c r="B23" s="139"/>
      <c r="C23" s="139"/>
      <c r="D23" s="139"/>
      <c r="E23" s="138"/>
      <c r="F23" s="138"/>
    </row>
    <row r="24" spans="1:6" x14ac:dyDescent="0.25">
      <c r="A24" s="1"/>
      <c r="B24" s="139"/>
      <c r="C24" s="139"/>
      <c r="D24" s="139"/>
      <c r="E24" s="138"/>
      <c r="F24" s="138"/>
    </row>
    <row r="25" spans="1:6" x14ac:dyDescent="0.25">
      <c r="A25" s="1"/>
      <c r="B25" s="139"/>
      <c r="C25" s="139"/>
      <c r="D25" s="139"/>
      <c r="E25" s="138"/>
      <c r="F25" s="138"/>
    </row>
    <row r="26" spans="1:6" x14ac:dyDescent="0.25">
      <c r="A26" s="1"/>
      <c r="B26" s="139"/>
      <c r="C26" s="139"/>
      <c r="D26" s="139"/>
      <c r="E26" s="138"/>
      <c r="F26" s="138"/>
    </row>
    <row r="27" spans="1:6" x14ac:dyDescent="0.25">
      <c r="A27" s="1"/>
      <c r="B27" s="139"/>
      <c r="C27" s="139"/>
      <c r="D27" s="139"/>
      <c r="E27" s="138"/>
      <c r="F27" s="138"/>
    </row>
    <row r="28" spans="1:6" x14ac:dyDescent="0.25">
      <c r="A28" s="1"/>
      <c r="B28" s="139"/>
      <c r="C28" s="139"/>
      <c r="D28" s="139"/>
      <c r="E28" s="138"/>
      <c r="F28" s="138"/>
    </row>
    <row r="29" spans="1:6" x14ac:dyDescent="0.25">
      <c r="A29" s="1"/>
      <c r="B29" s="139"/>
      <c r="C29" s="139"/>
      <c r="D29" s="139"/>
      <c r="E29" s="138"/>
      <c r="F29" s="138"/>
    </row>
    <row r="30" spans="1:6" x14ac:dyDescent="0.25">
      <c r="A30" s="1"/>
      <c r="B30" s="139"/>
      <c r="C30" s="139"/>
      <c r="D30" s="139"/>
      <c r="E30" s="138"/>
      <c r="F30" s="138"/>
    </row>
    <row r="31" spans="1:6" x14ac:dyDescent="0.25">
      <c r="A31" s="1"/>
      <c r="B31" s="139"/>
      <c r="C31" s="139"/>
      <c r="D31" s="139"/>
      <c r="E31" s="138"/>
      <c r="F31" s="138"/>
    </row>
    <row r="32" spans="1:6" x14ac:dyDescent="0.25">
      <c r="A32" s="1"/>
      <c r="B32" s="139"/>
      <c r="C32" s="139"/>
      <c r="D32" s="139"/>
      <c r="E32" s="138"/>
      <c r="F32" s="138"/>
    </row>
    <row r="33" spans="1:6" x14ac:dyDescent="0.25">
      <c r="A33" s="1"/>
      <c r="B33" s="139"/>
      <c r="C33" s="139"/>
      <c r="D33" s="139"/>
      <c r="E33" s="138"/>
      <c r="F33" s="138"/>
    </row>
    <row r="34" spans="1:6" x14ac:dyDescent="0.25">
      <c r="A34" s="1"/>
      <c r="B34" s="139"/>
      <c r="C34" s="139"/>
      <c r="D34" s="139"/>
      <c r="E34" s="138"/>
      <c r="F34" s="138"/>
    </row>
    <row r="35" spans="1:6" x14ac:dyDescent="0.25">
      <c r="A35" s="1"/>
      <c r="B35" s="139"/>
      <c r="C35" s="139"/>
      <c r="D35" s="139"/>
      <c r="E35" s="138"/>
      <c r="F35" s="138"/>
    </row>
    <row r="36" spans="1:6" x14ac:dyDescent="0.25">
      <c r="A36" s="1"/>
      <c r="B36" s="139"/>
      <c r="C36" s="139"/>
      <c r="D36" s="139"/>
      <c r="E36" s="138"/>
      <c r="F36" s="138"/>
    </row>
    <row r="37" spans="1:6" x14ac:dyDescent="0.25">
      <c r="A37" s="1"/>
      <c r="B37" s="139"/>
      <c r="C37" s="139"/>
      <c r="D37" s="139"/>
      <c r="E37" s="138"/>
      <c r="F37" s="138"/>
    </row>
    <row r="38" spans="1:6" x14ac:dyDescent="0.25">
      <c r="A38" s="1"/>
      <c r="B38" s="139"/>
      <c r="C38" s="139"/>
      <c r="D38" s="139"/>
      <c r="E38" s="138"/>
      <c r="F38" s="138"/>
    </row>
    <row r="39" spans="1:6" x14ac:dyDescent="0.25">
      <c r="A39" s="1"/>
      <c r="B39" s="139"/>
      <c r="C39" s="139"/>
      <c r="D39" s="139"/>
      <c r="E39" s="138"/>
      <c r="F39" s="138"/>
    </row>
    <row r="40" spans="1:6" x14ac:dyDescent="0.25">
      <c r="A40" s="1"/>
      <c r="B40" s="139"/>
      <c r="C40" s="139"/>
      <c r="D40" s="139"/>
      <c r="E40" s="138"/>
      <c r="F40" s="138"/>
    </row>
    <row r="41" spans="1:6" x14ac:dyDescent="0.25">
      <c r="A41" s="1"/>
      <c r="B41" s="139"/>
      <c r="C41" s="139"/>
      <c r="D41" s="139"/>
      <c r="E41" s="138"/>
      <c r="F41" s="138"/>
    </row>
    <row r="42" spans="1:6" x14ac:dyDescent="0.25">
      <c r="A42" s="1"/>
      <c r="B42" s="139"/>
      <c r="C42" s="139"/>
      <c r="D42" s="139"/>
      <c r="E42" s="138"/>
      <c r="F42" s="138"/>
    </row>
    <row r="43" spans="1:6" x14ac:dyDescent="0.25">
      <c r="A43" s="1"/>
      <c r="B43" s="139"/>
      <c r="C43" s="139"/>
      <c r="D43" s="139"/>
      <c r="E43" s="138"/>
      <c r="F43" s="138"/>
    </row>
    <row r="44" spans="1:6" x14ac:dyDescent="0.25">
      <c r="A44" s="1"/>
      <c r="B44" s="139"/>
      <c r="C44" s="139"/>
      <c r="D44" s="139"/>
      <c r="E44" s="138"/>
      <c r="F44" s="138"/>
    </row>
    <row r="45" spans="1:6" x14ac:dyDescent="0.25">
      <c r="A45" s="1"/>
      <c r="B45" s="139"/>
      <c r="C45" s="139"/>
      <c r="D45" s="139"/>
      <c r="E45" s="138"/>
      <c r="F45" s="138"/>
    </row>
    <row r="46" spans="1:6" x14ac:dyDescent="0.25">
      <c r="A46" s="1"/>
      <c r="B46" s="139"/>
      <c r="C46" s="139"/>
      <c r="D46" s="139"/>
      <c r="E46" s="138"/>
      <c r="F46" s="138"/>
    </row>
    <row r="47" spans="1:6" x14ac:dyDescent="0.25">
      <c r="A47" s="1"/>
      <c r="B47" s="139"/>
      <c r="C47" s="139"/>
      <c r="D47" s="139"/>
      <c r="E47" s="138"/>
      <c r="F47" s="138"/>
    </row>
    <row r="48" spans="1:6" x14ac:dyDescent="0.25">
      <c r="A48" s="1"/>
      <c r="B48" s="139"/>
      <c r="C48" s="139"/>
      <c r="D48" s="139"/>
      <c r="E48" s="138"/>
      <c r="F48" s="138"/>
    </row>
    <row r="49" spans="1:6" x14ac:dyDescent="0.25">
      <c r="A49" s="1"/>
      <c r="B49" s="139"/>
      <c r="C49" s="139"/>
      <c r="D49" s="139"/>
      <c r="E49" s="138"/>
      <c r="F49" s="138"/>
    </row>
    <row r="50" spans="1:6" x14ac:dyDescent="0.25">
      <c r="A50" s="1"/>
      <c r="B50" s="139"/>
      <c r="C50" s="139"/>
      <c r="D50" s="139"/>
      <c r="E50" s="138"/>
      <c r="F50" s="138"/>
    </row>
    <row r="51" spans="1:6" x14ac:dyDescent="0.25">
      <c r="A51" s="1"/>
      <c r="B51" s="139"/>
      <c r="C51" s="139"/>
      <c r="D51" s="139"/>
      <c r="E51" s="138"/>
      <c r="F51" s="138"/>
    </row>
    <row r="52" spans="1:6" x14ac:dyDescent="0.25">
      <c r="A52" s="1"/>
      <c r="B52" s="139"/>
      <c r="C52" s="139"/>
      <c r="D52" s="139"/>
      <c r="E52" s="138"/>
      <c r="F52" s="138"/>
    </row>
    <row r="53" spans="1:6" x14ac:dyDescent="0.25">
      <c r="A53" s="1"/>
      <c r="B53" s="139"/>
      <c r="C53" s="139"/>
      <c r="D53" s="139"/>
      <c r="E53" s="138"/>
      <c r="F53" s="138"/>
    </row>
    <row r="54" spans="1:6" x14ac:dyDescent="0.25">
      <c r="A54" s="1"/>
      <c r="B54" s="139"/>
      <c r="C54" s="139"/>
      <c r="D54" s="139"/>
      <c r="E54" s="138"/>
      <c r="F54" s="138"/>
    </row>
    <row r="55" spans="1:6" x14ac:dyDescent="0.25">
      <c r="A55" s="1"/>
      <c r="B55" s="139"/>
      <c r="C55" s="139"/>
      <c r="D55" s="139"/>
      <c r="E55" s="138"/>
      <c r="F55" s="138"/>
    </row>
    <row r="56" spans="1:6" x14ac:dyDescent="0.25">
      <c r="A56" s="1"/>
      <c r="B56" s="139"/>
      <c r="C56" s="139"/>
      <c r="D56" s="139"/>
      <c r="E56" s="138"/>
      <c r="F56" s="138"/>
    </row>
    <row r="57" spans="1:6" x14ac:dyDescent="0.25">
      <c r="A57" s="1"/>
      <c r="B57" s="139"/>
      <c r="C57" s="139"/>
      <c r="D57" s="139"/>
      <c r="E57" s="138"/>
      <c r="F57" s="138"/>
    </row>
    <row r="58" spans="1:6" x14ac:dyDescent="0.25">
      <c r="A58" s="1"/>
      <c r="B58" s="139"/>
      <c r="C58" s="139"/>
      <c r="D58" s="139"/>
      <c r="E58" s="138"/>
      <c r="F58" s="138"/>
    </row>
    <row r="59" spans="1:6" x14ac:dyDescent="0.25">
      <c r="A59" s="1"/>
      <c r="B59" s="139"/>
      <c r="C59" s="139"/>
      <c r="D59" s="139"/>
      <c r="E59" s="138"/>
      <c r="F59" s="138"/>
    </row>
    <row r="60" spans="1:6" x14ac:dyDescent="0.25">
      <c r="A60" s="1"/>
      <c r="B60" s="139"/>
      <c r="C60" s="139"/>
      <c r="D60" s="139"/>
      <c r="E60" s="138"/>
      <c r="F60" s="138"/>
    </row>
    <row r="61" spans="1:6" x14ac:dyDescent="0.25">
      <c r="A61" s="1"/>
      <c r="B61" s="139"/>
      <c r="C61" s="139"/>
      <c r="D61" s="139"/>
      <c r="E61" s="138"/>
      <c r="F61" s="138"/>
    </row>
    <row r="62" spans="1:6" x14ac:dyDescent="0.25">
      <c r="A62" s="1"/>
      <c r="B62" s="139"/>
      <c r="C62" s="139"/>
      <c r="D62" s="139"/>
      <c r="E62" s="138"/>
      <c r="F62" s="138"/>
    </row>
    <row r="63" spans="1:6" x14ac:dyDescent="0.25">
      <c r="A63" s="1"/>
      <c r="B63" s="139"/>
      <c r="C63" s="139"/>
      <c r="D63" s="139"/>
      <c r="E63" s="138"/>
      <c r="F63" s="138"/>
    </row>
    <row r="64" spans="1:6" x14ac:dyDescent="0.25">
      <c r="A64" s="1"/>
      <c r="B64" s="139"/>
      <c r="C64" s="139"/>
      <c r="D64" s="139"/>
      <c r="E64" s="138"/>
      <c r="F64" s="138"/>
    </row>
    <row r="65" spans="1:6" x14ac:dyDescent="0.25">
      <c r="A65" s="1"/>
      <c r="B65" s="139"/>
      <c r="C65" s="139"/>
      <c r="D65" s="139"/>
      <c r="E65" s="138"/>
      <c r="F65" s="138"/>
    </row>
    <row r="66" spans="1:6" x14ac:dyDescent="0.25">
      <c r="A66" s="1"/>
      <c r="B66" s="139"/>
      <c r="C66" s="139"/>
      <c r="D66" s="139"/>
      <c r="E66" s="138"/>
      <c r="F66" s="138"/>
    </row>
    <row r="67" spans="1:6" x14ac:dyDescent="0.25">
      <c r="A67" s="1"/>
      <c r="B67" s="139"/>
      <c r="C67" s="139"/>
      <c r="D67" s="139"/>
      <c r="E67" s="138"/>
      <c r="F67" s="138"/>
    </row>
    <row r="68" spans="1:6" x14ac:dyDescent="0.25">
      <c r="A68" s="1"/>
      <c r="B68" s="139"/>
      <c r="C68" s="139"/>
      <c r="D68" s="139"/>
      <c r="E68" s="138"/>
      <c r="F68" s="138"/>
    </row>
    <row r="69" spans="1:6" x14ac:dyDescent="0.25">
      <c r="A69" s="1"/>
      <c r="B69" s="139"/>
      <c r="C69" s="139"/>
      <c r="D69" s="139"/>
      <c r="E69" s="138"/>
      <c r="F69" s="138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workbookViewId="0">
      <pane ySplit="8" topLeftCell="A18" activePane="bottomLeft" state="frozen"/>
      <selection pane="bottomLeft" activeCell="D17" sqref="D17"/>
    </sheetView>
  </sheetViews>
  <sheetFormatPr defaultColWidth="0" defaultRowHeight="15" x14ac:dyDescent="0.25"/>
  <cols>
    <col min="1" max="1" width="4.7109375" hidden="1" customWidth="1"/>
    <col min="2" max="2" width="7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219" t="s">
        <v>22</v>
      </c>
      <c r="C1" s="220"/>
      <c r="D1" s="220"/>
      <c r="E1" s="220"/>
      <c r="F1" s="220"/>
      <c r="G1" s="220"/>
      <c r="H1" s="221"/>
      <c r="I1" s="154" t="s">
        <v>20</v>
      </c>
      <c r="J1" s="11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19" t="s">
        <v>23</v>
      </c>
      <c r="C2" s="220"/>
      <c r="D2" s="220"/>
      <c r="E2" s="220"/>
      <c r="F2" s="220"/>
      <c r="G2" s="220"/>
      <c r="H2" s="221"/>
      <c r="I2" s="154" t="s">
        <v>18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219" t="s">
        <v>24</v>
      </c>
      <c r="C3" s="220"/>
      <c r="D3" s="220"/>
      <c r="E3" s="220"/>
      <c r="F3" s="220"/>
      <c r="G3" s="220"/>
      <c r="H3" s="221"/>
      <c r="I3" s="154"/>
      <c r="J3" s="11"/>
      <c r="K3" s="3"/>
      <c r="L3" s="3"/>
      <c r="M3" s="3"/>
      <c r="N3" s="3"/>
      <c r="O3" s="3"/>
      <c r="P3" s="5"/>
      <c r="Q3" s="1"/>
      <c r="R3" s="1"/>
      <c r="S3" s="3"/>
      <c r="V3" s="3"/>
    </row>
    <row r="4" spans="1:26" x14ac:dyDescent="0.25">
      <c r="A4" s="3"/>
      <c r="B4" s="5" t="s">
        <v>98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55" t="s">
        <v>369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387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7" t="s">
        <v>88</v>
      </c>
      <c r="B8" s="157" t="s">
        <v>89</v>
      </c>
      <c r="C8" s="157" t="s">
        <v>90</v>
      </c>
      <c r="D8" s="157" t="s">
        <v>91</v>
      </c>
      <c r="E8" s="157" t="s">
        <v>92</v>
      </c>
      <c r="F8" s="157" t="s">
        <v>93</v>
      </c>
      <c r="G8" s="157" t="s">
        <v>57</v>
      </c>
      <c r="H8" s="157" t="s">
        <v>58</v>
      </c>
      <c r="I8" s="157" t="s">
        <v>94</v>
      </c>
      <c r="J8" s="157"/>
      <c r="K8" s="157"/>
      <c r="L8" s="157"/>
      <c r="M8" s="157"/>
      <c r="N8" s="157"/>
      <c r="O8" s="157"/>
      <c r="P8" s="157" t="s">
        <v>95</v>
      </c>
      <c r="Q8" s="152"/>
      <c r="R8" s="152"/>
      <c r="S8" s="157" t="s">
        <v>96</v>
      </c>
      <c r="T8" s="153"/>
      <c r="U8" s="153"/>
      <c r="V8" s="157" t="s">
        <v>97</v>
      </c>
      <c r="W8" s="151"/>
      <c r="X8" s="151"/>
      <c r="Y8" s="151"/>
      <c r="Z8" s="151"/>
    </row>
    <row r="9" spans="1:26" x14ac:dyDescent="0.25">
      <c r="A9" s="140"/>
      <c r="B9" s="140"/>
      <c r="C9" s="158"/>
      <c r="D9" s="144" t="s">
        <v>66</v>
      </c>
      <c r="E9" s="140"/>
      <c r="F9" s="159"/>
      <c r="G9" s="141"/>
      <c r="H9" s="141"/>
      <c r="I9" s="141"/>
      <c r="J9" s="140"/>
      <c r="K9" s="140"/>
      <c r="L9" s="140"/>
      <c r="M9" s="140"/>
      <c r="N9" s="140"/>
      <c r="O9" s="140"/>
      <c r="P9" s="140"/>
      <c r="Q9" s="146"/>
      <c r="R9" s="146"/>
      <c r="S9" s="140"/>
      <c r="T9" s="143"/>
      <c r="U9" s="143"/>
      <c r="V9" s="140"/>
      <c r="W9" s="143"/>
      <c r="X9" s="143"/>
      <c r="Y9" s="143"/>
      <c r="Z9" s="143"/>
    </row>
    <row r="10" spans="1:26" x14ac:dyDescent="0.25">
      <c r="A10" s="146"/>
      <c r="B10" s="146"/>
      <c r="C10" s="161">
        <v>9</v>
      </c>
      <c r="D10" s="161" t="s">
        <v>71</v>
      </c>
      <c r="E10" s="146"/>
      <c r="F10" s="160"/>
      <c r="G10" s="147"/>
      <c r="H10" s="147"/>
      <c r="I10" s="147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3"/>
      <c r="U10" s="143"/>
      <c r="V10" s="146"/>
      <c r="W10" s="143"/>
      <c r="X10" s="143"/>
      <c r="Y10" s="143"/>
      <c r="Z10" s="143"/>
    </row>
    <row r="11" spans="1:26" ht="35.1" customHeight="1" x14ac:dyDescent="0.25">
      <c r="A11" s="178"/>
      <c r="B11" s="173" t="s">
        <v>277</v>
      </c>
      <c r="C11" s="179" t="s">
        <v>278</v>
      </c>
      <c r="D11" s="173" t="s">
        <v>370</v>
      </c>
      <c r="E11" s="173" t="s">
        <v>227</v>
      </c>
      <c r="F11" s="174">
        <v>1</v>
      </c>
      <c r="G11" s="180"/>
      <c r="H11" s="180"/>
      <c r="I11" s="175">
        <f t="shared" ref="I11:I22" si="0">ROUND(F11*(G11+H11),2)</f>
        <v>0</v>
      </c>
      <c r="J11" s="173">
        <f t="shared" ref="J11:J22" si="1">ROUND(F11*(N11),2)</f>
        <v>0</v>
      </c>
      <c r="K11" s="176">
        <f t="shared" ref="K11:K22" si="2">ROUND(F11*(O11),2)</f>
        <v>0</v>
      </c>
      <c r="L11" s="176">
        <f t="shared" ref="L11:L22" si="3">ROUND(F11*(G11),2)</f>
        <v>0</v>
      </c>
      <c r="M11" s="176">
        <f t="shared" ref="M11:M22" si="4">ROUND(F11*(H11),2)</f>
        <v>0</v>
      </c>
      <c r="N11" s="176">
        <v>0</v>
      </c>
      <c r="O11" s="176"/>
      <c r="P11" s="181"/>
      <c r="Q11" s="181"/>
      <c r="R11" s="181"/>
      <c r="S11" s="176">
        <f t="shared" ref="S11:S22" si="5">ROUND(F11*(P11),3)</f>
        <v>0</v>
      </c>
      <c r="T11" s="177"/>
      <c r="U11" s="177"/>
      <c r="V11" s="181"/>
      <c r="Z11">
        <v>0</v>
      </c>
    </row>
    <row r="12" spans="1:26" ht="35.1" customHeight="1" x14ac:dyDescent="0.25">
      <c r="A12" s="178"/>
      <c r="B12" s="173" t="s">
        <v>277</v>
      </c>
      <c r="C12" s="179" t="s">
        <v>278</v>
      </c>
      <c r="D12" s="173" t="s">
        <v>371</v>
      </c>
      <c r="E12" s="173" t="s">
        <v>227</v>
      </c>
      <c r="F12" s="174">
        <v>1</v>
      </c>
      <c r="G12" s="180"/>
      <c r="H12" s="180"/>
      <c r="I12" s="175">
        <f t="shared" si="0"/>
        <v>0</v>
      </c>
      <c r="J12" s="173">
        <f t="shared" si="1"/>
        <v>0</v>
      </c>
      <c r="K12" s="176">
        <f t="shared" si="2"/>
        <v>0</v>
      </c>
      <c r="L12" s="176">
        <f t="shared" si="3"/>
        <v>0</v>
      </c>
      <c r="M12" s="176">
        <f t="shared" si="4"/>
        <v>0</v>
      </c>
      <c r="N12" s="176">
        <v>0</v>
      </c>
      <c r="O12" s="176"/>
      <c r="P12" s="181"/>
      <c r="Q12" s="181"/>
      <c r="R12" s="181"/>
      <c r="S12" s="176">
        <f t="shared" si="5"/>
        <v>0</v>
      </c>
      <c r="T12" s="177"/>
      <c r="U12" s="177"/>
      <c r="V12" s="181"/>
      <c r="Z12">
        <v>0</v>
      </c>
    </row>
    <row r="13" spans="1:26" ht="35.1" customHeight="1" x14ac:dyDescent="0.25">
      <c r="A13" s="178"/>
      <c r="B13" s="173" t="s">
        <v>277</v>
      </c>
      <c r="C13" s="179" t="s">
        <v>278</v>
      </c>
      <c r="D13" s="173" t="s">
        <v>372</v>
      </c>
      <c r="E13" s="173" t="s">
        <v>227</v>
      </c>
      <c r="F13" s="174">
        <v>1</v>
      </c>
      <c r="G13" s="180"/>
      <c r="H13" s="180"/>
      <c r="I13" s="175">
        <f t="shared" si="0"/>
        <v>0</v>
      </c>
      <c r="J13" s="173">
        <f t="shared" si="1"/>
        <v>0</v>
      </c>
      <c r="K13" s="176">
        <f t="shared" si="2"/>
        <v>0</v>
      </c>
      <c r="L13" s="176">
        <f t="shared" si="3"/>
        <v>0</v>
      </c>
      <c r="M13" s="176">
        <f t="shared" si="4"/>
        <v>0</v>
      </c>
      <c r="N13" s="176">
        <v>0</v>
      </c>
      <c r="O13" s="176"/>
      <c r="P13" s="181"/>
      <c r="Q13" s="181"/>
      <c r="R13" s="181"/>
      <c r="S13" s="176">
        <f t="shared" si="5"/>
        <v>0</v>
      </c>
      <c r="T13" s="177"/>
      <c r="U13" s="177"/>
      <c r="V13" s="181"/>
      <c r="Z13">
        <v>0</v>
      </c>
    </row>
    <row r="14" spans="1:26" ht="35.1" customHeight="1" x14ac:dyDescent="0.25">
      <c r="A14" s="178"/>
      <c r="B14" s="173" t="s">
        <v>277</v>
      </c>
      <c r="C14" s="179" t="s">
        <v>278</v>
      </c>
      <c r="D14" s="173" t="s">
        <v>373</v>
      </c>
      <c r="E14" s="173" t="s">
        <v>227</v>
      </c>
      <c r="F14" s="174">
        <v>1</v>
      </c>
      <c r="G14" s="180"/>
      <c r="H14" s="180"/>
      <c r="I14" s="175">
        <f t="shared" si="0"/>
        <v>0</v>
      </c>
      <c r="J14" s="173">
        <f t="shared" si="1"/>
        <v>0</v>
      </c>
      <c r="K14" s="176">
        <f t="shared" si="2"/>
        <v>0</v>
      </c>
      <c r="L14" s="176">
        <f t="shared" si="3"/>
        <v>0</v>
      </c>
      <c r="M14" s="176">
        <f t="shared" si="4"/>
        <v>0</v>
      </c>
      <c r="N14" s="176">
        <v>0</v>
      </c>
      <c r="O14" s="176"/>
      <c r="P14" s="181"/>
      <c r="Q14" s="181"/>
      <c r="R14" s="181"/>
      <c r="S14" s="176">
        <f t="shared" si="5"/>
        <v>0</v>
      </c>
      <c r="T14" s="177"/>
      <c r="U14" s="177"/>
      <c r="V14" s="181"/>
      <c r="Z14">
        <v>0</v>
      </c>
    </row>
    <row r="15" spans="1:26" ht="35.1" customHeight="1" x14ac:dyDescent="0.25">
      <c r="A15" s="178"/>
      <c r="B15" s="173" t="s">
        <v>277</v>
      </c>
      <c r="C15" s="179" t="s">
        <v>278</v>
      </c>
      <c r="D15" s="173" t="s">
        <v>374</v>
      </c>
      <c r="E15" s="173" t="s">
        <v>227</v>
      </c>
      <c r="F15" s="174">
        <v>1</v>
      </c>
      <c r="G15" s="180"/>
      <c r="H15" s="180"/>
      <c r="I15" s="175">
        <f t="shared" si="0"/>
        <v>0</v>
      </c>
      <c r="J15" s="173">
        <f t="shared" si="1"/>
        <v>0</v>
      </c>
      <c r="K15" s="176">
        <f t="shared" si="2"/>
        <v>0</v>
      </c>
      <c r="L15" s="176">
        <f t="shared" si="3"/>
        <v>0</v>
      </c>
      <c r="M15" s="176">
        <f t="shared" si="4"/>
        <v>0</v>
      </c>
      <c r="N15" s="176">
        <v>0</v>
      </c>
      <c r="O15" s="176"/>
      <c r="P15" s="181"/>
      <c r="Q15" s="181"/>
      <c r="R15" s="181"/>
      <c r="S15" s="176">
        <f t="shared" si="5"/>
        <v>0</v>
      </c>
      <c r="T15" s="177"/>
      <c r="U15" s="177"/>
      <c r="V15" s="181"/>
      <c r="Z15">
        <v>0</v>
      </c>
    </row>
    <row r="16" spans="1:26" ht="35.1" customHeight="1" x14ac:dyDescent="0.25">
      <c r="A16" s="178"/>
      <c r="B16" s="173" t="s">
        <v>277</v>
      </c>
      <c r="C16" s="179" t="s">
        <v>278</v>
      </c>
      <c r="D16" s="173" t="s">
        <v>375</v>
      </c>
      <c r="E16" s="173" t="s">
        <v>227</v>
      </c>
      <c r="F16" s="174">
        <v>1</v>
      </c>
      <c r="G16" s="180"/>
      <c r="H16" s="180"/>
      <c r="I16" s="175">
        <f t="shared" si="0"/>
        <v>0</v>
      </c>
      <c r="J16" s="173">
        <f t="shared" si="1"/>
        <v>0</v>
      </c>
      <c r="K16" s="176">
        <f t="shared" si="2"/>
        <v>0</v>
      </c>
      <c r="L16" s="176">
        <f t="shared" si="3"/>
        <v>0</v>
      </c>
      <c r="M16" s="176">
        <f t="shared" si="4"/>
        <v>0</v>
      </c>
      <c r="N16" s="176">
        <v>0</v>
      </c>
      <c r="O16" s="176"/>
      <c r="P16" s="181"/>
      <c r="Q16" s="181"/>
      <c r="R16" s="181"/>
      <c r="S16" s="176">
        <f t="shared" si="5"/>
        <v>0</v>
      </c>
      <c r="T16" s="177"/>
      <c r="U16" s="177"/>
      <c r="V16" s="181"/>
      <c r="Z16">
        <v>0</v>
      </c>
    </row>
    <row r="17" spans="1:26" ht="50.1" customHeight="1" x14ac:dyDescent="0.25">
      <c r="A17" s="178"/>
      <c r="B17" s="173" t="s">
        <v>277</v>
      </c>
      <c r="C17" s="179" t="s">
        <v>278</v>
      </c>
      <c r="D17" s="173" t="s">
        <v>376</v>
      </c>
      <c r="E17" s="173" t="s">
        <v>227</v>
      </c>
      <c r="F17" s="174">
        <v>1</v>
      </c>
      <c r="G17" s="180"/>
      <c r="H17" s="180"/>
      <c r="I17" s="175">
        <f t="shared" si="0"/>
        <v>0</v>
      </c>
      <c r="J17" s="173">
        <f t="shared" si="1"/>
        <v>0</v>
      </c>
      <c r="K17" s="176">
        <f t="shared" si="2"/>
        <v>0</v>
      </c>
      <c r="L17" s="176">
        <f t="shared" si="3"/>
        <v>0</v>
      </c>
      <c r="M17" s="176">
        <f t="shared" si="4"/>
        <v>0</v>
      </c>
      <c r="N17" s="176">
        <v>0</v>
      </c>
      <c r="O17" s="176"/>
      <c r="P17" s="181"/>
      <c r="Q17" s="181"/>
      <c r="R17" s="181"/>
      <c r="S17" s="176">
        <f t="shared" si="5"/>
        <v>0</v>
      </c>
      <c r="T17" s="177"/>
      <c r="U17" s="177"/>
      <c r="V17" s="181"/>
      <c r="Z17">
        <v>0</v>
      </c>
    </row>
    <row r="18" spans="1:26" ht="35.1" customHeight="1" x14ac:dyDescent="0.25">
      <c r="A18" s="178"/>
      <c r="B18" s="173" t="s">
        <v>277</v>
      </c>
      <c r="C18" s="179" t="s">
        <v>278</v>
      </c>
      <c r="D18" s="173" t="s">
        <v>377</v>
      </c>
      <c r="E18" s="173" t="s">
        <v>227</v>
      </c>
      <c r="F18" s="174">
        <v>1</v>
      </c>
      <c r="G18" s="180"/>
      <c r="H18" s="180"/>
      <c r="I18" s="175">
        <f t="shared" si="0"/>
        <v>0</v>
      </c>
      <c r="J18" s="173">
        <f t="shared" si="1"/>
        <v>0</v>
      </c>
      <c r="K18" s="176">
        <f t="shared" si="2"/>
        <v>0</v>
      </c>
      <c r="L18" s="176">
        <f t="shared" si="3"/>
        <v>0</v>
      </c>
      <c r="M18" s="176">
        <f t="shared" si="4"/>
        <v>0</v>
      </c>
      <c r="N18" s="176">
        <v>0</v>
      </c>
      <c r="O18" s="176"/>
      <c r="P18" s="181"/>
      <c r="Q18" s="181"/>
      <c r="R18" s="181"/>
      <c r="S18" s="176">
        <f t="shared" si="5"/>
        <v>0</v>
      </c>
      <c r="T18" s="177"/>
      <c r="U18" s="177"/>
      <c r="V18" s="181"/>
      <c r="Z18">
        <v>0</v>
      </c>
    </row>
    <row r="19" spans="1:26" ht="35.1" customHeight="1" x14ac:dyDescent="0.25">
      <c r="A19" s="178"/>
      <c r="B19" s="173" t="s">
        <v>277</v>
      </c>
      <c r="C19" s="179" t="s">
        <v>278</v>
      </c>
      <c r="D19" s="173" t="s">
        <v>378</v>
      </c>
      <c r="E19" s="173" t="s">
        <v>227</v>
      </c>
      <c r="F19" s="174">
        <v>1</v>
      </c>
      <c r="G19" s="180"/>
      <c r="H19" s="180"/>
      <c r="I19" s="175">
        <f t="shared" si="0"/>
        <v>0</v>
      </c>
      <c r="J19" s="173">
        <f t="shared" si="1"/>
        <v>0</v>
      </c>
      <c r="K19" s="176">
        <f t="shared" si="2"/>
        <v>0</v>
      </c>
      <c r="L19" s="176">
        <f t="shared" si="3"/>
        <v>0</v>
      </c>
      <c r="M19" s="176">
        <f t="shared" si="4"/>
        <v>0</v>
      </c>
      <c r="N19" s="176">
        <v>0</v>
      </c>
      <c r="O19" s="176"/>
      <c r="P19" s="181"/>
      <c r="Q19" s="181"/>
      <c r="R19" s="181"/>
      <c r="S19" s="176">
        <f t="shared" si="5"/>
        <v>0</v>
      </c>
      <c r="T19" s="177"/>
      <c r="U19" s="177"/>
      <c r="V19" s="181"/>
      <c r="Z19">
        <v>0</v>
      </c>
    </row>
    <row r="20" spans="1:26" ht="35.1" customHeight="1" x14ac:dyDescent="0.25">
      <c r="A20" s="178"/>
      <c r="B20" s="173" t="s">
        <v>277</v>
      </c>
      <c r="C20" s="179" t="s">
        <v>278</v>
      </c>
      <c r="D20" s="173" t="s">
        <v>379</v>
      </c>
      <c r="E20" s="173" t="s">
        <v>227</v>
      </c>
      <c r="F20" s="174">
        <v>1</v>
      </c>
      <c r="G20" s="180"/>
      <c r="H20" s="180"/>
      <c r="I20" s="175">
        <f t="shared" si="0"/>
        <v>0</v>
      </c>
      <c r="J20" s="173">
        <f t="shared" si="1"/>
        <v>0</v>
      </c>
      <c r="K20" s="176">
        <f t="shared" si="2"/>
        <v>0</v>
      </c>
      <c r="L20" s="176">
        <f t="shared" si="3"/>
        <v>0</v>
      </c>
      <c r="M20" s="176">
        <f t="shared" si="4"/>
        <v>0</v>
      </c>
      <c r="N20" s="176">
        <v>0</v>
      </c>
      <c r="O20" s="176"/>
      <c r="P20" s="181"/>
      <c r="Q20" s="181"/>
      <c r="R20" s="181"/>
      <c r="S20" s="176">
        <f t="shared" si="5"/>
        <v>0</v>
      </c>
      <c r="T20" s="177"/>
      <c r="U20" s="177"/>
      <c r="V20" s="181"/>
      <c r="Z20">
        <v>0</v>
      </c>
    </row>
    <row r="21" spans="1:26" ht="24.95" customHeight="1" x14ac:dyDescent="0.25">
      <c r="A21" s="178"/>
      <c r="B21" s="173" t="s">
        <v>277</v>
      </c>
      <c r="C21" s="179" t="s">
        <v>278</v>
      </c>
      <c r="D21" s="173" t="s">
        <v>380</v>
      </c>
      <c r="E21" s="173" t="s">
        <v>227</v>
      </c>
      <c r="F21" s="174">
        <v>1</v>
      </c>
      <c r="G21" s="180"/>
      <c r="H21" s="180"/>
      <c r="I21" s="175">
        <f t="shared" si="0"/>
        <v>0</v>
      </c>
      <c r="J21" s="173">
        <f t="shared" si="1"/>
        <v>0</v>
      </c>
      <c r="K21" s="176">
        <f t="shared" si="2"/>
        <v>0</v>
      </c>
      <c r="L21" s="176">
        <f t="shared" si="3"/>
        <v>0</v>
      </c>
      <c r="M21" s="176">
        <f t="shared" si="4"/>
        <v>0</v>
      </c>
      <c r="N21" s="176">
        <v>0</v>
      </c>
      <c r="O21" s="176"/>
      <c r="P21" s="181"/>
      <c r="Q21" s="181"/>
      <c r="R21" s="181"/>
      <c r="S21" s="176">
        <f t="shared" si="5"/>
        <v>0</v>
      </c>
      <c r="T21" s="177"/>
      <c r="U21" s="177"/>
      <c r="V21" s="181"/>
      <c r="Z21">
        <v>0</v>
      </c>
    </row>
    <row r="22" spans="1:26" ht="24.95" customHeight="1" x14ac:dyDescent="0.25">
      <c r="A22" s="178"/>
      <c r="B22" s="173" t="s">
        <v>277</v>
      </c>
      <c r="C22" s="179" t="s">
        <v>278</v>
      </c>
      <c r="D22" s="173" t="s">
        <v>381</v>
      </c>
      <c r="E22" s="173" t="s">
        <v>227</v>
      </c>
      <c r="F22" s="174">
        <v>1</v>
      </c>
      <c r="G22" s="180"/>
      <c r="H22" s="180"/>
      <c r="I22" s="175">
        <f t="shared" si="0"/>
        <v>0</v>
      </c>
      <c r="J22" s="173">
        <f t="shared" si="1"/>
        <v>0</v>
      </c>
      <c r="K22" s="176">
        <f t="shared" si="2"/>
        <v>0</v>
      </c>
      <c r="L22" s="176">
        <f t="shared" si="3"/>
        <v>0</v>
      </c>
      <c r="M22" s="176">
        <f t="shared" si="4"/>
        <v>0</v>
      </c>
      <c r="N22" s="176">
        <v>0</v>
      </c>
      <c r="O22" s="176"/>
      <c r="P22" s="181"/>
      <c r="Q22" s="181"/>
      <c r="R22" s="181"/>
      <c r="S22" s="176">
        <f t="shared" si="5"/>
        <v>0</v>
      </c>
      <c r="T22" s="177"/>
      <c r="U22" s="177"/>
      <c r="V22" s="181"/>
      <c r="Z22">
        <v>0</v>
      </c>
    </row>
    <row r="23" spans="1:26" x14ac:dyDescent="0.25">
      <c r="A23" s="146"/>
      <c r="B23" s="146"/>
      <c r="C23" s="161">
        <v>9</v>
      </c>
      <c r="D23" s="161" t="s">
        <v>71</v>
      </c>
      <c r="E23" s="146"/>
      <c r="F23" s="160"/>
      <c r="G23" s="149">
        <f>ROUND((SUM(L10:L22))/1,2)</f>
        <v>0</v>
      </c>
      <c r="H23" s="149">
        <f>ROUND((SUM(M10:M22))/1,2)</f>
        <v>0</v>
      </c>
      <c r="I23" s="149">
        <f>ROUND((SUM(I10:I22))/1,2)</f>
        <v>0</v>
      </c>
      <c r="J23" s="146"/>
      <c r="K23" s="146"/>
      <c r="L23" s="146">
        <f>ROUND((SUM(L10:L22))/1,2)</f>
        <v>0</v>
      </c>
      <c r="M23" s="146">
        <f>ROUND((SUM(M10:M22))/1,2)</f>
        <v>0</v>
      </c>
      <c r="N23" s="146"/>
      <c r="O23" s="146"/>
      <c r="P23" s="171"/>
      <c r="Q23" s="1"/>
      <c r="R23" s="1"/>
      <c r="S23" s="171">
        <f>ROUND((SUM(S10:S22))/1,2)</f>
        <v>0</v>
      </c>
      <c r="T23" s="182"/>
      <c r="U23" s="182"/>
      <c r="V23" s="2">
        <f>ROUND((SUM(V10:V22))/1,2)</f>
        <v>0</v>
      </c>
    </row>
    <row r="24" spans="1:26" x14ac:dyDescent="0.25">
      <c r="A24" s="1"/>
      <c r="B24" s="1"/>
      <c r="C24" s="1"/>
      <c r="D24" s="1"/>
      <c r="E24" s="1"/>
      <c r="F24" s="156"/>
      <c r="G24" s="139"/>
      <c r="H24" s="139"/>
      <c r="I24" s="139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x14ac:dyDescent="0.25">
      <c r="A25" s="146"/>
      <c r="B25" s="146"/>
      <c r="C25" s="146"/>
      <c r="D25" s="2" t="s">
        <v>66</v>
      </c>
      <c r="E25" s="146"/>
      <c r="F25" s="160"/>
      <c r="G25" s="149">
        <f>ROUND((SUM(L9:L24))/2,2)</f>
        <v>0</v>
      </c>
      <c r="H25" s="149">
        <f>ROUND((SUM(M9:M24))/2,2)</f>
        <v>0</v>
      </c>
      <c r="I25" s="149">
        <f>ROUND((SUM(I9:I24))/2,2)</f>
        <v>0</v>
      </c>
      <c r="J25" s="146"/>
      <c r="K25" s="146"/>
      <c r="L25" s="146">
        <f>ROUND((SUM(L9:L24))/2,2)</f>
        <v>0</v>
      </c>
      <c r="M25" s="146">
        <f>ROUND((SUM(M9:M24))/2,2)</f>
        <v>0</v>
      </c>
      <c r="N25" s="146"/>
      <c r="O25" s="146"/>
      <c r="P25" s="171"/>
      <c r="Q25" s="1"/>
      <c r="R25" s="1"/>
      <c r="S25" s="171">
        <f>ROUND((SUM(S9:S24))/2,2)</f>
        <v>0</v>
      </c>
      <c r="V25" s="2">
        <f>ROUND((SUM(V9:V24))/2,2)</f>
        <v>0</v>
      </c>
    </row>
    <row r="26" spans="1:26" x14ac:dyDescent="0.25">
      <c r="A26" s="184"/>
      <c r="B26" s="184"/>
      <c r="C26" s="184"/>
      <c r="D26" s="184" t="s">
        <v>87</v>
      </c>
      <c r="E26" s="184"/>
      <c r="F26" s="185"/>
      <c r="G26" s="186">
        <f>ROUND((SUM(L9:L25))/3,2)</f>
        <v>0</v>
      </c>
      <c r="H26" s="186">
        <f>ROUND((SUM(M9:M25))/3,2)</f>
        <v>0</v>
      </c>
      <c r="I26" s="186">
        <f>ROUND((SUM(I9:I25))/3,2)</f>
        <v>0</v>
      </c>
      <c r="J26" s="184"/>
      <c r="K26" s="186">
        <f>ROUND((SUM(K9:K25))/3,2)</f>
        <v>0</v>
      </c>
      <c r="L26" s="184">
        <f>ROUND((SUM(L9:L25))/3,2)</f>
        <v>0</v>
      </c>
      <c r="M26" s="184">
        <f>ROUND((SUM(M9:M25))/3,2)</f>
        <v>0</v>
      </c>
      <c r="N26" s="184"/>
      <c r="O26" s="184"/>
      <c r="P26" s="185"/>
      <c r="Q26" s="184"/>
      <c r="R26" s="186"/>
      <c r="S26" s="185">
        <f>ROUND((SUM(S9:S25))/3,2)</f>
        <v>0</v>
      </c>
      <c r="T26" s="187"/>
      <c r="U26" s="187"/>
      <c r="V26" s="184">
        <f>ROUND((SUM(V9:V25))/3,2)</f>
        <v>0</v>
      </c>
      <c r="X26" s="183"/>
      <c r="Y26">
        <f>(SUM(Y9:Y25))</f>
        <v>0</v>
      </c>
      <c r="Z26">
        <f>(SUM(Z9:Z25))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 xml:space="preserve">&amp;C&amp;B&amp; Rozpočet Bitúnok,rozrábka,mäsovýroba z nízkym objemom výroby, Gemerská Panica / chladenie boxy + technológia </oddHeader>
    <oddFooter>&amp;RStrana &amp;P z &amp;N    &amp;L&amp;7Spracované systémom Systematic® Kalkulus, tel.: 051 77 10 585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activeCell="A8" sqref="A8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6" t="s">
        <v>22</v>
      </c>
      <c r="B1" s="217"/>
      <c r="C1" s="217"/>
      <c r="D1" s="218"/>
      <c r="E1" s="134" t="s">
        <v>20</v>
      </c>
      <c r="F1" s="133"/>
      <c r="W1">
        <v>30.126000000000001</v>
      </c>
    </row>
    <row r="2" spans="1:26" ht="35.1" customHeight="1" x14ac:dyDescent="0.25">
      <c r="A2" s="216" t="s">
        <v>23</v>
      </c>
      <c r="B2" s="217"/>
      <c r="C2" s="217"/>
      <c r="D2" s="218"/>
      <c r="E2" s="134" t="s">
        <v>18</v>
      </c>
      <c r="F2" s="133"/>
    </row>
    <row r="3" spans="1:26" ht="20.100000000000001" customHeight="1" x14ac:dyDescent="0.25">
      <c r="A3" s="216" t="s">
        <v>24</v>
      </c>
      <c r="B3" s="217"/>
      <c r="C3" s="217"/>
      <c r="D3" s="218"/>
      <c r="E3" s="134"/>
      <c r="F3" s="133"/>
    </row>
    <row r="4" spans="1:26" x14ac:dyDescent="0.25">
      <c r="A4" s="135" t="s">
        <v>0</v>
      </c>
      <c r="B4" s="132"/>
      <c r="C4" s="132"/>
      <c r="D4" s="132"/>
      <c r="E4" s="132"/>
      <c r="F4" s="132"/>
    </row>
    <row r="5" spans="1:26" x14ac:dyDescent="0.25">
      <c r="A5" s="135" t="s">
        <v>17</v>
      </c>
      <c r="B5" s="132"/>
      <c r="C5" s="132"/>
      <c r="D5" s="132"/>
      <c r="E5" s="132"/>
      <c r="F5" s="132"/>
    </row>
    <row r="6" spans="1:26" x14ac:dyDescent="0.25">
      <c r="A6" s="132"/>
      <c r="B6" s="132"/>
      <c r="C6" s="132"/>
      <c r="D6" s="132"/>
      <c r="E6" s="132"/>
      <c r="F6" s="132"/>
    </row>
    <row r="7" spans="1:26" x14ac:dyDescent="0.25">
      <c r="A7" s="132"/>
      <c r="B7" s="132"/>
      <c r="C7" s="132"/>
      <c r="D7" s="132"/>
      <c r="E7" s="132"/>
      <c r="F7" s="132"/>
    </row>
    <row r="8" spans="1:26" x14ac:dyDescent="0.25">
      <c r="A8" s="136" t="s">
        <v>387</v>
      </c>
      <c r="B8" s="132"/>
      <c r="C8" s="132"/>
      <c r="D8" s="132"/>
      <c r="E8" s="132"/>
      <c r="F8" s="132"/>
    </row>
    <row r="9" spans="1:26" x14ac:dyDescent="0.25">
      <c r="A9" s="137" t="s">
        <v>63</v>
      </c>
      <c r="B9" s="137" t="s">
        <v>57</v>
      </c>
      <c r="C9" s="137" t="s">
        <v>58</v>
      </c>
      <c r="D9" s="137" t="s">
        <v>34</v>
      </c>
      <c r="E9" s="137" t="s">
        <v>64</v>
      </c>
      <c r="F9" s="137" t="s">
        <v>65</v>
      </c>
    </row>
    <row r="10" spans="1:26" x14ac:dyDescent="0.25">
      <c r="A10" s="144" t="s">
        <v>66</v>
      </c>
      <c r="B10" s="145"/>
      <c r="C10" s="141"/>
      <c r="D10" s="141"/>
      <c r="E10" s="142"/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x14ac:dyDescent="0.25">
      <c r="A11" s="146" t="s">
        <v>67</v>
      </c>
      <c r="B11" s="147">
        <f>'SO 27857'!L17</f>
        <v>0</v>
      </c>
      <c r="C11" s="147">
        <f>'SO 27857'!M17</f>
        <v>0</v>
      </c>
      <c r="D11" s="147">
        <f>'SO 27857'!I17</f>
        <v>0</v>
      </c>
      <c r="E11" s="148">
        <f>'SO 27857'!S17</f>
        <v>0</v>
      </c>
      <c r="F11" s="148">
        <f>'SO 27857'!V17</f>
        <v>0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  <row r="12" spans="1:26" x14ac:dyDescent="0.25">
      <c r="A12" s="146" t="s">
        <v>68</v>
      </c>
      <c r="B12" s="147">
        <f>'SO 27857'!L29</f>
        <v>0</v>
      </c>
      <c r="C12" s="147">
        <f>'SO 27857'!M29</f>
        <v>0</v>
      </c>
      <c r="D12" s="147">
        <f>'SO 27857'!I29</f>
        <v>0</v>
      </c>
      <c r="E12" s="148">
        <f>'SO 27857'!S29</f>
        <v>264.79000000000002</v>
      </c>
      <c r="F12" s="148">
        <f>'SO 27857'!V29</f>
        <v>4.74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x14ac:dyDescent="0.25">
      <c r="A13" s="146" t="s">
        <v>69</v>
      </c>
      <c r="B13" s="147">
        <f>'SO 27857'!L33</f>
        <v>0</v>
      </c>
      <c r="C13" s="147">
        <f>'SO 27857'!M33</f>
        <v>0</v>
      </c>
      <c r="D13" s="147">
        <f>'SO 27857'!I33</f>
        <v>0</v>
      </c>
      <c r="E13" s="148">
        <f>'SO 27857'!S33</f>
        <v>37.97</v>
      </c>
      <c r="F13" s="148">
        <f>'SO 27857'!V33</f>
        <v>0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</row>
    <row r="14" spans="1:26" x14ac:dyDescent="0.25">
      <c r="A14" s="146" t="s">
        <v>70</v>
      </c>
      <c r="B14" s="147">
        <f>'SO 27857'!L50</f>
        <v>0</v>
      </c>
      <c r="C14" s="147">
        <f>'SO 27857'!M50</f>
        <v>0</v>
      </c>
      <c r="D14" s="147">
        <f>'SO 27857'!I50</f>
        <v>0</v>
      </c>
      <c r="E14" s="148">
        <f>'SO 27857'!S50</f>
        <v>27.61</v>
      </c>
      <c r="F14" s="148">
        <f>'SO 27857'!V50</f>
        <v>0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</row>
    <row r="15" spans="1:26" x14ac:dyDescent="0.25">
      <c r="A15" s="146" t="s">
        <v>71</v>
      </c>
      <c r="B15" s="147">
        <f>'SO 27857'!L70</f>
        <v>0</v>
      </c>
      <c r="C15" s="147">
        <f>'SO 27857'!M70</f>
        <v>0</v>
      </c>
      <c r="D15" s="147">
        <f>'SO 27857'!I70</f>
        <v>0</v>
      </c>
      <c r="E15" s="148">
        <f>'SO 27857'!S70</f>
        <v>7.22</v>
      </c>
      <c r="F15" s="148">
        <f>'SO 27857'!V70</f>
        <v>161.01</v>
      </c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 x14ac:dyDescent="0.25">
      <c r="A16" s="146" t="s">
        <v>72</v>
      </c>
      <c r="B16" s="147">
        <f>'SO 27857'!L74</f>
        <v>0</v>
      </c>
      <c r="C16" s="147">
        <f>'SO 27857'!M74</f>
        <v>0</v>
      </c>
      <c r="D16" s="147">
        <f>'SO 27857'!I74</f>
        <v>0</v>
      </c>
      <c r="E16" s="148">
        <f>'SO 27857'!S74</f>
        <v>0</v>
      </c>
      <c r="F16" s="148">
        <f>'SO 27857'!V74</f>
        <v>0</v>
      </c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</row>
    <row r="17" spans="1:26" x14ac:dyDescent="0.25">
      <c r="A17" s="2" t="s">
        <v>66</v>
      </c>
      <c r="B17" s="149">
        <f>'SO 27857'!L76</f>
        <v>0</v>
      </c>
      <c r="C17" s="149">
        <f>'SO 27857'!M76</f>
        <v>0</v>
      </c>
      <c r="D17" s="149">
        <f>'SO 27857'!I76</f>
        <v>0</v>
      </c>
      <c r="E17" s="150">
        <f>'SO 27857'!S76</f>
        <v>337.59</v>
      </c>
      <c r="F17" s="150">
        <f>'SO 27857'!V76</f>
        <v>165.75</v>
      </c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</row>
    <row r="18" spans="1:26" x14ac:dyDescent="0.25">
      <c r="A18" s="1"/>
      <c r="B18" s="139"/>
      <c r="C18" s="139"/>
      <c r="D18" s="139"/>
      <c r="E18" s="138"/>
      <c r="F18" s="138"/>
    </row>
    <row r="19" spans="1:26" x14ac:dyDescent="0.25">
      <c r="A19" s="2" t="s">
        <v>73</v>
      </c>
      <c r="B19" s="149"/>
      <c r="C19" s="147"/>
      <c r="D19" s="147"/>
      <c r="E19" s="148"/>
      <c r="F19" s="148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</row>
    <row r="20" spans="1:26" x14ac:dyDescent="0.25">
      <c r="A20" s="146" t="s">
        <v>74</v>
      </c>
      <c r="B20" s="147">
        <f>'SO 27857'!L83</f>
        <v>0</v>
      </c>
      <c r="C20" s="147">
        <f>'SO 27857'!M83</f>
        <v>0</v>
      </c>
      <c r="D20" s="147">
        <f>'SO 27857'!I83</f>
        <v>0</v>
      </c>
      <c r="E20" s="148">
        <f>'SO 27857'!S83</f>
        <v>0</v>
      </c>
      <c r="F20" s="148">
        <f>'SO 27857'!V83</f>
        <v>0</v>
      </c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</row>
    <row r="21" spans="1:26" x14ac:dyDescent="0.25">
      <c r="A21" s="146" t="s">
        <v>75</v>
      </c>
      <c r="B21" s="147">
        <f>'SO 27857'!L87</f>
        <v>0</v>
      </c>
      <c r="C21" s="147">
        <f>'SO 27857'!M87</f>
        <v>0</v>
      </c>
      <c r="D21" s="147">
        <f>'SO 27857'!I87</f>
        <v>0</v>
      </c>
      <c r="E21" s="148">
        <f>'SO 27857'!S87</f>
        <v>0</v>
      </c>
      <c r="F21" s="148">
        <f>'SO 27857'!V87</f>
        <v>0</v>
      </c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</row>
    <row r="22" spans="1:26" x14ac:dyDescent="0.25">
      <c r="A22" s="146" t="s">
        <v>76</v>
      </c>
      <c r="B22" s="147">
        <f>'SO 27857'!L91</f>
        <v>0</v>
      </c>
      <c r="C22" s="147">
        <f>'SO 27857'!M91</f>
        <v>0</v>
      </c>
      <c r="D22" s="147">
        <f>'SO 27857'!I91</f>
        <v>0</v>
      </c>
      <c r="E22" s="148">
        <f>'SO 27857'!S91</f>
        <v>0</v>
      </c>
      <c r="F22" s="148">
        <f>'SO 27857'!V91</f>
        <v>0</v>
      </c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</row>
    <row r="23" spans="1:26" x14ac:dyDescent="0.25">
      <c r="A23" s="146" t="s">
        <v>77</v>
      </c>
      <c r="B23" s="147">
        <f>'SO 27857'!L102</f>
        <v>0</v>
      </c>
      <c r="C23" s="147">
        <f>'SO 27857'!M102</f>
        <v>0</v>
      </c>
      <c r="D23" s="147">
        <f>'SO 27857'!I102</f>
        <v>0</v>
      </c>
      <c r="E23" s="148">
        <f>'SO 27857'!S102</f>
        <v>0</v>
      </c>
      <c r="F23" s="148">
        <f>'SO 27857'!V102</f>
        <v>0</v>
      </c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</row>
    <row r="24" spans="1:26" x14ac:dyDescent="0.25">
      <c r="A24" s="146" t="s">
        <v>78</v>
      </c>
      <c r="B24" s="147">
        <f>'SO 27857'!L110</f>
        <v>0</v>
      </c>
      <c r="C24" s="147">
        <f>'SO 27857'!M110</f>
        <v>0</v>
      </c>
      <c r="D24" s="147">
        <f>'SO 27857'!I110</f>
        <v>0</v>
      </c>
      <c r="E24" s="148">
        <f>'SO 27857'!S110</f>
        <v>0</v>
      </c>
      <c r="F24" s="148">
        <f>'SO 27857'!V110</f>
        <v>0</v>
      </c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</row>
    <row r="25" spans="1:26" x14ac:dyDescent="0.25">
      <c r="A25" s="146" t="s">
        <v>79</v>
      </c>
      <c r="B25" s="147">
        <f>'SO 27857'!L117</f>
        <v>0</v>
      </c>
      <c r="C25" s="147">
        <f>'SO 27857'!M117</f>
        <v>0</v>
      </c>
      <c r="D25" s="147">
        <f>'SO 27857'!I117</f>
        <v>0</v>
      </c>
      <c r="E25" s="148">
        <f>'SO 27857'!S117</f>
        <v>0.24</v>
      </c>
      <c r="F25" s="148">
        <f>'SO 27857'!V117</f>
        <v>0</v>
      </c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</row>
    <row r="26" spans="1:26" x14ac:dyDescent="0.25">
      <c r="A26" s="146" t="s">
        <v>80</v>
      </c>
      <c r="B26" s="147">
        <f>'SO 27857'!L123</f>
        <v>0</v>
      </c>
      <c r="C26" s="147">
        <f>'SO 27857'!M123</f>
        <v>0</v>
      </c>
      <c r="D26" s="147">
        <f>'SO 27857'!I123</f>
        <v>0</v>
      </c>
      <c r="E26" s="148">
        <f>'SO 27857'!S123</f>
        <v>0.26</v>
      </c>
      <c r="F26" s="148">
        <f>'SO 27857'!V123</f>
        <v>0</v>
      </c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</row>
    <row r="27" spans="1:26" x14ac:dyDescent="0.25">
      <c r="A27" s="146" t="s">
        <v>81</v>
      </c>
      <c r="B27" s="147">
        <f>'SO 27857'!L131</f>
        <v>0</v>
      </c>
      <c r="C27" s="147">
        <f>'SO 27857'!M131</f>
        <v>0</v>
      </c>
      <c r="D27" s="147">
        <f>'SO 27857'!I131</f>
        <v>0</v>
      </c>
      <c r="E27" s="148">
        <f>'SO 27857'!S131</f>
        <v>0.25</v>
      </c>
      <c r="F27" s="148">
        <f>'SO 27857'!V131</f>
        <v>0</v>
      </c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</row>
    <row r="28" spans="1:26" x14ac:dyDescent="0.25">
      <c r="A28" s="146" t="s">
        <v>82</v>
      </c>
      <c r="B28" s="147">
        <f>'SO 27857'!L136</f>
        <v>0</v>
      </c>
      <c r="C28" s="147">
        <f>'SO 27857'!M136</f>
        <v>0</v>
      </c>
      <c r="D28" s="147">
        <f>'SO 27857'!I136</f>
        <v>0</v>
      </c>
      <c r="E28" s="148">
        <f>'SO 27857'!S136</f>
        <v>1.21</v>
      </c>
      <c r="F28" s="148">
        <f>'SO 27857'!V136</f>
        <v>0</v>
      </c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</row>
    <row r="29" spans="1:26" x14ac:dyDescent="0.25">
      <c r="A29" s="146" t="s">
        <v>83</v>
      </c>
      <c r="B29" s="147">
        <f>'SO 27857'!L141</f>
        <v>0</v>
      </c>
      <c r="C29" s="147">
        <f>'SO 27857'!M141</f>
        <v>0</v>
      </c>
      <c r="D29" s="147">
        <f>'SO 27857'!I141</f>
        <v>0</v>
      </c>
      <c r="E29" s="148">
        <f>'SO 27857'!S141</f>
        <v>0.56999999999999995</v>
      </c>
      <c r="F29" s="148">
        <f>'SO 27857'!V141</f>
        <v>0</v>
      </c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</row>
    <row r="30" spans="1:26" x14ac:dyDescent="0.25">
      <c r="A30" s="146" t="s">
        <v>84</v>
      </c>
      <c r="B30" s="147">
        <f>'SO 27857'!L146</f>
        <v>0</v>
      </c>
      <c r="C30" s="147">
        <f>'SO 27857'!M146</f>
        <v>0</v>
      </c>
      <c r="D30" s="147">
        <f>'SO 27857'!I146</f>
        <v>0</v>
      </c>
      <c r="E30" s="148">
        <f>'SO 27857'!S146</f>
        <v>0.08</v>
      </c>
      <c r="F30" s="148">
        <f>'SO 27857'!V146</f>
        <v>0</v>
      </c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</row>
    <row r="31" spans="1:26" x14ac:dyDescent="0.25">
      <c r="A31" s="2" t="s">
        <v>73</v>
      </c>
      <c r="B31" s="149">
        <f>'SO 27857'!L148</f>
        <v>0</v>
      </c>
      <c r="C31" s="149">
        <f>'SO 27857'!M148</f>
        <v>0</v>
      </c>
      <c r="D31" s="149">
        <f>'SO 27857'!I148</f>
        <v>0</v>
      </c>
      <c r="E31" s="150">
        <f>'SO 27857'!S148</f>
        <v>2.61</v>
      </c>
      <c r="F31" s="150">
        <f>'SO 27857'!V148</f>
        <v>0</v>
      </c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</row>
    <row r="32" spans="1:26" x14ac:dyDescent="0.25">
      <c r="A32" s="1"/>
      <c r="B32" s="139"/>
      <c r="C32" s="139"/>
      <c r="D32" s="139"/>
      <c r="E32" s="138"/>
      <c r="F32" s="138"/>
    </row>
    <row r="33" spans="1:26" x14ac:dyDescent="0.25">
      <c r="A33" s="2" t="s">
        <v>85</v>
      </c>
      <c r="B33" s="149"/>
      <c r="C33" s="147"/>
      <c r="D33" s="147"/>
      <c r="E33" s="148"/>
      <c r="F33" s="148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</row>
    <row r="34" spans="1:26" x14ac:dyDescent="0.25">
      <c r="A34" s="146" t="s">
        <v>86</v>
      </c>
      <c r="B34" s="147">
        <f>'SO 27857'!L153</f>
        <v>0</v>
      </c>
      <c r="C34" s="147">
        <f>'SO 27857'!M153</f>
        <v>0</v>
      </c>
      <c r="D34" s="147">
        <f>'SO 27857'!I153</f>
        <v>0</v>
      </c>
      <c r="E34" s="148">
        <f>'SO 27857'!S153</f>
        <v>0</v>
      </c>
      <c r="F34" s="148">
        <f>'SO 27857'!V153</f>
        <v>0</v>
      </c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</row>
    <row r="35" spans="1:26" x14ac:dyDescent="0.25">
      <c r="A35" s="2" t="s">
        <v>85</v>
      </c>
      <c r="B35" s="149">
        <f>'SO 27857'!L155</f>
        <v>0</v>
      </c>
      <c r="C35" s="149">
        <f>'SO 27857'!M155</f>
        <v>0</v>
      </c>
      <c r="D35" s="149">
        <f>'SO 27857'!I155</f>
        <v>0</v>
      </c>
      <c r="E35" s="150">
        <f>'SO 27857'!S155</f>
        <v>0</v>
      </c>
      <c r="F35" s="150">
        <f>'SO 27857'!V155</f>
        <v>0</v>
      </c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</row>
    <row r="36" spans="1:26" x14ac:dyDescent="0.25">
      <c r="A36" s="1"/>
      <c r="B36" s="139"/>
      <c r="C36" s="139"/>
      <c r="D36" s="139"/>
      <c r="E36" s="138"/>
      <c r="F36" s="138"/>
    </row>
    <row r="37" spans="1:26" x14ac:dyDescent="0.25">
      <c r="A37" s="2" t="s">
        <v>87</v>
      </c>
      <c r="B37" s="149">
        <f>'SO 27857'!L156</f>
        <v>0</v>
      </c>
      <c r="C37" s="149">
        <f>'SO 27857'!M156</f>
        <v>0</v>
      </c>
      <c r="D37" s="149">
        <f>'SO 27857'!I156</f>
        <v>0</v>
      </c>
      <c r="E37" s="150">
        <f>'SO 27857'!S156</f>
        <v>340.2</v>
      </c>
      <c r="F37" s="150">
        <f>'SO 27857'!V156</f>
        <v>165.75</v>
      </c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</row>
    <row r="38" spans="1:26" x14ac:dyDescent="0.25">
      <c r="A38" s="1"/>
      <c r="B38" s="139"/>
      <c r="C38" s="139"/>
      <c r="D38" s="139"/>
      <c r="E38" s="138"/>
      <c r="F38" s="138"/>
    </row>
    <row r="39" spans="1:26" x14ac:dyDescent="0.25">
      <c r="A39" s="1"/>
      <c r="B39" s="139"/>
      <c r="C39" s="139"/>
      <c r="D39" s="139"/>
      <c r="E39" s="138"/>
      <c r="F39" s="138"/>
    </row>
    <row r="40" spans="1:26" x14ac:dyDescent="0.25">
      <c r="A40" s="1"/>
      <c r="B40" s="139"/>
      <c r="C40" s="139"/>
      <c r="D40" s="139"/>
      <c r="E40" s="138"/>
      <c r="F40" s="138"/>
    </row>
    <row r="41" spans="1:26" x14ac:dyDescent="0.25">
      <c r="A41" s="1"/>
      <c r="B41" s="139"/>
      <c r="C41" s="139"/>
      <c r="D41" s="139"/>
      <c r="E41" s="138"/>
      <c r="F41" s="138"/>
    </row>
    <row r="42" spans="1:26" x14ac:dyDescent="0.25">
      <c r="A42" s="1"/>
      <c r="B42" s="139"/>
      <c r="C42" s="139"/>
      <c r="D42" s="139"/>
      <c r="E42" s="138"/>
      <c r="F42" s="138"/>
    </row>
    <row r="43" spans="1:26" x14ac:dyDescent="0.25">
      <c r="A43" s="1"/>
      <c r="B43" s="139"/>
      <c r="C43" s="139"/>
      <c r="D43" s="139"/>
      <c r="E43" s="138"/>
      <c r="F43" s="138"/>
    </row>
    <row r="44" spans="1:26" x14ac:dyDescent="0.25">
      <c r="A44" s="1"/>
      <c r="B44" s="139"/>
      <c r="C44" s="139"/>
      <c r="D44" s="139"/>
      <c r="E44" s="138"/>
      <c r="F44" s="138"/>
    </row>
    <row r="45" spans="1:26" x14ac:dyDescent="0.25">
      <c r="A45" s="1"/>
      <c r="B45" s="139"/>
      <c r="C45" s="139"/>
      <c r="D45" s="139"/>
      <c r="E45" s="138"/>
      <c r="F45" s="138"/>
    </row>
    <row r="46" spans="1:26" x14ac:dyDescent="0.25">
      <c r="A46" s="1"/>
      <c r="B46" s="139"/>
      <c r="C46" s="139"/>
      <c r="D46" s="139"/>
      <c r="E46" s="138"/>
      <c r="F46" s="138"/>
    </row>
    <row r="47" spans="1:26" x14ac:dyDescent="0.25">
      <c r="A47" s="1"/>
      <c r="B47" s="139"/>
      <c r="C47" s="139"/>
      <c r="D47" s="139"/>
      <c r="E47" s="138"/>
      <c r="F47" s="138"/>
    </row>
    <row r="48" spans="1:26" x14ac:dyDescent="0.25">
      <c r="A48" s="1"/>
      <c r="B48" s="139"/>
      <c r="C48" s="139"/>
      <c r="D48" s="139"/>
      <c r="E48" s="138"/>
      <c r="F48" s="138"/>
    </row>
    <row r="49" spans="1:6" x14ac:dyDescent="0.25">
      <c r="A49" s="1"/>
      <c r="B49" s="139"/>
      <c r="C49" s="139"/>
      <c r="D49" s="139"/>
      <c r="E49" s="138"/>
      <c r="F49" s="138"/>
    </row>
    <row r="50" spans="1:6" x14ac:dyDescent="0.25">
      <c r="A50" s="1"/>
      <c r="B50" s="139"/>
      <c r="C50" s="139"/>
      <c r="D50" s="139"/>
      <c r="E50" s="138"/>
      <c r="F50" s="138"/>
    </row>
    <row r="51" spans="1:6" x14ac:dyDescent="0.25">
      <c r="A51" s="1"/>
      <c r="B51" s="139"/>
      <c r="C51" s="139"/>
      <c r="D51" s="139"/>
      <c r="E51" s="138"/>
      <c r="F51" s="138"/>
    </row>
    <row r="52" spans="1:6" x14ac:dyDescent="0.25">
      <c r="A52" s="1"/>
      <c r="B52" s="139"/>
      <c r="C52" s="139"/>
      <c r="D52" s="139"/>
      <c r="E52" s="138"/>
      <c r="F52" s="138"/>
    </row>
    <row r="53" spans="1:6" x14ac:dyDescent="0.25">
      <c r="A53" s="1"/>
      <c r="B53" s="139"/>
      <c r="C53" s="139"/>
      <c r="D53" s="139"/>
      <c r="E53" s="138"/>
      <c r="F53" s="138"/>
    </row>
    <row r="54" spans="1:6" x14ac:dyDescent="0.25">
      <c r="A54" s="1"/>
      <c r="B54" s="139"/>
      <c r="C54" s="139"/>
      <c r="D54" s="139"/>
      <c r="E54" s="138"/>
      <c r="F54" s="138"/>
    </row>
    <row r="55" spans="1:6" x14ac:dyDescent="0.25">
      <c r="A55" s="1"/>
      <c r="B55" s="139"/>
      <c r="C55" s="139"/>
      <c r="D55" s="139"/>
      <c r="E55" s="138"/>
      <c r="F55" s="138"/>
    </row>
    <row r="56" spans="1:6" x14ac:dyDescent="0.25">
      <c r="A56" s="1"/>
      <c r="B56" s="139"/>
      <c r="C56" s="139"/>
      <c r="D56" s="139"/>
      <c r="E56" s="138"/>
      <c r="F56" s="138"/>
    </row>
    <row r="57" spans="1:6" x14ac:dyDescent="0.25">
      <c r="A57" s="1"/>
      <c r="B57" s="139"/>
      <c r="C57" s="139"/>
      <c r="D57" s="139"/>
      <c r="E57" s="138"/>
      <c r="F57" s="138"/>
    </row>
    <row r="58" spans="1:6" x14ac:dyDescent="0.25">
      <c r="A58" s="1"/>
      <c r="B58" s="139"/>
      <c r="C58" s="139"/>
      <c r="D58" s="139"/>
      <c r="E58" s="138"/>
      <c r="F58" s="138"/>
    </row>
    <row r="59" spans="1:6" x14ac:dyDescent="0.25">
      <c r="A59" s="1"/>
      <c r="B59" s="139"/>
      <c r="C59" s="139"/>
      <c r="D59" s="139"/>
      <c r="E59" s="138"/>
      <c r="F59" s="138"/>
    </row>
    <row r="60" spans="1:6" x14ac:dyDescent="0.25">
      <c r="A60" s="1"/>
      <c r="B60" s="139"/>
      <c r="C60" s="139"/>
      <c r="D60" s="139"/>
      <c r="E60" s="138"/>
      <c r="F60" s="138"/>
    </row>
    <row r="61" spans="1:6" x14ac:dyDescent="0.25">
      <c r="A61" s="1"/>
      <c r="B61" s="139"/>
      <c r="C61" s="139"/>
      <c r="D61" s="139"/>
      <c r="E61" s="138"/>
      <c r="F61" s="138"/>
    </row>
    <row r="62" spans="1:6" x14ac:dyDescent="0.25">
      <c r="A62" s="1"/>
      <c r="B62" s="139"/>
      <c r="C62" s="139"/>
      <c r="D62" s="139"/>
      <c r="E62" s="138"/>
      <c r="F62" s="138"/>
    </row>
    <row r="63" spans="1:6" x14ac:dyDescent="0.25">
      <c r="A63" s="1"/>
      <c r="B63" s="139"/>
      <c r="C63" s="139"/>
      <c r="D63" s="139"/>
      <c r="E63" s="138"/>
      <c r="F63" s="138"/>
    </row>
    <row r="64" spans="1:6" x14ac:dyDescent="0.25">
      <c r="A64" s="1"/>
      <c r="B64" s="139"/>
      <c r="C64" s="139"/>
      <c r="D64" s="139"/>
      <c r="E64" s="138"/>
      <c r="F64" s="138"/>
    </row>
    <row r="65" spans="1:6" x14ac:dyDescent="0.25">
      <c r="A65" s="1"/>
      <c r="B65" s="139"/>
      <c r="C65" s="139"/>
      <c r="D65" s="139"/>
      <c r="E65" s="138"/>
      <c r="F65" s="138"/>
    </row>
    <row r="66" spans="1:6" x14ac:dyDescent="0.25">
      <c r="A66" s="1"/>
      <c r="B66" s="139"/>
      <c r="C66" s="139"/>
      <c r="D66" s="139"/>
      <c r="E66" s="138"/>
      <c r="F66" s="138"/>
    </row>
    <row r="67" spans="1:6" x14ac:dyDescent="0.25">
      <c r="A67" s="1"/>
      <c r="B67" s="139"/>
      <c r="C67" s="139"/>
      <c r="D67" s="139"/>
      <c r="E67" s="138"/>
      <c r="F67" s="138"/>
    </row>
    <row r="68" spans="1:6" x14ac:dyDescent="0.25">
      <c r="A68" s="1"/>
      <c r="B68" s="139"/>
      <c r="C68" s="139"/>
      <c r="D68" s="139"/>
      <c r="E68" s="138"/>
      <c r="F68" s="138"/>
    </row>
    <row r="69" spans="1:6" x14ac:dyDescent="0.25">
      <c r="A69" s="1"/>
      <c r="B69" s="139"/>
      <c r="C69" s="139"/>
      <c r="D69" s="139"/>
      <c r="E69" s="138"/>
      <c r="F69" s="138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6"/>
  <sheetViews>
    <sheetView workbookViewId="0">
      <pane ySplit="8" topLeftCell="A140" activePane="bottomLeft" state="frozen"/>
      <selection pane="bottomLeft" activeCell="B7" sqref="B7"/>
    </sheetView>
  </sheetViews>
  <sheetFormatPr defaultColWidth="0" defaultRowHeight="15" x14ac:dyDescent="0.25"/>
  <cols>
    <col min="1" max="1" width="4.7109375" hidden="1" customWidth="1"/>
    <col min="2" max="2" width="7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219" t="s">
        <v>22</v>
      </c>
      <c r="C1" s="220"/>
      <c r="D1" s="220"/>
      <c r="E1" s="220"/>
      <c r="F1" s="220"/>
      <c r="G1" s="220"/>
      <c r="H1" s="221"/>
      <c r="I1" s="154" t="s">
        <v>20</v>
      </c>
      <c r="J1" s="11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19" t="s">
        <v>23</v>
      </c>
      <c r="C2" s="220"/>
      <c r="D2" s="220"/>
      <c r="E2" s="220"/>
      <c r="F2" s="220"/>
      <c r="G2" s="220"/>
      <c r="H2" s="221"/>
      <c r="I2" s="154" t="s">
        <v>18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219" t="s">
        <v>24</v>
      </c>
      <c r="C3" s="220"/>
      <c r="D3" s="220"/>
      <c r="E3" s="220"/>
      <c r="F3" s="220"/>
      <c r="G3" s="220"/>
      <c r="H3" s="221"/>
      <c r="I3" s="154"/>
      <c r="J3" s="11"/>
      <c r="K3" s="3"/>
      <c r="L3" s="3"/>
      <c r="M3" s="3"/>
      <c r="N3" s="3"/>
      <c r="O3" s="3"/>
      <c r="P3" s="5"/>
      <c r="Q3" s="1"/>
      <c r="R3" s="1"/>
      <c r="S3" s="3"/>
      <c r="V3" s="3"/>
    </row>
    <row r="4" spans="1:26" x14ac:dyDescent="0.25">
      <c r="A4" s="3"/>
      <c r="B4" s="5" t="s">
        <v>98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55" t="s">
        <v>17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387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7" t="s">
        <v>88</v>
      </c>
      <c r="B8" s="157" t="s">
        <v>89</v>
      </c>
      <c r="C8" s="157" t="s">
        <v>90</v>
      </c>
      <c r="D8" s="157" t="s">
        <v>91</v>
      </c>
      <c r="E8" s="157" t="s">
        <v>92</v>
      </c>
      <c r="F8" s="157" t="s">
        <v>93</v>
      </c>
      <c r="G8" s="157" t="s">
        <v>57</v>
      </c>
      <c r="H8" s="157" t="s">
        <v>58</v>
      </c>
      <c r="I8" s="157" t="s">
        <v>94</v>
      </c>
      <c r="J8" s="157"/>
      <c r="K8" s="157"/>
      <c r="L8" s="157"/>
      <c r="M8" s="157"/>
      <c r="N8" s="157"/>
      <c r="O8" s="157"/>
      <c r="P8" s="157" t="s">
        <v>95</v>
      </c>
      <c r="Q8" s="152"/>
      <c r="R8" s="152"/>
      <c r="S8" s="157" t="s">
        <v>96</v>
      </c>
      <c r="T8" s="153"/>
      <c r="U8" s="153"/>
      <c r="V8" s="157" t="s">
        <v>97</v>
      </c>
      <c r="W8" s="151"/>
      <c r="X8" s="151"/>
      <c r="Y8" s="151"/>
      <c r="Z8" s="151"/>
    </row>
    <row r="9" spans="1:26" x14ac:dyDescent="0.25">
      <c r="A9" s="140"/>
      <c r="B9" s="140"/>
      <c r="C9" s="158"/>
      <c r="D9" s="144" t="s">
        <v>66</v>
      </c>
      <c r="E9" s="140"/>
      <c r="F9" s="159"/>
      <c r="G9" s="141"/>
      <c r="H9" s="141"/>
      <c r="I9" s="141"/>
      <c r="J9" s="140"/>
      <c r="K9" s="140"/>
      <c r="L9" s="140"/>
      <c r="M9" s="140"/>
      <c r="N9" s="140"/>
      <c r="O9" s="140"/>
      <c r="P9" s="140"/>
      <c r="Q9" s="146"/>
      <c r="R9" s="146"/>
      <c r="S9" s="140"/>
      <c r="T9" s="143"/>
      <c r="U9" s="143"/>
      <c r="V9" s="140"/>
      <c r="W9" s="143"/>
      <c r="X9" s="143"/>
      <c r="Y9" s="143"/>
      <c r="Z9" s="143"/>
    </row>
    <row r="10" spans="1:26" x14ac:dyDescent="0.25">
      <c r="A10" s="146"/>
      <c r="B10" s="146"/>
      <c r="C10" s="161">
        <v>1</v>
      </c>
      <c r="D10" s="161" t="s">
        <v>67</v>
      </c>
      <c r="E10" s="146"/>
      <c r="F10" s="160"/>
      <c r="G10" s="147"/>
      <c r="H10" s="147"/>
      <c r="I10" s="147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3"/>
      <c r="U10" s="143"/>
      <c r="V10" s="146"/>
      <c r="W10" s="143"/>
      <c r="X10" s="143"/>
      <c r="Y10" s="143"/>
      <c r="Z10" s="143"/>
    </row>
    <row r="11" spans="1:26" ht="24.95" customHeight="1" x14ac:dyDescent="0.25">
      <c r="A11" s="167"/>
      <c r="B11" s="162" t="s">
        <v>99</v>
      </c>
      <c r="C11" s="168" t="s">
        <v>100</v>
      </c>
      <c r="D11" s="162" t="s">
        <v>101</v>
      </c>
      <c r="E11" s="162" t="s">
        <v>102</v>
      </c>
      <c r="F11" s="163">
        <v>17.32</v>
      </c>
      <c r="G11" s="169"/>
      <c r="H11" s="169"/>
      <c r="I11" s="164">
        <f t="shared" ref="I11:I16" si="0">ROUND(F11*(G11+H11),2)</f>
        <v>0</v>
      </c>
      <c r="J11" s="162">
        <f t="shared" ref="J11:J16" si="1">ROUND(F11*(N11),2)</f>
        <v>0</v>
      </c>
      <c r="K11" s="165">
        <f t="shared" ref="K11:K16" si="2">ROUND(F11*(O11),2)</f>
        <v>0</v>
      </c>
      <c r="L11" s="165">
        <f t="shared" ref="L11:L16" si="3">ROUND(F11*(G11),2)</f>
        <v>0</v>
      </c>
      <c r="M11" s="165">
        <f t="shared" ref="M11:M16" si="4">ROUND(F11*(H11),2)</f>
        <v>0</v>
      </c>
      <c r="N11" s="165">
        <v>0</v>
      </c>
      <c r="O11" s="165"/>
      <c r="P11" s="170"/>
      <c r="Q11" s="170"/>
      <c r="R11" s="170"/>
      <c r="S11" s="165">
        <f t="shared" ref="S11:S16" si="5">ROUND(F11*(P11),3)</f>
        <v>0</v>
      </c>
      <c r="T11" s="166"/>
      <c r="U11" s="166"/>
      <c r="V11" s="170"/>
      <c r="Z11">
        <v>0</v>
      </c>
    </row>
    <row r="12" spans="1:26" ht="24.95" customHeight="1" x14ac:dyDescent="0.25">
      <c r="A12" s="167"/>
      <c r="B12" s="162" t="s">
        <v>99</v>
      </c>
      <c r="C12" s="168" t="s">
        <v>103</v>
      </c>
      <c r="D12" s="162" t="s">
        <v>104</v>
      </c>
      <c r="E12" s="162" t="s">
        <v>102</v>
      </c>
      <c r="F12" s="163">
        <v>96.25</v>
      </c>
      <c r="G12" s="169"/>
      <c r="H12" s="169"/>
      <c r="I12" s="164">
        <f t="shared" si="0"/>
        <v>0</v>
      </c>
      <c r="J12" s="162">
        <f t="shared" si="1"/>
        <v>0</v>
      </c>
      <c r="K12" s="165">
        <f t="shared" si="2"/>
        <v>0</v>
      </c>
      <c r="L12" s="165">
        <f t="shared" si="3"/>
        <v>0</v>
      </c>
      <c r="M12" s="165">
        <f t="shared" si="4"/>
        <v>0</v>
      </c>
      <c r="N12" s="165">
        <v>0</v>
      </c>
      <c r="O12" s="165"/>
      <c r="P12" s="170"/>
      <c r="Q12" s="170"/>
      <c r="R12" s="170"/>
      <c r="S12" s="165">
        <f t="shared" si="5"/>
        <v>0</v>
      </c>
      <c r="T12" s="166"/>
      <c r="U12" s="166"/>
      <c r="V12" s="170"/>
      <c r="Z12">
        <v>0</v>
      </c>
    </row>
    <row r="13" spans="1:26" ht="24.95" customHeight="1" x14ac:dyDescent="0.25">
      <c r="A13" s="167"/>
      <c r="B13" s="162" t="s">
        <v>99</v>
      </c>
      <c r="C13" s="168" t="s">
        <v>105</v>
      </c>
      <c r="D13" s="162" t="s">
        <v>106</v>
      </c>
      <c r="E13" s="162" t="s">
        <v>107</v>
      </c>
      <c r="F13" s="163">
        <v>113.57</v>
      </c>
      <c r="G13" s="169"/>
      <c r="H13" s="169"/>
      <c r="I13" s="164">
        <f t="shared" si="0"/>
        <v>0</v>
      </c>
      <c r="J13" s="162">
        <f t="shared" si="1"/>
        <v>0</v>
      </c>
      <c r="K13" s="165">
        <f t="shared" si="2"/>
        <v>0</v>
      </c>
      <c r="L13" s="165">
        <f t="shared" si="3"/>
        <v>0</v>
      </c>
      <c r="M13" s="165">
        <f t="shared" si="4"/>
        <v>0</v>
      </c>
      <c r="N13" s="165">
        <v>0</v>
      </c>
      <c r="O13" s="165"/>
      <c r="P13" s="170"/>
      <c r="Q13" s="170"/>
      <c r="R13" s="170"/>
      <c r="S13" s="165">
        <f t="shared" si="5"/>
        <v>0</v>
      </c>
      <c r="T13" s="166"/>
      <c r="U13" s="166"/>
      <c r="V13" s="170"/>
      <c r="Z13">
        <v>0</v>
      </c>
    </row>
    <row r="14" spans="1:26" ht="24.95" customHeight="1" x14ac:dyDescent="0.25">
      <c r="A14" s="167"/>
      <c r="B14" s="162" t="s">
        <v>99</v>
      </c>
      <c r="C14" s="168" t="s">
        <v>108</v>
      </c>
      <c r="D14" s="162" t="s">
        <v>109</v>
      </c>
      <c r="E14" s="162" t="s">
        <v>102</v>
      </c>
      <c r="F14" s="163">
        <v>113.57</v>
      </c>
      <c r="G14" s="169"/>
      <c r="H14" s="169"/>
      <c r="I14" s="164">
        <f t="shared" si="0"/>
        <v>0</v>
      </c>
      <c r="J14" s="162">
        <f t="shared" si="1"/>
        <v>0</v>
      </c>
      <c r="K14" s="165">
        <f t="shared" si="2"/>
        <v>0</v>
      </c>
      <c r="L14" s="165">
        <f t="shared" si="3"/>
        <v>0</v>
      </c>
      <c r="M14" s="165">
        <f t="shared" si="4"/>
        <v>0</v>
      </c>
      <c r="N14" s="165">
        <v>0</v>
      </c>
      <c r="O14" s="165"/>
      <c r="P14" s="170"/>
      <c r="Q14" s="170"/>
      <c r="R14" s="170"/>
      <c r="S14" s="165">
        <f t="shared" si="5"/>
        <v>0</v>
      </c>
      <c r="T14" s="166"/>
      <c r="U14" s="166"/>
      <c r="V14" s="170"/>
      <c r="Z14">
        <v>0</v>
      </c>
    </row>
    <row r="15" spans="1:26" ht="24.95" customHeight="1" x14ac:dyDescent="0.25">
      <c r="A15" s="167"/>
      <c r="B15" s="162" t="s">
        <v>99</v>
      </c>
      <c r="C15" s="168" t="s">
        <v>110</v>
      </c>
      <c r="D15" s="162" t="s">
        <v>111</v>
      </c>
      <c r="E15" s="162" t="s">
        <v>102</v>
      </c>
      <c r="F15" s="163">
        <v>113.57</v>
      </c>
      <c r="G15" s="169"/>
      <c r="H15" s="169"/>
      <c r="I15" s="164">
        <f t="shared" si="0"/>
        <v>0</v>
      </c>
      <c r="J15" s="162">
        <f t="shared" si="1"/>
        <v>0</v>
      </c>
      <c r="K15" s="165">
        <f t="shared" si="2"/>
        <v>0</v>
      </c>
      <c r="L15" s="165">
        <f t="shared" si="3"/>
        <v>0</v>
      </c>
      <c r="M15" s="165">
        <f t="shared" si="4"/>
        <v>0</v>
      </c>
      <c r="N15" s="165">
        <v>0</v>
      </c>
      <c r="O15" s="165"/>
      <c r="P15" s="170"/>
      <c r="Q15" s="170"/>
      <c r="R15" s="170"/>
      <c r="S15" s="165">
        <f t="shared" si="5"/>
        <v>0</v>
      </c>
      <c r="T15" s="166"/>
      <c r="U15" s="166"/>
      <c r="V15" s="170"/>
      <c r="Z15">
        <v>0</v>
      </c>
    </row>
    <row r="16" spans="1:26" ht="24.95" customHeight="1" x14ac:dyDescent="0.25">
      <c r="A16" s="167"/>
      <c r="B16" s="162" t="s">
        <v>99</v>
      </c>
      <c r="C16" s="168" t="s">
        <v>112</v>
      </c>
      <c r="D16" s="162" t="s">
        <v>113</v>
      </c>
      <c r="E16" s="162" t="s">
        <v>102</v>
      </c>
      <c r="F16" s="163">
        <v>113.57</v>
      </c>
      <c r="G16" s="169"/>
      <c r="H16" s="169"/>
      <c r="I16" s="164">
        <f t="shared" si="0"/>
        <v>0</v>
      </c>
      <c r="J16" s="162">
        <f t="shared" si="1"/>
        <v>0</v>
      </c>
      <c r="K16" s="165">
        <f t="shared" si="2"/>
        <v>0</v>
      </c>
      <c r="L16" s="165">
        <f t="shared" si="3"/>
        <v>0</v>
      </c>
      <c r="M16" s="165">
        <f t="shared" si="4"/>
        <v>0</v>
      </c>
      <c r="N16" s="165">
        <v>0</v>
      </c>
      <c r="O16" s="165"/>
      <c r="P16" s="170"/>
      <c r="Q16" s="170"/>
      <c r="R16" s="170"/>
      <c r="S16" s="165">
        <f t="shared" si="5"/>
        <v>0</v>
      </c>
      <c r="T16" s="166"/>
      <c r="U16" s="166"/>
      <c r="V16" s="170"/>
      <c r="Z16">
        <v>0</v>
      </c>
    </row>
    <row r="17" spans="1:26" x14ac:dyDescent="0.25">
      <c r="A17" s="146"/>
      <c r="B17" s="146"/>
      <c r="C17" s="161">
        <v>1</v>
      </c>
      <c r="D17" s="161" t="s">
        <v>67</v>
      </c>
      <c r="E17" s="146"/>
      <c r="F17" s="160"/>
      <c r="G17" s="149">
        <f>ROUND((SUM(L10:L16))/1,2)</f>
        <v>0</v>
      </c>
      <c r="H17" s="149">
        <f>ROUND((SUM(M10:M16))/1,2)</f>
        <v>0</v>
      </c>
      <c r="I17" s="149">
        <f>ROUND((SUM(I10:I16))/1,2)</f>
        <v>0</v>
      </c>
      <c r="J17" s="146"/>
      <c r="K17" s="146"/>
      <c r="L17" s="146">
        <f>ROUND((SUM(L10:L16))/1,2)</f>
        <v>0</v>
      </c>
      <c r="M17" s="146">
        <f>ROUND((SUM(M10:M16))/1,2)</f>
        <v>0</v>
      </c>
      <c r="N17" s="146"/>
      <c r="O17" s="146"/>
      <c r="P17" s="171"/>
      <c r="Q17" s="146"/>
      <c r="R17" s="146"/>
      <c r="S17" s="171">
        <f>ROUND((SUM(S10:S16))/1,2)</f>
        <v>0</v>
      </c>
      <c r="T17" s="143"/>
      <c r="U17" s="143"/>
      <c r="V17" s="2">
        <f>ROUND((SUM(V10:V16))/1,2)</f>
        <v>0</v>
      </c>
      <c r="W17" s="143"/>
      <c r="X17" s="143"/>
      <c r="Y17" s="143"/>
      <c r="Z17" s="143"/>
    </row>
    <row r="18" spans="1:26" x14ac:dyDescent="0.25">
      <c r="A18" s="1"/>
      <c r="B18" s="1"/>
      <c r="C18" s="1"/>
      <c r="D18" s="1"/>
      <c r="E18" s="1"/>
      <c r="F18" s="156"/>
      <c r="G18" s="139"/>
      <c r="H18" s="139"/>
      <c r="I18" s="139"/>
      <c r="J18" s="1"/>
      <c r="K18" s="1"/>
      <c r="L18" s="1"/>
      <c r="M18" s="1"/>
      <c r="N18" s="1"/>
      <c r="O18" s="1"/>
      <c r="P18" s="1"/>
      <c r="Q18" s="1"/>
      <c r="R18" s="1"/>
      <c r="S18" s="1"/>
      <c r="V18" s="1"/>
    </row>
    <row r="19" spans="1:26" x14ac:dyDescent="0.25">
      <c r="A19" s="146"/>
      <c r="B19" s="146"/>
      <c r="C19" s="161">
        <v>2</v>
      </c>
      <c r="D19" s="161" t="s">
        <v>68</v>
      </c>
      <c r="E19" s="146"/>
      <c r="F19" s="160"/>
      <c r="G19" s="147"/>
      <c r="H19" s="147"/>
      <c r="I19" s="147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3"/>
      <c r="U19" s="143"/>
      <c r="V19" s="146"/>
      <c r="W19" s="143"/>
      <c r="X19" s="143"/>
      <c r="Y19" s="143"/>
      <c r="Z19" s="143"/>
    </row>
    <row r="20" spans="1:26" ht="24.95" customHeight="1" x14ac:dyDescent="0.25">
      <c r="A20" s="167"/>
      <c r="B20" s="162" t="s">
        <v>114</v>
      </c>
      <c r="C20" s="168" t="s">
        <v>115</v>
      </c>
      <c r="D20" s="162" t="s">
        <v>116</v>
      </c>
      <c r="E20" s="162" t="s">
        <v>102</v>
      </c>
      <c r="F20" s="163">
        <v>2</v>
      </c>
      <c r="G20" s="169"/>
      <c r="H20" s="169"/>
      <c r="I20" s="164">
        <f t="shared" ref="I20:I28" si="6">ROUND(F20*(G20+H20),2)</f>
        <v>0</v>
      </c>
      <c r="J20" s="162">
        <f t="shared" ref="J20:J28" si="7">ROUND(F20*(N20),2)</f>
        <v>0</v>
      </c>
      <c r="K20" s="165">
        <f t="shared" ref="K20:K28" si="8">ROUND(F20*(O20),2)</f>
        <v>0</v>
      </c>
      <c r="L20" s="165">
        <f t="shared" ref="L20:L28" si="9">ROUND(F20*(G20),2)</f>
        <v>0</v>
      </c>
      <c r="M20" s="165">
        <f t="shared" ref="M20:M28" si="10">ROUND(F20*(H20),2)</f>
        <v>0</v>
      </c>
      <c r="N20" s="165">
        <v>0</v>
      </c>
      <c r="O20" s="165"/>
      <c r="P20" s="170"/>
      <c r="Q20" s="170"/>
      <c r="R20" s="170"/>
      <c r="S20" s="165">
        <f t="shared" ref="S20:S28" si="11">ROUND(F20*(P20),3)</f>
        <v>0</v>
      </c>
      <c r="T20" s="166"/>
      <c r="U20" s="166"/>
      <c r="V20" s="170"/>
      <c r="Z20">
        <v>0</v>
      </c>
    </row>
    <row r="21" spans="1:26" ht="24.95" customHeight="1" x14ac:dyDescent="0.25">
      <c r="A21" s="167"/>
      <c r="B21" s="162" t="s">
        <v>114</v>
      </c>
      <c r="C21" s="168" t="s">
        <v>117</v>
      </c>
      <c r="D21" s="162" t="s">
        <v>118</v>
      </c>
      <c r="E21" s="162" t="s">
        <v>119</v>
      </c>
      <c r="F21" s="163">
        <v>20</v>
      </c>
      <c r="G21" s="169"/>
      <c r="H21" s="169"/>
      <c r="I21" s="164">
        <f t="shared" si="6"/>
        <v>0</v>
      </c>
      <c r="J21" s="162">
        <f t="shared" si="7"/>
        <v>0</v>
      </c>
      <c r="K21" s="165">
        <f t="shared" si="8"/>
        <v>0</v>
      </c>
      <c r="L21" s="165">
        <f t="shared" si="9"/>
        <v>0</v>
      </c>
      <c r="M21" s="165">
        <f t="shared" si="10"/>
        <v>0</v>
      </c>
      <c r="N21" s="165">
        <v>0</v>
      </c>
      <c r="O21" s="165"/>
      <c r="P21" s="170"/>
      <c r="Q21" s="170"/>
      <c r="R21" s="170"/>
      <c r="S21" s="165">
        <f t="shared" si="11"/>
        <v>0</v>
      </c>
      <c r="T21" s="166"/>
      <c r="U21" s="166"/>
      <c r="V21" s="170"/>
      <c r="Z21">
        <v>0</v>
      </c>
    </row>
    <row r="22" spans="1:26" ht="24.95" customHeight="1" x14ac:dyDescent="0.25">
      <c r="A22" s="167"/>
      <c r="B22" s="162" t="s">
        <v>114</v>
      </c>
      <c r="C22" s="168" t="s">
        <v>120</v>
      </c>
      <c r="D22" s="162" t="s">
        <v>121</v>
      </c>
      <c r="E22" s="162" t="s">
        <v>102</v>
      </c>
      <c r="F22" s="163">
        <v>68.75</v>
      </c>
      <c r="G22" s="169"/>
      <c r="H22" s="169"/>
      <c r="I22" s="164">
        <f t="shared" si="6"/>
        <v>0</v>
      </c>
      <c r="J22" s="162">
        <f t="shared" si="7"/>
        <v>0</v>
      </c>
      <c r="K22" s="165">
        <f t="shared" si="8"/>
        <v>0</v>
      </c>
      <c r="L22" s="165">
        <f t="shared" si="9"/>
        <v>0</v>
      </c>
      <c r="M22" s="165">
        <f t="shared" si="10"/>
        <v>0</v>
      </c>
      <c r="N22" s="165">
        <v>0</v>
      </c>
      <c r="O22" s="165"/>
      <c r="P22" s="170">
        <v>2.3453400000000002</v>
      </c>
      <c r="Q22" s="170"/>
      <c r="R22" s="170">
        <v>2.3453400000000002</v>
      </c>
      <c r="S22" s="165">
        <f t="shared" si="11"/>
        <v>161.24199999999999</v>
      </c>
      <c r="T22" s="166"/>
      <c r="U22" s="166"/>
      <c r="V22" s="170"/>
      <c r="Z22">
        <v>0</v>
      </c>
    </row>
    <row r="23" spans="1:26" ht="24.95" customHeight="1" x14ac:dyDescent="0.25">
      <c r="A23" s="167"/>
      <c r="B23" s="172">
        <v>4.1666666666666664E-2</v>
      </c>
      <c r="C23" s="168" t="s">
        <v>122</v>
      </c>
      <c r="D23" s="162" t="s">
        <v>123</v>
      </c>
      <c r="E23" s="162" t="s">
        <v>124</v>
      </c>
      <c r="F23" s="163">
        <v>275</v>
      </c>
      <c r="G23" s="169"/>
      <c r="H23" s="169"/>
      <c r="I23" s="164">
        <f t="shared" si="6"/>
        <v>0</v>
      </c>
      <c r="J23" s="162">
        <f t="shared" si="7"/>
        <v>0</v>
      </c>
      <c r="K23" s="165">
        <f t="shared" si="8"/>
        <v>0</v>
      </c>
      <c r="L23" s="165">
        <f t="shared" si="9"/>
        <v>0</v>
      </c>
      <c r="M23" s="165">
        <f t="shared" si="10"/>
        <v>0</v>
      </c>
      <c r="N23" s="165">
        <v>0</v>
      </c>
      <c r="O23" s="165"/>
      <c r="P23" s="170"/>
      <c r="Q23" s="170"/>
      <c r="R23" s="170"/>
      <c r="S23" s="165">
        <f t="shared" si="11"/>
        <v>0</v>
      </c>
      <c r="T23" s="166"/>
      <c r="U23" s="166"/>
      <c r="V23" s="170"/>
      <c r="Z23">
        <v>0</v>
      </c>
    </row>
    <row r="24" spans="1:26" ht="24.95" customHeight="1" x14ac:dyDescent="0.25">
      <c r="A24" s="167"/>
      <c r="B24" s="172">
        <v>4.1666666666666664E-2</v>
      </c>
      <c r="C24" s="168" t="s">
        <v>122</v>
      </c>
      <c r="D24" s="162" t="s">
        <v>125</v>
      </c>
      <c r="E24" s="162" t="s">
        <v>124</v>
      </c>
      <c r="F24" s="163">
        <v>275</v>
      </c>
      <c r="G24" s="169"/>
      <c r="H24" s="169"/>
      <c r="I24" s="164">
        <f t="shared" si="6"/>
        <v>0</v>
      </c>
      <c r="J24" s="162">
        <f t="shared" si="7"/>
        <v>0</v>
      </c>
      <c r="K24" s="165">
        <f t="shared" si="8"/>
        <v>0</v>
      </c>
      <c r="L24" s="165">
        <f t="shared" si="9"/>
        <v>0</v>
      </c>
      <c r="M24" s="165">
        <f t="shared" si="10"/>
        <v>0</v>
      </c>
      <c r="N24" s="165">
        <v>0</v>
      </c>
      <c r="O24" s="165"/>
      <c r="P24" s="170"/>
      <c r="Q24" s="170"/>
      <c r="R24" s="170"/>
      <c r="S24" s="165">
        <f t="shared" si="11"/>
        <v>0</v>
      </c>
      <c r="T24" s="166"/>
      <c r="U24" s="166"/>
      <c r="V24" s="170"/>
      <c r="Z24">
        <v>0</v>
      </c>
    </row>
    <row r="25" spans="1:26" ht="24.95" customHeight="1" x14ac:dyDescent="0.25">
      <c r="A25" s="167"/>
      <c r="B25" s="162" t="s">
        <v>114</v>
      </c>
      <c r="C25" s="168" t="s">
        <v>115</v>
      </c>
      <c r="D25" s="162" t="s">
        <v>126</v>
      </c>
      <c r="E25" s="162" t="s">
        <v>102</v>
      </c>
      <c r="F25" s="163">
        <v>68.75</v>
      </c>
      <c r="G25" s="169"/>
      <c r="H25" s="169"/>
      <c r="I25" s="164">
        <f t="shared" si="6"/>
        <v>0</v>
      </c>
      <c r="J25" s="162">
        <f t="shared" si="7"/>
        <v>0</v>
      </c>
      <c r="K25" s="165">
        <f t="shared" si="8"/>
        <v>0</v>
      </c>
      <c r="L25" s="165">
        <f t="shared" si="9"/>
        <v>0</v>
      </c>
      <c r="M25" s="165">
        <f t="shared" si="10"/>
        <v>0</v>
      </c>
      <c r="N25" s="165">
        <v>0</v>
      </c>
      <c r="O25" s="165"/>
      <c r="P25" s="170"/>
      <c r="Q25" s="170"/>
      <c r="R25" s="170"/>
      <c r="S25" s="165">
        <f t="shared" si="11"/>
        <v>0</v>
      </c>
      <c r="T25" s="166"/>
      <c r="U25" s="166"/>
      <c r="V25" s="170"/>
      <c r="Z25">
        <v>0</v>
      </c>
    </row>
    <row r="26" spans="1:26" ht="24.95" customHeight="1" x14ac:dyDescent="0.25">
      <c r="A26" s="167"/>
      <c r="B26" s="162" t="s">
        <v>114</v>
      </c>
      <c r="C26" s="168" t="s">
        <v>127</v>
      </c>
      <c r="D26" s="162" t="s">
        <v>128</v>
      </c>
      <c r="E26" s="162" t="s">
        <v>102</v>
      </c>
      <c r="F26" s="163">
        <v>41.25</v>
      </c>
      <c r="G26" s="169"/>
      <c r="H26" s="169"/>
      <c r="I26" s="164">
        <f t="shared" si="6"/>
        <v>0</v>
      </c>
      <c r="J26" s="162">
        <f t="shared" si="7"/>
        <v>0</v>
      </c>
      <c r="K26" s="165">
        <f t="shared" si="8"/>
        <v>0</v>
      </c>
      <c r="L26" s="165">
        <f t="shared" si="9"/>
        <v>0</v>
      </c>
      <c r="M26" s="165">
        <f t="shared" si="10"/>
        <v>0</v>
      </c>
      <c r="N26" s="165">
        <v>0</v>
      </c>
      <c r="O26" s="165"/>
      <c r="P26" s="170">
        <v>2.3453400000000002</v>
      </c>
      <c r="Q26" s="170"/>
      <c r="R26" s="170">
        <v>2.3453400000000002</v>
      </c>
      <c r="S26" s="165">
        <f t="shared" si="11"/>
        <v>96.745000000000005</v>
      </c>
      <c r="T26" s="166"/>
      <c r="U26" s="166"/>
      <c r="V26" s="170"/>
      <c r="Z26">
        <v>0</v>
      </c>
    </row>
    <row r="27" spans="1:26" ht="24.95" customHeight="1" x14ac:dyDescent="0.25">
      <c r="A27" s="167"/>
      <c r="B27" s="162" t="s">
        <v>114</v>
      </c>
      <c r="C27" s="168" t="s">
        <v>129</v>
      </c>
      <c r="D27" s="162" t="s">
        <v>130</v>
      </c>
      <c r="E27" s="162" t="s">
        <v>131</v>
      </c>
      <c r="F27" s="163">
        <v>2.4750000000000001</v>
      </c>
      <c r="G27" s="169"/>
      <c r="H27" s="169"/>
      <c r="I27" s="164">
        <f t="shared" si="6"/>
        <v>0</v>
      </c>
      <c r="J27" s="162">
        <f t="shared" si="7"/>
        <v>0</v>
      </c>
      <c r="K27" s="165">
        <f t="shared" si="8"/>
        <v>0</v>
      </c>
      <c r="L27" s="165">
        <f t="shared" si="9"/>
        <v>0</v>
      </c>
      <c r="M27" s="165">
        <f t="shared" si="10"/>
        <v>0</v>
      </c>
      <c r="N27" s="165">
        <v>0</v>
      </c>
      <c r="O27" s="165"/>
      <c r="P27" s="170">
        <v>1.0492999999999999</v>
      </c>
      <c r="Q27" s="170"/>
      <c r="R27" s="170">
        <v>1.0492999999999999</v>
      </c>
      <c r="S27" s="165">
        <f t="shared" si="11"/>
        <v>2.597</v>
      </c>
      <c r="T27" s="166"/>
      <c r="U27" s="166"/>
      <c r="V27" s="170"/>
      <c r="Z27">
        <v>0</v>
      </c>
    </row>
    <row r="28" spans="1:26" ht="24.95" customHeight="1" x14ac:dyDescent="0.25">
      <c r="A28" s="167"/>
      <c r="B28" s="162" t="s">
        <v>114</v>
      </c>
      <c r="C28" s="168" t="s">
        <v>132</v>
      </c>
      <c r="D28" s="162" t="s">
        <v>133</v>
      </c>
      <c r="E28" s="162" t="s">
        <v>131</v>
      </c>
      <c r="F28" s="163">
        <v>4.125</v>
      </c>
      <c r="G28" s="169"/>
      <c r="H28" s="169"/>
      <c r="I28" s="164">
        <f t="shared" si="6"/>
        <v>0</v>
      </c>
      <c r="J28" s="162">
        <f t="shared" si="7"/>
        <v>0</v>
      </c>
      <c r="K28" s="165">
        <f t="shared" si="8"/>
        <v>0</v>
      </c>
      <c r="L28" s="165">
        <f t="shared" si="9"/>
        <v>0</v>
      </c>
      <c r="M28" s="165">
        <f t="shared" si="10"/>
        <v>0</v>
      </c>
      <c r="N28" s="165">
        <v>0</v>
      </c>
      <c r="O28" s="165"/>
      <c r="P28" s="170">
        <v>1.0197699999999998</v>
      </c>
      <c r="Q28" s="170"/>
      <c r="R28" s="170">
        <v>1.0197699999999998</v>
      </c>
      <c r="S28" s="165">
        <f t="shared" si="11"/>
        <v>4.2069999999999999</v>
      </c>
      <c r="T28" s="166"/>
      <c r="U28" s="166"/>
      <c r="V28" s="170">
        <f>ROUND(F28*(X28),3)</f>
        <v>4.7439999999999998</v>
      </c>
      <c r="X28">
        <v>1.1499699999999999</v>
      </c>
      <c r="Z28">
        <v>0</v>
      </c>
    </row>
    <row r="29" spans="1:26" x14ac:dyDescent="0.25">
      <c r="A29" s="146"/>
      <c r="B29" s="146"/>
      <c r="C29" s="161">
        <v>2</v>
      </c>
      <c r="D29" s="161" t="s">
        <v>68</v>
      </c>
      <c r="E29" s="146"/>
      <c r="F29" s="160"/>
      <c r="G29" s="149">
        <f>ROUND((SUM(L19:L28))/1,2)</f>
        <v>0</v>
      </c>
      <c r="H29" s="149">
        <f>ROUND((SUM(M19:M28))/1,2)</f>
        <v>0</v>
      </c>
      <c r="I29" s="149">
        <f>ROUND((SUM(I19:I28))/1,2)</f>
        <v>0</v>
      </c>
      <c r="J29" s="146"/>
      <c r="K29" s="146"/>
      <c r="L29" s="146">
        <f>ROUND((SUM(L19:L28))/1,2)</f>
        <v>0</v>
      </c>
      <c r="M29" s="146">
        <f>ROUND((SUM(M19:M28))/1,2)</f>
        <v>0</v>
      </c>
      <c r="N29" s="146"/>
      <c r="O29" s="146"/>
      <c r="P29" s="171"/>
      <c r="Q29" s="146"/>
      <c r="R29" s="146"/>
      <c r="S29" s="171">
        <f>ROUND((SUM(S19:S28))/1,2)</f>
        <v>264.79000000000002</v>
      </c>
      <c r="T29" s="143"/>
      <c r="U29" s="143"/>
      <c r="V29" s="2">
        <f>ROUND((SUM(V19:V28))/1,2)</f>
        <v>4.74</v>
      </c>
      <c r="W29" s="143"/>
      <c r="X29" s="143"/>
      <c r="Y29" s="143"/>
      <c r="Z29" s="143"/>
    </row>
    <row r="30" spans="1:26" x14ac:dyDescent="0.25">
      <c r="A30" s="1"/>
      <c r="B30" s="1"/>
      <c r="C30" s="1"/>
      <c r="D30" s="1"/>
      <c r="E30" s="1"/>
      <c r="F30" s="156"/>
      <c r="G30" s="139"/>
      <c r="H30" s="139"/>
      <c r="I30" s="139"/>
      <c r="J30" s="1"/>
      <c r="K30" s="1"/>
      <c r="L30" s="1"/>
      <c r="M30" s="1"/>
      <c r="N30" s="1"/>
      <c r="O30" s="1"/>
      <c r="P30" s="1"/>
      <c r="Q30" s="1"/>
      <c r="R30" s="1"/>
      <c r="S30" s="1"/>
      <c r="V30" s="1"/>
    </row>
    <row r="31" spans="1:26" x14ac:dyDescent="0.25">
      <c r="A31" s="146"/>
      <c r="B31" s="146"/>
      <c r="C31" s="161">
        <v>3</v>
      </c>
      <c r="D31" s="161" t="s">
        <v>69</v>
      </c>
      <c r="E31" s="146"/>
      <c r="F31" s="160"/>
      <c r="G31" s="147"/>
      <c r="H31" s="147"/>
      <c r="I31" s="147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3"/>
      <c r="U31" s="143"/>
      <c r="V31" s="146"/>
      <c r="W31" s="143"/>
      <c r="X31" s="143"/>
      <c r="Y31" s="143"/>
      <c r="Z31" s="143"/>
    </row>
    <row r="32" spans="1:26" ht="24.95" customHeight="1" x14ac:dyDescent="0.25">
      <c r="A32" s="167"/>
      <c r="B32" s="162" t="s">
        <v>134</v>
      </c>
      <c r="C32" s="168" t="s">
        <v>135</v>
      </c>
      <c r="D32" s="162" t="s">
        <v>136</v>
      </c>
      <c r="E32" s="162" t="s">
        <v>102</v>
      </c>
      <c r="F32" s="163">
        <v>20.25</v>
      </c>
      <c r="G32" s="169"/>
      <c r="H32" s="169"/>
      <c r="I32" s="164">
        <f>ROUND(F32*(G32+H32),2)</f>
        <v>0</v>
      </c>
      <c r="J32" s="162">
        <f>ROUND(F32*(N32),2)</f>
        <v>0</v>
      </c>
      <c r="K32" s="165">
        <f>ROUND(F32*(O32),2)</f>
        <v>0</v>
      </c>
      <c r="L32" s="165">
        <f>ROUND(F32*(G32),2)</f>
        <v>0</v>
      </c>
      <c r="M32" s="165">
        <f>ROUND(F32*(H32),2)</f>
        <v>0</v>
      </c>
      <c r="N32" s="165">
        <v>0</v>
      </c>
      <c r="O32" s="165"/>
      <c r="P32" s="170">
        <v>1.8751499999999999</v>
      </c>
      <c r="Q32" s="170"/>
      <c r="R32" s="170">
        <v>1.8751499999999999</v>
      </c>
      <c r="S32" s="165">
        <f>ROUND(F32*(P32),3)</f>
        <v>37.972000000000001</v>
      </c>
      <c r="T32" s="166"/>
      <c r="U32" s="166"/>
      <c r="V32" s="170"/>
      <c r="Z32">
        <v>0</v>
      </c>
    </row>
    <row r="33" spans="1:26" x14ac:dyDescent="0.25">
      <c r="A33" s="146"/>
      <c r="B33" s="146"/>
      <c r="C33" s="161">
        <v>3</v>
      </c>
      <c r="D33" s="161" t="s">
        <v>69</v>
      </c>
      <c r="E33" s="146"/>
      <c r="F33" s="160"/>
      <c r="G33" s="149">
        <f>ROUND((SUM(L31:L32))/1,2)</f>
        <v>0</v>
      </c>
      <c r="H33" s="149">
        <f>ROUND((SUM(M31:M32))/1,2)</f>
        <v>0</v>
      </c>
      <c r="I33" s="149">
        <f>ROUND((SUM(I31:I32))/1,2)</f>
        <v>0</v>
      </c>
      <c r="J33" s="146"/>
      <c r="K33" s="146"/>
      <c r="L33" s="146">
        <f>ROUND((SUM(L31:L32))/1,2)</f>
        <v>0</v>
      </c>
      <c r="M33" s="146">
        <f>ROUND((SUM(M31:M32))/1,2)</f>
        <v>0</v>
      </c>
      <c r="N33" s="146"/>
      <c r="O33" s="146"/>
      <c r="P33" s="171"/>
      <c r="Q33" s="146"/>
      <c r="R33" s="146"/>
      <c r="S33" s="171">
        <f>ROUND((SUM(S31:S32))/1,2)</f>
        <v>37.97</v>
      </c>
      <c r="T33" s="143"/>
      <c r="U33" s="143"/>
      <c r="V33" s="2">
        <f>ROUND((SUM(V31:V32))/1,2)</f>
        <v>0</v>
      </c>
      <c r="W33" s="143"/>
      <c r="X33" s="143"/>
      <c r="Y33" s="143"/>
      <c r="Z33" s="143"/>
    </row>
    <row r="34" spans="1:26" x14ac:dyDescent="0.25">
      <c r="A34" s="1"/>
      <c r="B34" s="1"/>
      <c r="C34" s="1"/>
      <c r="D34" s="1"/>
      <c r="E34" s="1"/>
      <c r="F34" s="156"/>
      <c r="G34" s="139"/>
      <c r="H34" s="139"/>
      <c r="I34" s="139"/>
      <c r="J34" s="1"/>
      <c r="K34" s="1"/>
      <c r="L34" s="1"/>
      <c r="M34" s="1"/>
      <c r="N34" s="1"/>
      <c r="O34" s="1"/>
      <c r="P34" s="1"/>
      <c r="Q34" s="1"/>
      <c r="R34" s="1"/>
      <c r="S34" s="1"/>
      <c r="V34" s="1"/>
    </row>
    <row r="35" spans="1:26" x14ac:dyDescent="0.25">
      <c r="A35" s="146"/>
      <c r="B35" s="146"/>
      <c r="C35" s="161">
        <v>6</v>
      </c>
      <c r="D35" s="161" t="s">
        <v>70</v>
      </c>
      <c r="E35" s="146"/>
      <c r="F35" s="160"/>
      <c r="G35" s="147"/>
      <c r="H35" s="147"/>
      <c r="I35" s="147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3"/>
      <c r="U35" s="143"/>
      <c r="V35" s="146"/>
      <c r="W35" s="143"/>
      <c r="X35" s="143"/>
      <c r="Y35" s="143"/>
      <c r="Z35" s="143"/>
    </row>
    <row r="36" spans="1:26" ht="24.95" customHeight="1" x14ac:dyDescent="0.25">
      <c r="A36" s="167"/>
      <c r="B36" s="162" t="s">
        <v>114</v>
      </c>
      <c r="C36" s="168" t="s">
        <v>137</v>
      </c>
      <c r="D36" s="162" t="s">
        <v>138</v>
      </c>
      <c r="E36" s="162" t="s">
        <v>102</v>
      </c>
      <c r="F36" s="163">
        <v>7.5</v>
      </c>
      <c r="G36" s="169"/>
      <c r="H36" s="169"/>
      <c r="I36" s="164">
        <f t="shared" ref="I36:I49" si="12">ROUND(F36*(G36+H36),2)</f>
        <v>0</v>
      </c>
      <c r="J36" s="162">
        <f t="shared" ref="J36:J49" si="13">ROUND(F36*(N36),2)</f>
        <v>0</v>
      </c>
      <c r="K36" s="165">
        <f t="shared" ref="K36:K49" si="14">ROUND(F36*(O36),2)</f>
        <v>0</v>
      </c>
      <c r="L36" s="165">
        <f t="shared" ref="L36:L49" si="15">ROUND(F36*(G36),2)</f>
        <v>0</v>
      </c>
      <c r="M36" s="165">
        <f t="shared" ref="M36:M49" si="16">ROUND(F36*(H36),2)</f>
        <v>0</v>
      </c>
      <c r="N36" s="165">
        <v>0</v>
      </c>
      <c r="O36" s="165"/>
      <c r="P36" s="170">
        <v>2.2131099999999999</v>
      </c>
      <c r="Q36" s="170"/>
      <c r="R36" s="170">
        <v>2.2131099999999999</v>
      </c>
      <c r="S36" s="165">
        <f t="shared" ref="S36:S49" si="17">ROUND(F36*(P36),3)</f>
        <v>16.597999999999999</v>
      </c>
      <c r="T36" s="166"/>
      <c r="U36" s="166"/>
      <c r="V36" s="170"/>
      <c r="Z36">
        <v>0</v>
      </c>
    </row>
    <row r="37" spans="1:26" ht="35.1" customHeight="1" x14ac:dyDescent="0.25">
      <c r="A37" s="167"/>
      <c r="B37" s="162" t="s">
        <v>114</v>
      </c>
      <c r="C37" s="168" t="s">
        <v>139</v>
      </c>
      <c r="D37" s="162" t="s">
        <v>140</v>
      </c>
      <c r="E37" s="162" t="s">
        <v>124</v>
      </c>
      <c r="F37" s="163">
        <v>55</v>
      </c>
      <c r="G37" s="169"/>
      <c r="H37" s="169"/>
      <c r="I37" s="164">
        <f t="shared" si="12"/>
        <v>0</v>
      </c>
      <c r="J37" s="162">
        <f t="shared" si="13"/>
        <v>0</v>
      </c>
      <c r="K37" s="165">
        <f t="shared" si="14"/>
        <v>0</v>
      </c>
      <c r="L37" s="165">
        <f t="shared" si="15"/>
        <v>0</v>
      </c>
      <c r="M37" s="165">
        <f t="shared" si="16"/>
        <v>0</v>
      </c>
      <c r="N37" s="165">
        <v>0</v>
      </c>
      <c r="O37" s="165"/>
      <c r="P37" s="170">
        <v>3.5200000000000001E-3</v>
      </c>
      <c r="Q37" s="170"/>
      <c r="R37" s="170">
        <v>3.5200000000000001E-3</v>
      </c>
      <c r="S37" s="165">
        <f t="shared" si="17"/>
        <v>0.19400000000000001</v>
      </c>
      <c r="T37" s="166"/>
      <c r="U37" s="166"/>
      <c r="V37" s="170"/>
      <c r="Z37">
        <v>0</v>
      </c>
    </row>
    <row r="38" spans="1:26" ht="24.95" customHeight="1" x14ac:dyDescent="0.25">
      <c r="A38" s="167"/>
      <c r="B38" s="162" t="s">
        <v>114</v>
      </c>
      <c r="C38" s="168" t="s">
        <v>141</v>
      </c>
      <c r="D38" s="162" t="s">
        <v>142</v>
      </c>
      <c r="E38" s="162" t="s">
        <v>143</v>
      </c>
      <c r="F38" s="163">
        <v>255</v>
      </c>
      <c r="G38" s="169"/>
      <c r="H38" s="169"/>
      <c r="I38" s="164">
        <f t="shared" si="12"/>
        <v>0</v>
      </c>
      <c r="J38" s="162">
        <f t="shared" si="13"/>
        <v>0</v>
      </c>
      <c r="K38" s="165">
        <f t="shared" si="14"/>
        <v>0</v>
      </c>
      <c r="L38" s="165">
        <f t="shared" si="15"/>
        <v>0</v>
      </c>
      <c r="M38" s="165">
        <f t="shared" si="16"/>
        <v>0</v>
      </c>
      <c r="N38" s="165">
        <v>0</v>
      </c>
      <c r="O38" s="165"/>
      <c r="P38" s="170"/>
      <c r="Q38" s="170"/>
      <c r="R38" s="170"/>
      <c r="S38" s="165">
        <f t="shared" si="17"/>
        <v>0</v>
      </c>
      <c r="T38" s="166"/>
      <c r="U38" s="166"/>
      <c r="V38" s="170"/>
      <c r="Z38">
        <v>0</v>
      </c>
    </row>
    <row r="39" spans="1:26" ht="24.95" customHeight="1" x14ac:dyDescent="0.25">
      <c r="A39" s="167"/>
      <c r="B39" s="162" t="s">
        <v>114</v>
      </c>
      <c r="C39" s="168" t="s">
        <v>144</v>
      </c>
      <c r="D39" s="162" t="s">
        <v>145</v>
      </c>
      <c r="E39" s="162" t="s">
        <v>143</v>
      </c>
      <c r="F39" s="163">
        <v>255</v>
      </c>
      <c r="G39" s="169"/>
      <c r="H39" s="169"/>
      <c r="I39" s="164">
        <f t="shared" si="12"/>
        <v>0</v>
      </c>
      <c r="J39" s="162">
        <f t="shared" si="13"/>
        <v>0</v>
      </c>
      <c r="K39" s="165">
        <f t="shared" si="14"/>
        <v>0</v>
      </c>
      <c r="L39" s="165">
        <f t="shared" si="15"/>
        <v>0</v>
      </c>
      <c r="M39" s="165">
        <f t="shared" si="16"/>
        <v>0</v>
      </c>
      <c r="N39" s="165">
        <v>0</v>
      </c>
      <c r="O39" s="165"/>
      <c r="P39" s="170">
        <v>6.9100000000000003E-3</v>
      </c>
      <c r="Q39" s="170"/>
      <c r="R39" s="170">
        <v>6.9100000000000003E-3</v>
      </c>
      <c r="S39" s="165">
        <f t="shared" si="17"/>
        <v>1.762</v>
      </c>
      <c r="T39" s="166"/>
      <c r="U39" s="166"/>
      <c r="V39" s="170"/>
      <c r="Z39">
        <v>0</v>
      </c>
    </row>
    <row r="40" spans="1:26" ht="24.95" customHeight="1" x14ac:dyDescent="0.25">
      <c r="A40" s="167"/>
      <c r="B40" s="162" t="s">
        <v>114</v>
      </c>
      <c r="C40" s="168" t="s">
        <v>146</v>
      </c>
      <c r="D40" s="162" t="s">
        <v>147</v>
      </c>
      <c r="E40" s="162" t="s">
        <v>124</v>
      </c>
      <c r="F40" s="163">
        <v>255</v>
      </c>
      <c r="G40" s="169"/>
      <c r="H40" s="169"/>
      <c r="I40" s="164">
        <f t="shared" si="12"/>
        <v>0</v>
      </c>
      <c r="J40" s="162">
        <f t="shared" si="13"/>
        <v>0</v>
      </c>
      <c r="K40" s="165">
        <f t="shared" si="14"/>
        <v>0</v>
      </c>
      <c r="L40" s="165">
        <f t="shared" si="15"/>
        <v>0</v>
      </c>
      <c r="M40" s="165">
        <f t="shared" si="16"/>
        <v>0</v>
      </c>
      <c r="N40" s="165">
        <v>0</v>
      </c>
      <c r="O40" s="165"/>
      <c r="P40" s="170">
        <v>2.8800000000000002E-3</v>
      </c>
      <c r="Q40" s="170"/>
      <c r="R40" s="170">
        <v>2.8800000000000002E-3</v>
      </c>
      <c r="S40" s="165">
        <f t="shared" si="17"/>
        <v>0.73399999999999999</v>
      </c>
      <c r="T40" s="166"/>
      <c r="U40" s="166"/>
      <c r="V40" s="170"/>
      <c r="Z40">
        <v>0</v>
      </c>
    </row>
    <row r="41" spans="1:26" ht="24.95" customHeight="1" x14ac:dyDescent="0.25">
      <c r="A41" s="167"/>
      <c r="B41" s="162" t="s">
        <v>114</v>
      </c>
      <c r="C41" s="168" t="s">
        <v>148</v>
      </c>
      <c r="D41" s="162" t="s">
        <v>149</v>
      </c>
      <c r="E41" s="162" t="s">
        <v>143</v>
      </c>
      <c r="F41" s="163">
        <v>265</v>
      </c>
      <c r="G41" s="169"/>
      <c r="H41" s="169"/>
      <c r="I41" s="164">
        <f t="shared" si="12"/>
        <v>0</v>
      </c>
      <c r="J41" s="162">
        <f t="shared" si="13"/>
        <v>0</v>
      </c>
      <c r="K41" s="165">
        <f t="shared" si="14"/>
        <v>0</v>
      </c>
      <c r="L41" s="165">
        <f t="shared" si="15"/>
        <v>0</v>
      </c>
      <c r="M41" s="165">
        <f t="shared" si="16"/>
        <v>0</v>
      </c>
      <c r="N41" s="165">
        <v>0</v>
      </c>
      <c r="O41" s="165"/>
      <c r="P41" s="170">
        <v>1.0999999999999999E-2</v>
      </c>
      <c r="Q41" s="170"/>
      <c r="R41" s="170">
        <v>1.0999999999999999E-2</v>
      </c>
      <c r="S41" s="165">
        <f t="shared" si="17"/>
        <v>2.915</v>
      </c>
      <c r="T41" s="166"/>
      <c r="U41" s="166"/>
      <c r="V41" s="170"/>
      <c r="Z41">
        <v>0</v>
      </c>
    </row>
    <row r="42" spans="1:26" ht="24.95" customHeight="1" x14ac:dyDescent="0.25">
      <c r="A42" s="167"/>
      <c r="B42" s="162" t="s">
        <v>114</v>
      </c>
      <c r="C42" s="168" t="s">
        <v>150</v>
      </c>
      <c r="D42" s="162" t="s">
        <v>151</v>
      </c>
      <c r="E42" s="162" t="s">
        <v>143</v>
      </c>
      <c r="F42" s="163">
        <v>265</v>
      </c>
      <c r="G42" s="169"/>
      <c r="H42" s="169"/>
      <c r="I42" s="164">
        <f t="shared" si="12"/>
        <v>0</v>
      </c>
      <c r="J42" s="162">
        <f t="shared" si="13"/>
        <v>0</v>
      </c>
      <c r="K42" s="165">
        <f t="shared" si="14"/>
        <v>0</v>
      </c>
      <c r="L42" s="165">
        <f t="shared" si="15"/>
        <v>0</v>
      </c>
      <c r="M42" s="165">
        <f t="shared" si="16"/>
        <v>0</v>
      </c>
      <c r="N42" s="165">
        <v>0</v>
      </c>
      <c r="O42" s="165"/>
      <c r="P42" s="170">
        <v>7.2399999999999999E-3</v>
      </c>
      <c r="Q42" s="170"/>
      <c r="R42" s="170">
        <v>7.2399999999999999E-3</v>
      </c>
      <c r="S42" s="165">
        <f t="shared" si="17"/>
        <v>1.919</v>
      </c>
      <c r="T42" s="166"/>
      <c r="U42" s="166"/>
      <c r="V42" s="170"/>
      <c r="Z42">
        <v>0</v>
      </c>
    </row>
    <row r="43" spans="1:26" ht="24.95" customHeight="1" x14ac:dyDescent="0.25">
      <c r="A43" s="167"/>
      <c r="B43" s="162" t="s">
        <v>114</v>
      </c>
      <c r="C43" s="168" t="s">
        <v>152</v>
      </c>
      <c r="D43" s="162" t="s">
        <v>153</v>
      </c>
      <c r="E43" s="162" t="s">
        <v>124</v>
      </c>
      <c r="F43" s="163">
        <v>265</v>
      </c>
      <c r="G43" s="169"/>
      <c r="H43" s="169"/>
      <c r="I43" s="164">
        <f t="shared" si="12"/>
        <v>0</v>
      </c>
      <c r="J43" s="162">
        <f t="shared" si="13"/>
        <v>0</v>
      </c>
      <c r="K43" s="165">
        <f t="shared" si="14"/>
        <v>0</v>
      </c>
      <c r="L43" s="165">
        <f t="shared" si="15"/>
        <v>0</v>
      </c>
      <c r="M43" s="165">
        <f t="shared" si="16"/>
        <v>0</v>
      </c>
      <c r="N43" s="165">
        <v>0</v>
      </c>
      <c r="O43" s="165"/>
      <c r="P43" s="170"/>
      <c r="Q43" s="170"/>
      <c r="R43" s="170"/>
      <c r="S43" s="165">
        <f t="shared" si="17"/>
        <v>0</v>
      </c>
      <c r="T43" s="166"/>
      <c r="U43" s="166"/>
      <c r="V43" s="170"/>
      <c r="Z43">
        <v>0</v>
      </c>
    </row>
    <row r="44" spans="1:26" ht="24.95" customHeight="1" x14ac:dyDescent="0.25">
      <c r="A44" s="167"/>
      <c r="B44" s="162" t="s">
        <v>114</v>
      </c>
      <c r="C44" s="168" t="s">
        <v>154</v>
      </c>
      <c r="D44" s="162" t="s">
        <v>155</v>
      </c>
      <c r="E44" s="162" t="s">
        <v>143</v>
      </c>
      <c r="F44" s="163">
        <v>320</v>
      </c>
      <c r="G44" s="169"/>
      <c r="H44" s="169"/>
      <c r="I44" s="164">
        <f t="shared" si="12"/>
        <v>0</v>
      </c>
      <c r="J44" s="162">
        <f t="shared" si="13"/>
        <v>0</v>
      </c>
      <c r="K44" s="165">
        <f t="shared" si="14"/>
        <v>0</v>
      </c>
      <c r="L44" s="165">
        <f t="shared" si="15"/>
        <v>0</v>
      </c>
      <c r="M44" s="165">
        <f t="shared" si="16"/>
        <v>0</v>
      </c>
      <c r="N44" s="165">
        <v>0</v>
      </c>
      <c r="O44" s="165"/>
      <c r="P44" s="170">
        <v>2E-3</v>
      </c>
      <c r="Q44" s="170"/>
      <c r="R44" s="170">
        <v>2E-3</v>
      </c>
      <c r="S44" s="165">
        <f t="shared" si="17"/>
        <v>0.64</v>
      </c>
      <c r="T44" s="166"/>
      <c r="U44" s="166"/>
      <c r="V44" s="170"/>
      <c r="Z44">
        <v>0</v>
      </c>
    </row>
    <row r="45" spans="1:26" ht="24.95" customHeight="1" x14ac:dyDescent="0.25">
      <c r="A45" s="167"/>
      <c r="B45" s="162" t="s">
        <v>114</v>
      </c>
      <c r="C45" s="168" t="s">
        <v>156</v>
      </c>
      <c r="D45" s="162" t="s">
        <v>157</v>
      </c>
      <c r="E45" s="162" t="s">
        <v>143</v>
      </c>
      <c r="F45" s="163">
        <v>320</v>
      </c>
      <c r="G45" s="169"/>
      <c r="H45" s="169"/>
      <c r="I45" s="164">
        <f t="shared" si="12"/>
        <v>0</v>
      </c>
      <c r="J45" s="162">
        <f t="shared" si="13"/>
        <v>0</v>
      </c>
      <c r="K45" s="165">
        <f t="shared" si="14"/>
        <v>0</v>
      </c>
      <c r="L45" s="165">
        <f t="shared" si="15"/>
        <v>0</v>
      </c>
      <c r="M45" s="165">
        <f t="shared" si="16"/>
        <v>0</v>
      </c>
      <c r="N45" s="165">
        <v>0</v>
      </c>
      <c r="O45" s="165"/>
      <c r="P45" s="170">
        <v>5.0000000000000001E-3</v>
      </c>
      <c r="Q45" s="170"/>
      <c r="R45" s="170">
        <v>5.0000000000000001E-3</v>
      </c>
      <c r="S45" s="165">
        <f t="shared" si="17"/>
        <v>1.6</v>
      </c>
      <c r="T45" s="166"/>
      <c r="U45" s="166"/>
      <c r="V45" s="170"/>
      <c r="Z45">
        <v>0</v>
      </c>
    </row>
    <row r="46" spans="1:26" ht="24.95" customHeight="1" x14ac:dyDescent="0.25">
      <c r="A46" s="167"/>
      <c r="B46" s="162" t="s">
        <v>114</v>
      </c>
      <c r="C46" s="168" t="s">
        <v>158</v>
      </c>
      <c r="D46" s="162" t="s">
        <v>159</v>
      </c>
      <c r="E46" s="162" t="s">
        <v>124</v>
      </c>
      <c r="F46" s="163">
        <v>320</v>
      </c>
      <c r="G46" s="169"/>
      <c r="H46" s="169"/>
      <c r="I46" s="164">
        <f t="shared" si="12"/>
        <v>0</v>
      </c>
      <c r="J46" s="162">
        <f t="shared" si="13"/>
        <v>0</v>
      </c>
      <c r="K46" s="165">
        <f t="shared" si="14"/>
        <v>0</v>
      </c>
      <c r="L46" s="165">
        <f t="shared" si="15"/>
        <v>0</v>
      </c>
      <c r="M46" s="165">
        <f t="shared" si="16"/>
        <v>0</v>
      </c>
      <c r="N46" s="165">
        <v>0</v>
      </c>
      <c r="O46" s="165"/>
      <c r="P46" s="170">
        <v>1.9599999999999999E-3</v>
      </c>
      <c r="Q46" s="170"/>
      <c r="R46" s="170">
        <v>1.9599999999999999E-3</v>
      </c>
      <c r="S46" s="165">
        <f t="shared" si="17"/>
        <v>0.627</v>
      </c>
      <c r="T46" s="166"/>
      <c r="U46" s="166"/>
      <c r="V46" s="170"/>
      <c r="Z46">
        <v>0</v>
      </c>
    </row>
    <row r="47" spans="1:26" ht="24.95" customHeight="1" x14ac:dyDescent="0.25">
      <c r="A47" s="167"/>
      <c r="B47" s="162" t="s">
        <v>114</v>
      </c>
      <c r="C47" s="168" t="s">
        <v>160</v>
      </c>
      <c r="D47" s="162" t="s">
        <v>161</v>
      </c>
      <c r="E47" s="162" t="s">
        <v>143</v>
      </c>
      <c r="F47" s="163">
        <v>85.59</v>
      </c>
      <c r="G47" s="169"/>
      <c r="H47" s="169"/>
      <c r="I47" s="164">
        <f t="shared" si="12"/>
        <v>0</v>
      </c>
      <c r="J47" s="162">
        <f t="shared" si="13"/>
        <v>0</v>
      </c>
      <c r="K47" s="165">
        <f t="shared" si="14"/>
        <v>0</v>
      </c>
      <c r="L47" s="165">
        <f t="shared" si="15"/>
        <v>0</v>
      </c>
      <c r="M47" s="165">
        <f t="shared" si="16"/>
        <v>0</v>
      </c>
      <c r="N47" s="165">
        <v>0</v>
      </c>
      <c r="O47" s="165"/>
      <c r="P47" s="170"/>
      <c r="Q47" s="170"/>
      <c r="R47" s="170"/>
      <c r="S47" s="165">
        <f t="shared" si="17"/>
        <v>0</v>
      </c>
      <c r="T47" s="166"/>
      <c r="U47" s="166"/>
      <c r="V47" s="170"/>
      <c r="Z47">
        <v>0</v>
      </c>
    </row>
    <row r="48" spans="1:26" ht="24.95" customHeight="1" x14ac:dyDescent="0.25">
      <c r="A48" s="167"/>
      <c r="B48" s="162" t="s">
        <v>114</v>
      </c>
      <c r="C48" s="168" t="s">
        <v>162</v>
      </c>
      <c r="D48" s="162" t="s">
        <v>163</v>
      </c>
      <c r="E48" s="162" t="s">
        <v>164</v>
      </c>
      <c r="F48" s="163">
        <v>26</v>
      </c>
      <c r="G48" s="169"/>
      <c r="H48" s="169"/>
      <c r="I48" s="164">
        <f t="shared" si="12"/>
        <v>0</v>
      </c>
      <c r="J48" s="162">
        <f t="shared" si="13"/>
        <v>0</v>
      </c>
      <c r="K48" s="165">
        <f t="shared" si="14"/>
        <v>0</v>
      </c>
      <c r="L48" s="165">
        <f t="shared" si="15"/>
        <v>0</v>
      </c>
      <c r="M48" s="165">
        <f t="shared" si="16"/>
        <v>0</v>
      </c>
      <c r="N48" s="165">
        <v>0</v>
      </c>
      <c r="O48" s="165"/>
      <c r="P48" s="170">
        <v>2.3809999999999998E-2</v>
      </c>
      <c r="Q48" s="170"/>
      <c r="R48" s="170">
        <v>2.3809999999999998E-2</v>
      </c>
      <c r="S48" s="165">
        <f t="shared" si="17"/>
        <v>0.61899999999999999</v>
      </c>
      <c r="T48" s="166"/>
      <c r="U48" s="166"/>
      <c r="V48" s="170"/>
      <c r="Z48">
        <v>0</v>
      </c>
    </row>
    <row r="49" spans="1:26" ht="24.95" customHeight="1" x14ac:dyDescent="0.25">
      <c r="A49" s="178"/>
      <c r="B49" s="173" t="s">
        <v>165</v>
      </c>
      <c r="C49" s="179" t="s">
        <v>166</v>
      </c>
      <c r="D49" s="173" t="s">
        <v>167</v>
      </c>
      <c r="E49" s="173" t="s">
        <v>168</v>
      </c>
      <c r="F49" s="174">
        <v>26</v>
      </c>
      <c r="G49" s="180"/>
      <c r="H49" s="180"/>
      <c r="I49" s="175">
        <f t="shared" si="12"/>
        <v>0</v>
      </c>
      <c r="J49" s="173">
        <f t="shared" si="13"/>
        <v>0</v>
      </c>
      <c r="K49" s="176">
        <f t="shared" si="14"/>
        <v>0</v>
      </c>
      <c r="L49" s="176">
        <f t="shared" si="15"/>
        <v>0</v>
      </c>
      <c r="M49" s="176">
        <f t="shared" si="16"/>
        <v>0</v>
      </c>
      <c r="N49" s="176">
        <v>0</v>
      </c>
      <c r="O49" s="176"/>
      <c r="P49" s="181"/>
      <c r="Q49" s="181"/>
      <c r="R49" s="181"/>
      <c r="S49" s="176">
        <f t="shared" si="17"/>
        <v>0</v>
      </c>
      <c r="T49" s="177"/>
      <c r="U49" s="177"/>
      <c r="V49" s="181"/>
      <c r="Z49">
        <v>0</v>
      </c>
    </row>
    <row r="50" spans="1:26" x14ac:dyDescent="0.25">
      <c r="A50" s="146"/>
      <c r="B50" s="146"/>
      <c r="C50" s="161">
        <v>6</v>
      </c>
      <c r="D50" s="161" t="s">
        <v>70</v>
      </c>
      <c r="E50" s="146"/>
      <c r="F50" s="160"/>
      <c r="G50" s="149">
        <f>ROUND((SUM(L35:L49))/1,2)</f>
        <v>0</v>
      </c>
      <c r="H50" s="149">
        <f>ROUND((SUM(M35:M49))/1,2)</f>
        <v>0</v>
      </c>
      <c r="I50" s="149">
        <f>ROUND((SUM(I35:I49))/1,2)</f>
        <v>0</v>
      </c>
      <c r="J50" s="146"/>
      <c r="K50" s="146"/>
      <c r="L50" s="146">
        <f>ROUND((SUM(L35:L49))/1,2)</f>
        <v>0</v>
      </c>
      <c r="M50" s="146">
        <f>ROUND((SUM(M35:M49))/1,2)</f>
        <v>0</v>
      </c>
      <c r="N50" s="146"/>
      <c r="O50" s="146"/>
      <c r="P50" s="171"/>
      <c r="Q50" s="146"/>
      <c r="R50" s="146"/>
      <c r="S50" s="171">
        <f>ROUND((SUM(S35:S49))/1,2)</f>
        <v>27.61</v>
      </c>
      <c r="T50" s="143"/>
      <c r="U50" s="143"/>
      <c r="V50" s="2">
        <f>ROUND((SUM(V35:V49))/1,2)</f>
        <v>0</v>
      </c>
      <c r="W50" s="143"/>
      <c r="X50" s="143"/>
      <c r="Y50" s="143"/>
      <c r="Z50" s="143"/>
    </row>
    <row r="51" spans="1:26" x14ac:dyDescent="0.25">
      <c r="A51" s="1"/>
      <c r="B51" s="1"/>
      <c r="C51" s="1"/>
      <c r="D51" s="1"/>
      <c r="E51" s="1"/>
      <c r="F51" s="156"/>
      <c r="G51" s="139"/>
      <c r="H51" s="139"/>
      <c r="I51" s="139"/>
      <c r="J51" s="1"/>
      <c r="K51" s="1"/>
      <c r="L51" s="1"/>
      <c r="M51" s="1"/>
      <c r="N51" s="1"/>
      <c r="O51" s="1"/>
      <c r="P51" s="1"/>
      <c r="Q51" s="1"/>
      <c r="R51" s="1"/>
      <c r="S51" s="1"/>
      <c r="V51" s="1"/>
    </row>
    <row r="52" spans="1:26" x14ac:dyDescent="0.25">
      <c r="A52" s="146"/>
      <c r="B52" s="146"/>
      <c r="C52" s="161">
        <v>9</v>
      </c>
      <c r="D52" s="161" t="s">
        <v>71</v>
      </c>
      <c r="E52" s="146"/>
      <c r="F52" s="160"/>
      <c r="G52" s="147"/>
      <c r="H52" s="147"/>
      <c r="I52" s="147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3"/>
      <c r="U52" s="143"/>
      <c r="V52" s="146"/>
      <c r="W52" s="143"/>
      <c r="X52" s="143"/>
      <c r="Y52" s="143"/>
      <c r="Z52" s="143"/>
    </row>
    <row r="53" spans="1:26" ht="24.95" customHeight="1" x14ac:dyDescent="0.25">
      <c r="A53" s="167"/>
      <c r="B53" s="162" t="s">
        <v>169</v>
      </c>
      <c r="C53" s="168" t="s">
        <v>170</v>
      </c>
      <c r="D53" s="162" t="s">
        <v>171</v>
      </c>
      <c r="E53" s="162" t="s">
        <v>124</v>
      </c>
      <c r="F53" s="163">
        <v>275</v>
      </c>
      <c r="G53" s="169"/>
      <c r="H53" s="169"/>
      <c r="I53" s="164">
        <f t="shared" ref="I53:I69" si="18">ROUND(F53*(G53+H53),2)</f>
        <v>0</v>
      </c>
      <c r="J53" s="162">
        <f t="shared" ref="J53:J69" si="19">ROUND(F53*(N53),2)</f>
        <v>0</v>
      </c>
      <c r="K53" s="165">
        <f t="shared" ref="K53:K69" si="20">ROUND(F53*(O53),2)</f>
        <v>0</v>
      </c>
      <c r="L53" s="165">
        <f t="shared" ref="L53:L69" si="21">ROUND(F53*(G53),2)</f>
        <v>0</v>
      </c>
      <c r="M53" s="165">
        <f t="shared" ref="M53:M69" si="22">ROUND(F53*(H53),2)</f>
        <v>0</v>
      </c>
      <c r="N53" s="165">
        <v>0</v>
      </c>
      <c r="O53" s="165"/>
      <c r="P53" s="170"/>
      <c r="Q53" s="170"/>
      <c r="R53" s="170"/>
      <c r="S53" s="165">
        <f t="shared" ref="S53:S69" si="23">ROUND(F53*(P53),3)</f>
        <v>0</v>
      </c>
      <c r="T53" s="166"/>
      <c r="U53" s="166"/>
      <c r="V53" s="170">
        <f t="shared" ref="V53:V60" si="24">ROUND(F53*(X53),3)</f>
        <v>60.5</v>
      </c>
      <c r="X53">
        <v>0.22</v>
      </c>
      <c r="Z53">
        <v>0</v>
      </c>
    </row>
    <row r="54" spans="1:26" ht="24.95" customHeight="1" x14ac:dyDescent="0.25">
      <c r="A54" s="167"/>
      <c r="B54" s="162" t="s">
        <v>169</v>
      </c>
      <c r="C54" s="168" t="s">
        <v>172</v>
      </c>
      <c r="D54" s="162" t="s">
        <v>173</v>
      </c>
      <c r="E54" s="162" t="s">
        <v>102</v>
      </c>
      <c r="F54" s="163">
        <v>24.3</v>
      </c>
      <c r="G54" s="169"/>
      <c r="H54" s="169"/>
      <c r="I54" s="164">
        <f t="shared" si="18"/>
        <v>0</v>
      </c>
      <c r="J54" s="162">
        <f t="shared" si="19"/>
        <v>0</v>
      </c>
      <c r="K54" s="165">
        <f t="shared" si="20"/>
        <v>0</v>
      </c>
      <c r="L54" s="165">
        <f t="shared" si="21"/>
        <v>0</v>
      </c>
      <c r="M54" s="165">
        <f t="shared" si="22"/>
        <v>0</v>
      </c>
      <c r="N54" s="165">
        <v>0</v>
      </c>
      <c r="O54" s="165"/>
      <c r="P54" s="170"/>
      <c r="Q54" s="170"/>
      <c r="R54" s="170"/>
      <c r="S54" s="165">
        <f t="shared" si="23"/>
        <v>0</v>
      </c>
      <c r="T54" s="166"/>
      <c r="U54" s="166"/>
      <c r="V54" s="170">
        <f t="shared" si="24"/>
        <v>60.75</v>
      </c>
      <c r="X54">
        <v>2.5</v>
      </c>
      <c r="Z54">
        <v>0</v>
      </c>
    </row>
    <row r="55" spans="1:26" ht="24.95" customHeight="1" x14ac:dyDescent="0.25">
      <c r="A55" s="167"/>
      <c r="B55" s="162" t="s">
        <v>169</v>
      </c>
      <c r="C55" s="168" t="s">
        <v>174</v>
      </c>
      <c r="D55" s="162" t="s">
        <v>175</v>
      </c>
      <c r="E55" s="162" t="s">
        <v>124</v>
      </c>
      <c r="F55" s="163">
        <v>10.5</v>
      </c>
      <c r="G55" s="169"/>
      <c r="H55" s="169"/>
      <c r="I55" s="164">
        <f t="shared" si="18"/>
        <v>0</v>
      </c>
      <c r="J55" s="162">
        <f t="shared" si="19"/>
        <v>0</v>
      </c>
      <c r="K55" s="165">
        <f t="shared" si="20"/>
        <v>0</v>
      </c>
      <c r="L55" s="165">
        <f t="shared" si="21"/>
        <v>0</v>
      </c>
      <c r="M55" s="165">
        <f t="shared" si="22"/>
        <v>0</v>
      </c>
      <c r="N55" s="165">
        <v>0</v>
      </c>
      <c r="O55" s="165"/>
      <c r="P55" s="170"/>
      <c r="Q55" s="170"/>
      <c r="R55" s="170"/>
      <c r="S55" s="165">
        <f t="shared" si="23"/>
        <v>0</v>
      </c>
      <c r="T55" s="166"/>
      <c r="U55" s="166"/>
      <c r="V55" s="170">
        <f t="shared" si="24"/>
        <v>8.9250000000000007</v>
      </c>
      <c r="X55">
        <v>0.85</v>
      </c>
      <c r="Z55">
        <v>0</v>
      </c>
    </row>
    <row r="56" spans="1:26" ht="24.95" customHeight="1" x14ac:dyDescent="0.25">
      <c r="A56" s="167"/>
      <c r="B56" s="162" t="s">
        <v>169</v>
      </c>
      <c r="C56" s="168" t="s">
        <v>176</v>
      </c>
      <c r="D56" s="162" t="s">
        <v>177</v>
      </c>
      <c r="E56" s="162" t="s">
        <v>124</v>
      </c>
      <c r="F56" s="163">
        <v>24.84</v>
      </c>
      <c r="G56" s="169"/>
      <c r="H56" s="169"/>
      <c r="I56" s="164">
        <f t="shared" si="18"/>
        <v>0</v>
      </c>
      <c r="J56" s="162">
        <f t="shared" si="19"/>
        <v>0</v>
      </c>
      <c r="K56" s="165">
        <f t="shared" si="20"/>
        <v>0</v>
      </c>
      <c r="L56" s="165">
        <f t="shared" si="21"/>
        <v>0</v>
      </c>
      <c r="M56" s="165">
        <f t="shared" si="22"/>
        <v>0</v>
      </c>
      <c r="N56" s="165">
        <v>0</v>
      </c>
      <c r="O56" s="165"/>
      <c r="P56" s="170"/>
      <c r="Q56" s="170"/>
      <c r="R56" s="170"/>
      <c r="S56" s="165">
        <f t="shared" si="23"/>
        <v>0</v>
      </c>
      <c r="T56" s="166"/>
      <c r="U56" s="166"/>
      <c r="V56" s="170">
        <f t="shared" si="24"/>
        <v>1.391</v>
      </c>
      <c r="X56">
        <v>5.6000000000000001E-2</v>
      </c>
      <c r="Z56">
        <v>0</v>
      </c>
    </row>
    <row r="57" spans="1:26" ht="24.95" customHeight="1" x14ac:dyDescent="0.25">
      <c r="A57" s="167"/>
      <c r="B57" s="162" t="s">
        <v>169</v>
      </c>
      <c r="C57" s="168" t="s">
        <v>178</v>
      </c>
      <c r="D57" s="162" t="s">
        <v>179</v>
      </c>
      <c r="E57" s="162" t="s">
        <v>180</v>
      </c>
      <c r="F57" s="163">
        <v>5.5</v>
      </c>
      <c r="G57" s="169"/>
      <c r="H57" s="169"/>
      <c r="I57" s="164">
        <f t="shared" si="18"/>
        <v>0</v>
      </c>
      <c r="J57" s="162">
        <f t="shared" si="19"/>
        <v>0</v>
      </c>
      <c r="K57" s="165">
        <f t="shared" si="20"/>
        <v>0</v>
      </c>
      <c r="L57" s="165">
        <f t="shared" si="21"/>
        <v>0</v>
      </c>
      <c r="M57" s="165">
        <f t="shared" si="22"/>
        <v>0</v>
      </c>
      <c r="N57" s="165">
        <v>0</v>
      </c>
      <c r="O57" s="165"/>
      <c r="P57" s="170">
        <v>4.4000000000000002E-4</v>
      </c>
      <c r="Q57" s="170"/>
      <c r="R57" s="170">
        <v>4.4000000000000002E-4</v>
      </c>
      <c r="S57" s="165">
        <f t="shared" si="23"/>
        <v>2E-3</v>
      </c>
      <c r="T57" s="166"/>
      <c r="U57" s="166"/>
      <c r="V57" s="170">
        <f t="shared" si="24"/>
        <v>0.13800000000000001</v>
      </c>
      <c r="X57">
        <v>2.5000000000000001E-2</v>
      </c>
      <c r="Z57">
        <v>0</v>
      </c>
    </row>
    <row r="58" spans="1:26" ht="24.95" customHeight="1" x14ac:dyDescent="0.25">
      <c r="A58" s="167"/>
      <c r="B58" s="162" t="s">
        <v>169</v>
      </c>
      <c r="C58" s="168" t="s">
        <v>181</v>
      </c>
      <c r="D58" s="162" t="s">
        <v>182</v>
      </c>
      <c r="E58" s="162" t="s">
        <v>124</v>
      </c>
      <c r="F58" s="163">
        <v>5.5</v>
      </c>
      <c r="G58" s="169"/>
      <c r="H58" s="169"/>
      <c r="I58" s="164">
        <f t="shared" si="18"/>
        <v>0</v>
      </c>
      <c r="J58" s="162">
        <f t="shared" si="19"/>
        <v>0</v>
      </c>
      <c r="K58" s="165">
        <f t="shared" si="20"/>
        <v>0</v>
      </c>
      <c r="L58" s="165">
        <f t="shared" si="21"/>
        <v>0</v>
      </c>
      <c r="M58" s="165">
        <f t="shared" si="22"/>
        <v>0</v>
      </c>
      <c r="N58" s="165">
        <v>0</v>
      </c>
      <c r="O58" s="165"/>
      <c r="P58" s="170"/>
      <c r="Q58" s="170"/>
      <c r="R58" s="170"/>
      <c r="S58" s="165">
        <f t="shared" si="23"/>
        <v>0</v>
      </c>
      <c r="T58" s="166"/>
      <c r="U58" s="166"/>
      <c r="V58" s="170">
        <f t="shared" si="24"/>
        <v>0.996</v>
      </c>
      <c r="X58">
        <v>0.18099999999999999</v>
      </c>
      <c r="Z58">
        <v>0</v>
      </c>
    </row>
    <row r="59" spans="1:26" ht="24.95" customHeight="1" x14ac:dyDescent="0.25">
      <c r="A59" s="167"/>
      <c r="B59" s="162" t="s">
        <v>169</v>
      </c>
      <c r="C59" s="168" t="s">
        <v>183</v>
      </c>
      <c r="D59" s="162" t="s">
        <v>184</v>
      </c>
      <c r="E59" s="162" t="s">
        <v>180</v>
      </c>
      <c r="F59" s="163">
        <v>205</v>
      </c>
      <c r="G59" s="169"/>
      <c r="H59" s="169"/>
      <c r="I59" s="164">
        <f t="shared" si="18"/>
        <v>0</v>
      </c>
      <c r="J59" s="162">
        <f t="shared" si="19"/>
        <v>0</v>
      </c>
      <c r="K59" s="165">
        <f t="shared" si="20"/>
        <v>0</v>
      </c>
      <c r="L59" s="165">
        <f t="shared" si="21"/>
        <v>0</v>
      </c>
      <c r="M59" s="165">
        <f t="shared" si="22"/>
        <v>0</v>
      </c>
      <c r="N59" s="165">
        <v>0</v>
      </c>
      <c r="O59" s="165"/>
      <c r="P59" s="170"/>
      <c r="Q59" s="170"/>
      <c r="R59" s="170"/>
      <c r="S59" s="165">
        <f t="shared" si="23"/>
        <v>0</v>
      </c>
      <c r="T59" s="166"/>
      <c r="U59" s="166"/>
      <c r="V59" s="170">
        <f t="shared" si="24"/>
        <v>9.43</v>
      </c>
      <c r="X59">
        <v>4.5999999999999999E-2</v>
      </c>
      <c r="Z59">
        <v>0</v>
      </c>
    </row>
    <row r="60" spans="1:26" ht="24.95" customHeight="1" x14ac:dyDescent="0.25">
      <c r="A60" s="167"/>
      <c r="B60" s="162" t="s">
        <v>169</v>
      </c>
      <c r="C60" s="168" t="s">
        <v>185</v>
      </c>
      <c r="D60" s="162" t="s">
        <v>186</v>
      </c>
      <c r="E60" s="162" t="s">
        <v>180</v>
      </c>
      <c r="F60" s="163">
        <v>320</v>
      </c>
      <c r="G60" s="169"/>
      <c r="H60" s="169"/>
      <c r="I60" s="164">
        <f t="shared" si="18"/>
        <v>0</v>
      </c>
      <c r="J60" s="162">
        <f t="shared" si="19"/>
        <v>0</v>
      </c>
      <c r="K60" s="165">
        <f t="shared" si="20"/>
        <v>0</v>
      </c>
      <c r="L60" s="165">
        <f t="shared" si="21"/>
        <v>0</v>
      </c>
      <c r="M60" s="165">
        <f t="shared" si="22"/>
        <v>0</v>
      </c>
      <c r="N60" s="165">
        <v>0</v>
      </c>
      <c r="O60" s="165"/>
      <c r="P60" s="170"/>
      <c r="Q60" s="170"/>
      <c r="R60" s="170"/>
      <c r="S60" s="165">
        <f t="shared" si="23"/>
        <v>0</v>
      </c>
      <c r="T60" s="166"/>
      <c r="U60" s="166"/>
      <c r="V60" s="170">
        <f t="shared" si="24"/>
        <v>18.88</v>
      </c>
      <c r="X60">
        <v>5.8999999999999997E-2</v>
      </c>
      <c r="Z60">
        <v>0</v>
      </c>
    </row>
    <row r="61" spans="1:26" ht="24.95" customHeight="1" x14ac:dyDescent="0.25">
      <c r="A61" s="167"/>
      <c r="B61" s="162" t="s">
        <v>114</v>
      </c>
      <c r="C61" s="168" t="s">
        <v>187</v>
      </c>
      <c r="D61" s="162" t="s">
        <v>188</v>
      </c>
      <c r="E61" s="162" t="s">
        <v>124</v>
      </c>
      <c r="F61" s="163">
        <v>275</v>
      </c>
      <c r="G61" s="169"/>
      <c r="H61" s="169"/>
      <c r="I61" s="164">
        <f t="shared" si="18"/>
        <v>0</v>
      </c>
      <c r="J61" s="162">
        <f t="shared" si="19"/>
        <v>0</v>
      </c>
      <c r="K61" s="165">
        <f t="shared" si="20"/>
        <v>0</v>
      </c>
      <c r="L61" s="165">
        <f t="shared" si="21"/>
        <v>0</v>
      </c>
      <c r="M61" s="165">
        <f t="shared" si="22"/>
        <v>0</v>
      </c>
      <c r="N61" s="165">
        <v>0</v>
      </c>
      <c r="O61" s="165"/>
      <c r="P61" s="170">
        <v>4.0000000000000003E-5</v>
      </c>
      <c r="Q61" s="170"/>
      <c r="R61" s="170">
        <v>4.0000000000000003E-5</v>
      </c>
      <c r="S61" s="165">
        <f t="shared" si="23"/>
        <v>1.0999999999999999E-2</v>
      </c>
      <c r="T61" s="166"/>
      <c r="U61" s="166"/>
      <c r="V61" s="170"/>
      <c r="Z61">
        <v>0</v>
      </c>
    </row>
    <row r="62" spans="1:26" ht="24.95" customHeight="1" x14ac:dyDescent="0.25">
      <c r="A62" s="167"/>
      <c r="B62" s="162" t="s">
        <v>189</v>
      </c>
      <c r="C62" s="168" t="s">
        <v>190</v>
      </c>
      <c r="D62" s="162" t="s">
        <v>191</v>
      </c>
      <c r="E62" s="162" t="s">
        <v>124</v>
      </c>
      <c r="F62" s="163">
        <v>140</v>
      </c>
      <c r="G62" s="169"/>
      <c r="H62" s="169"/>
      <c r="I62" s="164">
        <f t="shared" si="18"/>
        <v>0</v>
      </c>
      <c r="J62" s="162">
        <f t="shared" si="19"/>
        <v>0</v>
      </c>
      <c r="K62" s="165">
        <f t="shared" si="20"/>
        <v>0</v>
      </c>
      <c r="L62" s="165">
        <f t="shared" si="21"/>
        <v>0</v>
      </c>
      <c r="M62" s="165">
        <f t="shared" si="22"/>
        <v>0</v>
      </c>
      <c r="N62" s="165">
        <v>0</v>
      </c>
      <c r="O62" s="165"/>
      <c r="P62" s="170">
        <v>2.572E-2</v>
      </c>
      <c r="Q62" s="170"/>
      <c r="R62" s="170">
        <v>2.572E-2</v>
      </c>
      <c r="S62" s="165">
        <f t="shared" si="23"/>
        <v>3.601</v>
      </c>
      <c r="T62" s="166"/>
      <c r="U62" s="166"/>
      <c r="V62" s="170"/>
      <c r="Z62">
        <v>0</v>
      </c>
    </row>
    <row r="63" spans="1:26" ht="24.95" customHeight="1" x14ac:dyDescent="0.25">
      <c r="A63" s="167"/>
      <c r="B63" s="162" t="s">
        <v>189</v>
      </c>
      <c r="C63" s="168" t="s">
        <v>192</v>
      </c>
      <c r="D63" s="162" t="s">
        <v>193</v>
      </c>
      <c r="E63" s="162" t="s">
        <v>124</v>
      </c>
      <c r="F63" s="163">
        <v>420</v>
      </c>
      <c r="G63" s="169"/>
      <c r="H63" s="169"/>
      <c r="I63" s="164">
        <f t="shared" si="18"/>
        <v>0</v>
      </c>
      <c r="J63" s="162">
        <f t="shared" si="19"/>
        <v>0</v>
      </c>
      <c r="K63" s="165">
        <f t="shared" si="20"/>
        <v>0</v>
      </c>
      <c r="L63" s="165">
        <f t="shared" si="21"/>
        <v>0</v>
      </c>
      <c r="M63" s="165">
        <f t="shared" si="22"/>
        <v>0</v>
      </c>
      <c r="N63" s="165">
        <v>0</v>
      </c>
      <c r="O63" s="165"/>
      <c r="P63" s="170"/>
      <c r="Q63" s="170"/>
      <c r="R63" s="170"/>
      <c r="S63" s="165">
        <f t="shared" si="23"/>
        <v>0</v>
      </c>
      <c r="T63" s="166"/>
      <c r="U63" s="166"/>
      <c r="V63" s="170"/>
      <c r="Z63">
        <v>0</v>
      </c>
    </row>
    <row r="64" spans="1:26" ht="24.95" customHeight="1" x14ac:dyDescent="0.25">
      <c r="A64" s="167"/>
      <c r="B64" s="162" t="s">
        <v>194</v>
      </c>
      <c r="C64" s="168" t="s">
        <v>195</v>
      </c>
      <c r="D64" s="162" t="s">
        <v>196</v>
      </c>
      <c r="E64" s="162" t="s">
        <v>124</v>
      </c>
      <c r="F64" s="163">
        <v>140</v>
      </c>
      <c r="G64" s="169"/>
      <c r="H64" s="169"/>
      <c r="I64" s="164">
        <f t="shared" si="18"/>
        <v>0</v>
      </c>
      <c r="J64" s="162">
        <f t="shared" si="19"/>
        <v>0</v>
      </c>
      <c r="K64" s="165">
        <f t="shared" si="20"/>
        <v>0</v>
      </c>
      <c r="L64" s="165">
        <f t="shared" si="21"/>
        <v>0</v>
      </c>
      <c r="M64" s="165">
        <f t="shared" si="22"/>
        <v>0</v>
      </c>
      <c r="N64" s="165">
        <v>0</v>
      </c>
      <c r="O64" s="165"/>
      <c r="P64" s="170">
        <v>2.572E-2</v>
      </c>
      <c r="Q64" s="170"/>
      <c r="R64" s="170">
        <v>2.572E-2</v>
      </c>
      <c r="S64" s="165">
        <f t="shared" si="23"/>
        <v>3.601</v>
      </c>
      <c r="T64" s="166"/>
      <c r="U64" s="166"/>
      <c r="V64" s="170"/>
      <c r="Z64">
        <v>0</v>
      </c>
    </row>
    <row r="65" spans="1:26" ht="24.95" customHeight="1" x14ac:dyDescent="0.25">
      <c r="A65" s="167"/>
      <c r="B65" s="162" t="s">
        <v>169</v>
      </c>
      <c r="C65" s="168" t="s">
        <v>197</v>
      </c>
      <c r="D65" s="162" t="s">
        <v>198</v>
      </c>
      <c r="E65" s="162" t="s">
        <v>131</v>
      </c>
      <c r="F65" s="163">
        <v>161.00904</v>
      </c>
      <c r="G65" s="169"/>
      <c r="H65" s="169"/>
      <c r="I65" s="164">
        <f t="shared" si="18"/>
        <v>0</v>
      </c>
      <c r="J65" s="162">
        <f t="shared" si="19"/>
        <v>0</v>
      </c>
      <c r="K65" s="165">
        <f t="shared" si="20"/>
        <v>0</v>
      </c>
      <c r="L65" s="165">
        <f t="shared" si="21"/>
        <v>0</v>
      </c>
      <c r="M65" s="165">
        <f t="shared" si="22"/>
        <v>0</v>
      </c>
      <c r="N65" s="165">
        <v>0</v>
      </c>
      <c r="O65" s="165"/>
      <c r="P65" s="170"/>
      <c r="Q65" s="170"/>
      <c r="R65" s="170"/>
      <c r="S65" s="165">
        <f t="shared" si="23"/>
        <v>0</v>
      </c>
      <c r="T65" s="166"/>
      <c r="U65" s="166"/>
      <c r="V65" s="170"/>
      <c r="Z65">
        <v>0</v>
      </c>
    </row>
    <row r="66" spans="1:26" ht="24.95" customHeight="1" x14ac:dyDescent="0.25">
      <c r="A66" s="167"/>
      <c r="B66" s="162" t="s">
        <v>169</v>
      </c>
      <c r="C66" s="168" t="s">
        <v>199</v>
      </c>
      <c r="D66" s="162" t="s">
        <v>200</v>
      </c>
      <c r="E66" s="162" t="s">
        <v>131</v>
      </c>
      <c r="F66" s="163">
        <v>483.02699999999999</v>
      </c>
      <c r="G66" s="169"/>
      <c r="H66" s="169"/>
      <c r="I66" s="164">
        <f t="shared" si="18"/>
        <v>0</v>
      </c>
      <c r="J66" s="162">
        <f t="shared" si="19"/>
        <v>0</v>
      </c>
      <c r="K66" s="165">
        <f t="shared" si="20"/>
        <v>0</v>
      </c>
      <c r="L66" s="165">
        <f t="shared" si="21"/>
        <v>0</v>
      </c>
      <c r="M66" s="165">
        <f t="shared" si="22"/>
        <v>0</v>
      </c>
      <c r="N66" s="165">
        <v>0</v>
      </c>
      <c r="O66" s="165"/>
      <c r="P66" s="170"/>
      <c r="Q66" s="170"/>
      <c r="R66" s="170"/>
      <c r="S66" s="165">
        <f t="shared" si="23"/>
        <v>0</v>
      </c>
      <c r="T66" s="166"/>
      <c r="U66" s="166"/>
      <c r="V66" s="170"/>
      <c r="Z66">
        <v>0</v>
      </c>
    </row>
    <row r="67" spans="1:26" ht="24.95" customHeight="1" x14ac:dyDescent="0.25">
      <c r="A67" s="167"/>
      <c r="B67" s="162" t="s">
        <v>169</v>
      </c>
      <c r="C67" s="168" t="s">
        <v>201</v>
      </c>
      <c r="D67" s="162" t="s">
        <v>202</v>
      </c>
      <c r="E67" s="162" t="s">
        <v>131</v>
      </c>
      <c r="F67" s="163">
        <v>161.00904</v>
      </c>
      <c r="G67" s="169"/>
      <c r="H67" s="169"/>
      <c r="I67" s="164">
        <f t="shared" si="18"/>
        <v>0</v>
      </c>
      <c r="J67" s="162">
        <f t="shared" si="19"/>
        <v>0</v>
      </c>
      <c r="K67" s="165">
        <f t="shared" si="20"/>
        <v>0</v>
      </c>
      <c r="L67" s="165">
        <f t="shared" si="21"/>
        <v>0</v>
      </c>
      <c r="M67" s="165">
        <f t="shared" si="22"/>
        <v>0</v>
      </c>
      <c r="N67" s="165">
        <v>0</v>
      </c>
      <c r="O67" s="165"/>
      <c r="P67" s="170"/>
      <c r="Q67" s="170"/>
      <c r="R67" s="170"/>
      <c r="S67" s="165">
        <f t="shared" si="23"/>
        <v>0</v>
      </c>
      <c r="T67" s="166"/>
      <c r="U67" s="166"/>
      <c r="V67" s="170"/>
      <c r="Z67">
        <v>0</v>
      </c>
    </row>
    <row r="68" spans="1:26" ht="24.95" customHeight="1" x14ac:dyDescent="0.25">
      <c r="A68" s="167"/>
      <c r="B68" s="162" t="s">
        <v>169</v>
      </c>
      <c r="C68" s="168" t="s">
        <v>203</v>
      </c>
      <c r="D68" s="162" t="s">
        <v>204</v>
      </c>
      <c r="E68" s="162" t="s">
        <v>131</v>
      </c>
      <c r="F68" s="163">
        <v>3059.1709999999998</v>
      </c>
      <c r="G68" s="169"/>
      <c r="H68" s="169"/>
      <c r="I68" s="164">
        <f t="shared" si="18"/>
        <v>0</v>
      </c>
      <c r="J68" s="162">
        <f t="shared" si="19"/>
        <v>0</v>
      </c>
      <c r="K68" s="165">
        <f t="shared" si="20"/>
        <v>0</v>
      </c>
      <c r="L68" s="165">
        <f t="shared" si="21"/>
        <v>0</v>
      </c>
      <c r="M68" s="165">
        <f t="shared" si="22"/>
        <v>0</v>
      </c>
      <c r="N68" s="165">
        <v>0</v>
      </c>
      <c r="O68" s="165"/>
      <c r="P68" s="170"/>
      <c r="Q68" s="170"/>
      <c r="R68" s="170"/>
      <c r="S68" s="165">
        <f t="shared" si="23"/>
        <v>0</v>
      </c>
      <c r="T68" s="166"/>
      <c r="U68" s="166"/>
      <c r="V68" s="170"/>
      <c r="Z68">
        <v>0</v>
      </c>
    </row>
    <row r="69" spans="1:26" ht="24.95" customHeight="1" x14ac:dyDescent="0.25">
      <c r="A69" s="167"/>
      <c r="B69" s="162" t="s">
        <v>169</v>
      </c>
      <c r="C69" s="168" t="s">
        <v>205</v>
      </c>
      <c r="D69" s="162" t="s">
        <v>206</v>
      </c>
      <c r="E69" s="162" t="s">
        <v>131</v>
      </c>
      <c r="F69" s="163">
        <v>161.00904</v>
      </c>
      <c r="G69" s="169"/>
      <c r="H69" s="169"/>
      <c r="I69" s="164">
        <f t="shared" si="18"/>
        <v>0</v>
      </c>
      <c r="J69" s="162">
        <f t="shared" si="19"/>
        <v>0</v>
      </c>
      <c r="K69" s="165">
        <f t="shared" si="20"/>
        <v>0</v>
      </c>
      <c r="L69" s="165">
        <f t="shared" si="21"/>
        <v>0</v>
      </c>
      <c r="M69" s="165">
        <f t="shared" si="22"/>
        <v>0</v>
      </c>
      <c r="N69" s="165">
        <v>0</v>
      </c>
      <c r="O69" s="165"/>
      <c r="P69" s="170"/>
      <c r="Q69" s="170"/>
      <c r="R69" s="170"/>
      <c r="S69" s="165">
        <f t="shared" si="23"/>
        <v>0</v>
      </c>
      <c r="T69" s="166"/>
      <c r="U69" s="166"/>
      <c r="V69" s="170"/>
      <c r="Z69">
        <v>0</v>
      </c>
    </row>
    <row r="70" spans="1:26" x14ac:dyDescent="0.25">
      <c r="A70" s="146"/>
      <c r="B70" s="146"/>
      <c r="C70" s="161">
        <v>9</v>
      </c>
      <c r="D70" s="161" t="s">
        <v>71</v>
      </c>
      <c r="E70" s="146"/>
      <c r="F70" s="160"/>
      <c r="G70" s="149">
        <f>ROUND((SUM(L52:L69))/1,2)</f>
        <v>0</v>
      </c>
      <c r="H70" s="149">
        <f>ROUND((SUM(M52:M69))/1,2)</f>
        <v>0</v>
      </c>
      <c r="I70" s="149">
        <f>ROUND((SUM(I52:I69))/1,2)</f>
        <v>0</v>
      </c>
      <c r="J70" s="146"/>
      <c r="K70" s="146"/>
      <c r="L70" s="146">
        <f>ROUND((SUM(L52:L69))/1,2)</f>
        <v>0</v>
      </c>
      <c r="M70" s="146">
        <f>ROUND((SUM(M52:M69))/1,2)</f>
        <v>0</v>
      </c>
      <c r="N70" s="146"/>
      <c r="O70" s="146"/>
      <c r="P70" s="171"/>
      <c r="Q70" s="146"/>
      <c r="R70" s="146"/>
      <c r="S70" s="171">
        <f>ROUND((SUM(S52:S69))/1,2)</f>
        <v>7.22</v>
      </c>
      <c r="T70" s="143"/>
      <c r="U70" s="143"/>
      <c r="V70" s="2">
        <f>ROUND((SUM(V52:V69))/1,2)</f>
        <v>161.01</v>
      </c>
      <c r="W70" s="143"/>
      <c r="X70" s="143"/>
      <c r="Y70" s="143"/>
      <c r="Z70" s="143"/>
    </row>
    <row r="71" spans="1:26" x14ac:dyDescent="0.25">
      <c r="A71" s="1"/>
      <c r="B71" s="1"/>
      <c r="C71" s="1"/>
      <c r="D71" s="1"/>
      <c r="E71" s="1"/>
      <c r="F71" s="156"/>
      <c r="G71" s="139"/>
      <c r="H71" s="139"/>
      <c r="I71" s="139"/>
      <c r="J71" s="1"/>
      <c r="K71" s="1"/>
      <c r="L71" s="1"/>
      <c r="M71" s="1"/>
      <c r="N71" s="1"/>
      <c r="O71" s="1"/>
      <c r="P71" s="1"/>
      <c r="Q71" s="1"/>
      <c r="R71" s="1"/>
      <c r="S71" s="1"/>
      <c r="V71" s="1"/>
    </row>
    <row r="72" spans="1:26" x14ac:dyDescent="0.25">
      <c r="A72" s="146"/>
      <c r="B72" s="146"/>
      <c r="C72" s="161">
        <v>99</v>
      </c>
      <c r="D72" s="161" t="s">
        <v>72</v>
      </c>
      <c r="E72" s="146"/>
      <c r="F72" s="160"/>
      <c r="G72" s="147"/>
      <c r="H72" s="147"/>
      <c r="I72" s="147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3"/>
      <c r="U72" s="143"/>
      <c r="V72" s="146"/>
      <c r="W72" s="143"/>
      <c r="X72" s="143"/>
      <c r="Y72" s="143"/>
      <c r="Z72" s="143"/>
    </row>
    <row r="73" spans="1:26" ht="24.95" customHeight="1" x14ac:dyDescent="0.25">
      <c r="A73" s="167"/>
      <c r="B73" s="162" t="s">
        <v>134</v>
      </c>
      <c r="C73" s="168" t="s">
        <v>207</v>
      </c>
      <c r="D73" s="162" t="s">
        <v>208</v>
      </c>
      <c r="E73" s="162" t="s">
        <v>131</v>
      </c>
      <c r="F73" s="163">
        <v>333.37946000000005</v>
      </c>
      <c r="G73" s="169"/>
      <c r="H73" s="169"/>
      <c r="I73" s="164">
        <f>ROUND(F73*(G73+H73),2)</f>
        <v>0</v>
      </c>
      <c r="J73" s="162">
        <f>ROUND(F73*(N73),2)</f>
        <v>0</v>
      </c>
      <c r="K73" s="165">
        <f>ROUND(F73*(O73),2)</f>
        <v>0</v>
      </c>
      <c r="L73" s="165">
        <f>ROUND(F73*(G73),2)</f>
        <v>0</v>
      </c>
      <c r="M73" s="165">
        <f>ROUND(F73*(H73),2)</f>
        <v>0</v>
      </c>
      <c r="N73" s="165">
        <v>0</v>
      </c>
      <c r="O73" s="165"/>
      <c r="P73" s="170"/>
      <c r="Q73" s="170"/>
      <c r="R73" s="170"/>
      <c r="S73" s="165">
        <f>ROUND(F73*(P73),3)</f>
        <v>0</v>
      </c>
      <c r="T73" s="166"/>
      <c r="U73" s="166"/>
      <c r="V73" s="170"/>
      <c r="Z73">
        <v>0</v>
      </c>
    </row>
    <row r="74" spans="1:26" x14ac:dyDescent="0.25">
      <c r="A74" s="146"/>
      <c r="B74" s="146"/>
      <c r="C74" s="161">
        <v>99</v>
      </c>
      <c r="D74" s="161" t="s">
        <v>72</v>
      </c>
      <c r="E74" s="146"/>
      <c r="F74" s="160"/>
      <c r="G74" s="149">
        <f>ROUND((SUM(L72:L73))/1,2)</f>
        <v>0</v>
      </c>
      <c r="H74" s="149">
        <f>ROUND((SUM(M72:M73))/1,2)</f>
        <v>0</v>
      </c>
      <c r="I74" s="149">
        <f>ROUND((SUM(I72:I73))/1,2)</f>
        <v>0</v>
      </c>
      <c r="J74" s="146"/>
      <c r="K74" s="146"/>
      <c r="L74" s="146">
        <f>ROUND((SUM(L72:L73))/1,2)</f>
        <v>0</v>
      </c>
      <c r="M74" s="146">
        <f>ROUND((SUM(M72:M73))/1,2)</f>
        <v>0</v>
      </c>
      <c r="N74" s="146"/>
      <c r="O74" s="146"/>
      <c r="P74" s="171"/>
      <c r="Q74" s="146"/>
      <c r="R74" s="146"/>
      <c r="S74" s="171">
        <f>ROUND((SUM(S72:S73))/1,2)</f>
        <v>0</v>
      </c>
      <c r="T74" s="143"/>
      <c r="U74" s="143"/>
      <c r="V74" s="2">
        <f>ROUND((SUM(V72:V73))/1,2)</f>
        <v>0</v>
      </c>
      <c r="W74" s="143"/>
      <c r="X74" s="143"/>
      <c r="Y74" s="143"/>
      <c r="Z74" s="143"/>
    </row>
    <row r="75" spans="1:26" x14ac:dyDescent="0.25">
      <c r="A75" s="1"/>
      <c r="B75" s="1"/>
      <c r="C75" s="1"/>
      <c r="D75" s="1"/>
      <c r="E75" s="1"/>
      <c r="F75" s="156"/>
      <c r="G75" s="139"/>
      <c r="H75" s="139"/>
      <c r="I75" s="139"/>
      <c r="J75" s="1"/>
      <c r="K75" s="1"/>
      <c r="L75" s="1"/>
      <c r="M75" s="1"/>
      <c r="N75" s="1"/>
      <c r="O75" s="1"/>
      <c r="P75" s="1"/>
      <c r="Q75" s="1"/>
      <c r="R75" s="1"/>
      <c r="S75" s="1"/>
      <c r="V75" s="1"/>
    </row>
    <row r="76" spans="1:26" x14ac:dyDescent="0.25">
      <c r="A76" s="146"/>
      <c r="B76" s="146"/>
      <c r="C76" s="146"/>
      <c r="D76" s="2" t="s">
        <v>66</v>
      </c>
      <c r="E76" s="146"/>
      <c r="F76" s="160"/>
      <c r="G76" s="149">
        <f>ROUND((SUM(L9:L75))/2,2)</f>
        <v>0</v>
      </c>
      <c r="H76" s="149">
        <f>ROUND((SUM(M9:M75))/2,2)</f>
        <v>0</v>
      </c>
      <c r="I76" s="149">
        <f>ROUND((SUM(I9:I75))/2,2)</f>
        <v>0</v>
      </c>
      <c r="J76" s="160"/>
      <c r="K76" s="146"/>
      <c r="L76" s="147">
        <f>ROUND((SUM(L9:L75))/2,2)</f>
        <v>0</v>
      </c>
      <c r="M76" s="147">
        <f>ROUND((SUM(M9:M75))/2,2)</f>
        <v>0</v>
      </c>
      <c r="N76" s="146"/>
      <c r="O76" s="146"/>
      <c r="P76" s="171"/>
      <c r="Q76" s="146"/>
      <c r="R76" s="146"/>
      <c r="S76" s="171">
        <f>ROUND((SUM(S9:S75))/2,2)</f>
        <v>337.59</v>
      </c>
      <c r="T76" s="143"/>
      <c r="U76" s="143"/>
      <c r="V76" s="2">
        <f>ROUND((SUM(V9:V75))/2,2)</f>
        <v>165.75</v>
      </c>
    </row>
    <row r="77" spans="1:26" x14ac:dyDescent="0.25">
      <c r="A77" s="1"/>
      <c r="B77" s="1"/>
      <c r="C77" s="1"/>
      <c r="D77" s="1"/>
      <c r="E77" s="1"/>
      <c r="F77" s="156"/>
      <c r="G77" s="139"/>
      <c r="H77" s="139"/>
      <c r="I77" s="139"/>
      <c r="J77" s="1"/>
      <c r="K77" s="1"/>
      <c r="L77" s="1"/>
      <c r="M77" s="1"/>
      <c r="N77" s="1"/>
      <c r="O77" s="1"/>
      <c r="P77" s="1"/>
      <c r="Q77" s="1"/>
      <c r="R77" s="1"/>
      <c r="S77" s="1"/>
      <c r="V77" s="1"/>
    </row>
    <row r="78" spans="1:26" x14ac:dyDescent="0.25">
      <c r="A78" s="146"/>
      <c r="B78" s="146"/>
      <c r="C78" s="146"/>
      <c r="D78" s="2" t="s">
        <v>73</v>
      </c>
      <c r="E78" s="146"/>
      <c r="F78" s="160"/>
      <c r="G78" s="147"/>
      <c r="H78" s="147"/>
      <c r="I78" s="147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3"/>
      <c r="U78" s="143"/>
      <c r="V78" s="146"/>
      <c r="W78" s="143"/>
      <c r="X78" s="143"/>
      <c r="Y78" s="143"/>
      <c r="Z78" s="143"/>
    </row>
    <row r="79" spans="1:26" x14ac:dyDescent="0.25">
      <c r="A79" s="146"/>
      <c r="B79" s="146"/>
      <c r="C79" s="161">
        <v>713</v>
      </c>
      <c r="D79" s="161" t="s">
        <v>74</v>
      </c>
      <c r="E79" s="146"/>
      <c r="F79" s="160"/>
      <c r="G79" s="147"/>
      <c r="H79" s="147"/>
      <c r="I79" s="147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3"/>
      <c r="U79" s="143"/>
      <c r="V79" s="146"/>
      <c r="W79" s="143"/>
      <c r="X79" s="143"/>
      <c r="Y79" s="143"/>
      <c r="Z79" s="143"/>
    </row>
    <row r="80" spans="1:26" ht="24.95" customHeight="1" x14ac:dyDescent="0.25">
      <c r="A80" s="167"/>
      <c r="B80" s="162" t="s">
        <v>209</v>
      </c>
      <c r="C80" s="168" t="s">
        <v>210</v>
      </c>
      <c r="D80" s="162" t="s">
        <v>211</v>
      </c>
      <c r="E80" s="162" t="s">
        <v>124</v>
      </c>
      <c r="F80" s="163">
        <v>236.21</v>
      </c>
      <c r="G80" s="169"/>
      <c r="H80" s="169"/>
      <c r="I80" s="164">
        <f>ROUND(F80*(G80+H80),2)</f>
        <v>0</v>
      </c>
      <c r="J80" s="162">
        <f>ROUND(F80*(N80),2)</f>
        <v>0</v>
      </c>
      <c r="K80" s="165">
        <f>ROUND(F80*(O80),2)</f>
        <v>0</v>
      </c>
      <c r="L80" s="165">
        <f>ROUND(F80*(G80),2)</f>
        <v>0</v>
      </c>
      <c r="M80" s="165">
        <f>ROUND(F80*(H80),2)</f>
        <v>0</v>
      </c>
      <c r="N80" s="165">
        <v>0</v>
      </c>
      <c r="O80" s="165"/>
      <c r="P80" s="170"/>
      <c r="Q80" s="170"/>
      <c r="R80" s="170"/>
      <c r="S80" s="165">
        <f>ROUND(F80*(P80),3)</f>
        <v>0</v>
      </c>
      <c r="T80" s="166"/>
      <c r="U80" s="166"/>
      <c r="V80" s="170"/>
      <c r="Z80">
        <v>0</v>
      </c>
    </row>
    <row r="81" spans="1:26" ht="24.95" customHeight="1" x14ac:dyDescent="0.25">
      <c r="A81" s="178"/>
      <c r="B81" s="173" t="s">
        <v>165</v>
      </c>
      <c r="C81" s="179" t="s">
        <v>212</v>
      </c>
      <c r="D81" s="173" t="s">
        <v>213</v>
      </c>
      <c r="E81" s="173" t="s">
        <v>124</v>
      </c>
      <c r="F81" s="174">
        <v>192</v>
      </c>
      <c r="G81" s="180"/>
      <c r="H81" s="180"/>
      <c r="I81" s="175">
        <f>ROUND(F81*(G81+H81),2)</f>
        <v>0</v>
      </c>
      <c r="J81" s="173">
        <f>ROUND(F81*(N81),2)</f>
        <v>0</v>
      </c>
      <c r="K81" s="176">
        <f>ROUND(F81*(O81),2)</f>
        <v>0</v>
      </c>
      <c r="L81" s="176">
        <f>ROUND(F81*(G81),2)</f>
        <v>0</v>
      </c>
      <c r="M81" s="176">
        <f>ROUND(F81*(H81),2)</f>
        <v>0</v>
      </c>
      <c r="N81" s="176">
        <v>0</v>
      </c>
      <c r="O81" s="176"/>
      <c r="P81" s="181"/>
      <c r="Q81" s="181"/>
      <c r="R81" s="181"/>
      <c r="S81" s="176">
        <f>ROUND(F81*(P81),3)</f>
        <v>0</v>
      </c>
      <c r="T81" s="177"/>
      <c r="U81" s="177"/>
      <c r="V81" s="181"/>
      <c r="Z81">
        <v>0</v>
      </c>
    </row>
    <row r="82" spans="1:26" ht="24.95" customHeight="1" x14ac:dyDescent="0.25">
      <c r="A82" s="178"/>
      <c r="B82" s="173" t="s">
        <v>165</v>
      </c>
      <c r="C82" s="179" t="s">
        <v>212</v>
      </c>
      <c r="D82" s="173" t="s">
        <v>214</v>
      </c>
      <c r="E82" s="173" t="s">
        <v>124</v>
      </c>
      <c r="F82" s="174">
        <v>45</v>
      </c>
      <c r="G82" s="180"/>
      <c r="H82" s="180"/>
      <c r="I82" s="175">
        <f>ROUND(F82*(G82+H82),2)</f>
        <v>0</v>
      </c>
      <c r="J82" s="173">
        <f>ROUND(F82*(N82),2)</f>
        <v>0</v>
      </c>
      <c r="K82" s="176">
        <f>ROUND(F82*(O82),2)</f>
        <v>0</v>
      </c>
      <c r="L82" s="176">
        <f>ROUND(F82*(G82),2)</f>
        <v>0</v>
      </c>
      <c r="M82" s="176">
        <f>ROUND(F82*(H82),2)</f>
        <v>0</v>
      </c>
      <c r="N82" s="176">
        <v>0</v>
      </c>
      <c r="O82" s="176"/>
      <c r="P82" s="181"/>
      <c r="Q82" s="181"/>
      <c r="R82" s="181"/>
      <c r="S82" s="176">
        <f>ROUND(F82*(P82),3)</f>
        <v>0</v>
      </c>
      <c r="T82" s="177"/>
      <c r="U82" s="177"/>
      <c r="V82" s="181"/>
      <c r="Z82">
        <v>0</v>
      </c>
    </row>
    <row r="83" spans="1:26" x14ac:dyDescent="0.25">
      <c r="A83" s="146"/>
      <c r="B83" s="146"/>
      <c r="C83" s="161">
        <v>713</v>
      </c>
      <c r="D83" s="161" t="s">
        <v>74</v>
      </c>
      <c r="E83" s="146"/>
      <c r="F83" s="160"/>
      <c r="G83" s="149">
        <f>ROUND((SUM(L79:L82))/1,2)</f>
        <v>0</v>
      </c>
      <c r="H83" s="149">
        <f>ROUND((SUM(M79:M82))/1,2)</f>
        <v>0</v>
      </c>
      <c r="I83" s="149">
        <f>ROUND((SUM(I79:I82))/1,2)</f>
        <v>0</v>
      </c>
      <c r="J83" s="146"/>
      <c r="K83" s="146"/>
      <c r="L83" s="146">
        <f>ROUND((SUM(L79:L82))/1,2)</f>
        <v>0</v>
      </c>
      <c r="M83" s="146">
        <f>ROUND((SUM(M79:M82))/1,2)</f>
        <v>0</v>
      </c>
      <c r="N83" s="146"/>
      <c r="O83" s="146"/>
      <c r="P83" s="171"/>
      <c r="Q83" s="146"/>
      <c r="R83" s="146"/>
      <c r="S83" s="171">
        <f>ROUND((SUM(S79:S82))/1,2)</f>
        <v>0</v>
      </c>
      <c r="T83" s="143"/>
      <c r="U83" s="143"/>
      <c r="V83" s="2">
        <f>ROUND((SUM(V79:V82))/1,2)</f>
        <v>0</v>
      </c>
      <c r="W83" s="143"/>
      <c r="X83" s="143"/>
      <c r="Y83" s="143"/>
      <c r="Z83" s="143"/>
    </row>
    <row r="84" spans="1:26" x14ac:dyDescent="0.25">
      <c r="A84" s="1"/>
      <c r="B84" s="1"/>
      <c r="C84" s="1"/>
      <c r="D84" s="1"/>
      <c r="E84" s="1"/>
      <c r="F84" s="156"/>
      <c r="G84" s="139"/>
      <c r="H84" s="139"/>
      <c r="I84" s="139"/>
      <c r="J84" s="1"/>
      <c r="K84" s="1"/>
      <c r="L84" s="1"/>
      <c r="M84" s="1"/>
      <c r="N84" s="1"/>
      <c r="O84" s="1"/>
      <c r="P84" s="1"/>
      <c r="Q84" s="1"/>
      <c r="R84" s="1"/>
      <c r="S84" s="1"/>
      <c r="V84" s="1"/>
    </row>
    <row r="85" spans="1:26" x14ac:dyDescent="0.25">
      <c r="A85" s="146"/>
      <c r="B85" s="146"/>
      <c r="C85" s="161">
        <v>721</v>
      </c>
      <c r="D85" s="161" t="s">
        <v>75</v>
      </c>
      <c r="E85" s="146"/>
      <c r="F85" s="160"/>
      <c r="G85" s="147"/>
      <c r="H85" s="147"/>
      <c r="I85" s="147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3"/>
      <c r="U85" s="143"/>
      <c r="V85" s="146"/>
      <c r="W85" s="143"/>
      <c r="X85" s="143"/>
      <c r="Y85" s="143"/>
      <c r="Z85" s="143"/>
    </row>
    <row r="86" spans="1:26" ht="24.95" customHeight="1" x14ac:dyDescent="0.25">
      <c r="A86" s="167"/>
      <c r="B86" s="162">
        <v>721</v>
      </c>
      <c r="C86" s="168" t="s">
        <v>215</v>
      </c>
      <c r="D86" s="162" t="s">
        <v>216</v>
      </c>
      <c r="E86" s="162" t="s">
        <v>217</v>
      </c>
      <c r="F86" s="163">
        <v>45</v>
      </c>
      <c r="G86" s="169"/>
      <c r="H86" s="169"/>
      <c r="I86" s="164">
        <f>ROUND(F86*(G86+H86),2)</f>
        <v>0</v>
      </c>
      <c r="J86" s="162">
        <f>ROUND(F86*(N86),2)</f>
        <v>0</v>
      </c>
      <c r="K86" s="165">
        <f>ROUND(F86*(O86),2)</f>
        <v>0</v>
      </c>
      <c r="L86" s="165">
        <f>ROUND(F86*(G86),2)</f>
        <v>0</v>
      </c>
      <c r="M86" s="165">
        <f>ROUND(F86*(H86),2)</f>
        <v>0</v>
      </c>
      <c r="N86" s="165">
        <v>0</v>
      </c>
      <c r="O86" s="165"/>
      <c r="P86" s="170"/>
      <c r="Q86" s="170"/>
      <c r="R86" s="170"/>
      <c r="S86" s="165">
        <f>ROUND(F86*(P86),3)</f>
        <v>0</v>
      </c>
      <c r="T86" s="166"/>
      <c r="U86" s="166"/>
      <c r="V86" s="170"/>
      <c r="Z86">
        <v>0</v>
      </c>
    </row>
    <row r="87" spans="1:26" x14ac:dyDescent="0.25">
      <c r="A87" s="146"/>
      <c r="B87" s="146"/>
      <c r="C87" s="161">
        <v>721</v>
      </c>
      <c r="D87" s="161" t="s">
        <v>75</v>
      </c>
      <c r="E87" s="146"/>
      <c r="F87" s="160"/>
      <c r="G87" s="149">
        <f>ROUND((SUM(L85:L86))/1,2)</f>
        <v>0</v>
      </c>
      <c r="H87" s="149">
        <f>ROUND((SUM(M85:M86))/1,2)</f>
        <v>0</v>
      </c>
      <c r="I87" s="149">
        <f>ROUND((SUM(I85:I86))/1,2)</f>
        <v>0</v>
      </c>
      <c r="J87" s="146"/>
      <c r="K87" s="146"/>
      <c r="L87" s="146">
        <f>ROUND((SUM(L85:L86))/1,2)</f>
        <v>0</v>
      </c>
      <c r="M87" s="146">
        <f>ROUND((SUM(M85:M86))/1,2)</f>
        <v>0</v>
      </c>
      <c r="N87" s="146"/>
      <c r="O87" s="146"/>
      <c r="P87" s="171"/>
      <c r="Q87" s="146"/>
      <c r="R87" s="146"/>
      <c r="S87" s="171">
        <f>ROUND((SUM(S85:S86))/1,2)</f>
        <v>0</v>
      </c>
      <c r="T87" s="143"/>
      <c r="U87" s="143"/>
      <c r="V87" s="2">
        <f>ROUND((SUM(V85:V86))/1,2)</f>
        <v>0</v>
      </c>
      <c r="W87" s="143"/>
      <c r="X87" s="143"/>
      <c r="Y87" s="143"/>
      <c r="Z87" s="143"/>
    </row>
    <row r="88" spans="1:26" x14ac:dyDescent="0.25">
      <c r="A88" s="1"/>
      <c r="B88" s="1"/>
      <c r="C88" s="1"/>
      <c r="D88" s="1"/>
      <c r="E88" s="1"/>
      <c r="F88" s="156"/>
      <c r="G88" s="139"/>
      <c r="H88" s="139"/>
      <c r="I88" s="139"/>
      <c r="J88" s="1"/>
      <c r="K88" s="1"/>
      <c r="L88" s="1"/>
      <c r="M88" s="1"/>
      <c r="N88" s="1"/>
      <c r="O88" s="1"/>
      <c r="P88" s="1"/>
      <c r="Q88" s="1"/>
      <c r="R88" s="1"/>
      <c r="S88" s="1"/>
      <c r="V88" s="1"/>
    </row>
    <row r="89" spans="1:26" x14ac:dyDescent="0.25">
      <c r="A89" s="146"/>
      <c r="B89" s="146"/>
      <c r="C89" s="161">
        <v>722</v>
      </c>
      <c r="D89" s="161" t="s">
        <v>76</v>
      </c>
      <c r="E89" s="146"/>
      <c r="F89" s="160"/>
      <c r="G89" s="147"/>
      <c r="H89" s="147"/>
      <c r="I89" s="147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3"/>
      <c r="U89" s="143"/>
      <c r="V89" s="146"/>
      <c r="W89" s="143"/>
      <c r="X89" s="143"/>
      <c r="Y89" s="143"/>
      <c r="Z89" s="143"/>
    </row>
    <row r="90" spans="1:26" ht="24.95" customHeight="1" x14ac:dyDescent="0.25">
      <c r="A90" s="178"/>
      <c r="B90" s="173" t="s">
        <v>165</v>
      </c>
      <c r="C90" s="179" t="s">
        <v>218</v>
      </c>
      <c r="D90" s="173" t="s">
        <v>219</v>
      </c>
      <c r="E90" s="173" t="s">
        <v>217</v>
      </c>
      <c r="F90" s="174">
        <v>40</v>
      </c>
      <c r="G90" s="180"/>
      <c r="H90" s="180"/>
      <c r="I90" s="175">
        <f>ROUND(F90*(G90+H90),2)</f>
        <v>0</v>
      </c>
      <c r="J90" s="173">
        <f>ROUND(F90*(N90),2)</f>
        <v>0</v>
      </c>
      <c r="K90" s="176">
        <f>ROUND(F90*(O90),2)</f>
        <v>0</v>
      </c>
      <c r="L90" s="176">
        <f>ROUND(F90*(G90),2)</f>
        <v>0</v>
      </c>
      <c r="M90" s="176">
        <f>ROUND(F90*(H90),2)</f>
        <v>0</v>
      </c>
      <c r="N90" s="176">
        <v>0</v>
      </c>
      <c r="O90" s="176"/>
      <c r="P90" s="181"/>
      <c r="Q90" s="181"/>
      <c r="R90" s="181"/>
      <c r="S90" s="176">
        <f>ROUND(F90*(P90),3)</f>
        <v>0</v>
      </c>
      <c r="T90" s="177"/>
      <c r="U90" s="177"/>
      <c r="V90" s="181"/>
      <c r="Z90">
        <v>0</v>
      </c>
    </row>
    <row r="91" spans="1:26" x14ac:dyDescent="0.25">
      <c r="A91" s="146"/>
      <c r="B91" s="146"/>
      <c r="C91" s="161">
        <v>722</v>
      </c>
      <c r="D91" s="161" t="s">
        <v>76</v>
      </c>
      <c r="E91" s="146"/>
      <c r="F91" s="160"/>
      <c r="G91" s="149">
        <f>ROUND((SUM(L89:L90))/1,2)</f>
        <v>0</v>
      </c>
      <c r="H91" s="149">
        <f>ROUND((SUM(M89:M90))/1,2)</f>
        <v>0</v>
      </c>
      <c r="I91" s="149">
        <f>ROUND((SUM(I89:I90))/1,2)</f>
        <v>0</v>
      </c>
      <c r="J91" s="146"/>
      <c r="K91" s="146"/>
      <c r="L91" s="146">
        <f>ROUND((SUM(L89:L90))/1,2)</f>
        <v>0</v>
      </c>
      <c r="M91" s="146">
        <f>ROUND((SUM(M89:M90))/1,2)</f>
        <v>0</v>
      </c>
      <c r="N91" s="146"/>
      <c r="O91" s="146"/>
      <c r="P91" s="171"/>
      <c r="Q91" s="146"/>
      <c r="R91" s="146"/>
      <c r="S91" s="171">
        <f>ROUND((SUM(S89:S90))/1,2)</f>
        <v>0</v>
      </c>
      <c r="T91" s="143"/>
      <c r="U91" s="143"/>
      <c r="V91" s="2">
        <f>ROUND((SUM(V89:V90))/1,2)</f>
        <v>0</v>
      </c>
      <c r="W91" s="143"/>
      <c r="X91" s="143"/>
      <c r="Y91" s="143"/>
      <c r="Z91" s="143"/>
    </row>
    <row r="92" spans="1:26" x14ac:dyDescent="0.25">
      <c r="A92" s="1"/>
      <c r="B92" s="1"/>
      <c r="C92" s="1"/>
      <c r="D92" s="1"/>
      <c r="E92" s="1"/>
      <c r="F92" s="156"/>
      <c r="G92" s="139"/>
      <c r="H92" s="139"/>
      <c r="I92" s="139"/>
      <c r="J92" s="1"/>
      <c r="K92" s="1"/>
      <c r="L92" s="1"/>
      <c r="M92" s="1"/>
      <c r="N92" s="1"/>
      <c r="O92" s="1"/>
      <c r="P92" s="1"/>
      <c r="Q92" s="1"/>
      <c r="R92" s="1"/>
      <c r="S92" s="1"/>
      <c r="V92" s="1"/>
    </row>
    <row r="93" spans="1:26" x14ac:dyDescent="0.25">
      <c r="A93" s="146"/>
      <c r="B93" s="146"/>
      <c r="C93" s="161">
        <v>725</v>
      </c>
      <c r="D93" s="161" t="s">
        <v>77</v>
      </c>
      <c r="E93" s="146"/>
      <c r="F93" s="160"/>
      <c r="G93" s="147"/>
      <c r="H93" s="147"/>
      <c r="I93" s="147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3"/>
      <c r="U93" s="143"/>
      <c r="V93" s="146"/>
      <c r="W93" s="143"/>
      <c r="X93" s="143"/>
      <c r="Y93" s="143"/>
      <c r="Z93" s="143"/>
    </row>
    <row r="94" spans="1:26" ht="24.95" customHeight="1" x14ac:dyDescent="0.25">
      <c r="A94" s="178"/>
      <c r="B94" s="173" t="s">
        <v>165</v>
      </c>
      <c r="C94" s="179" t="s">
        <v>220</v>
      </c>
      <c r="D94" s="173" t="s">
        <v>221</v>
      </c>
      <c r="E94" s="173" t="s">
        <v>168</v>
      </c>
      <c r="F94" s="174">
        <v>9</v>
      </c>
      <c r="G94" s="180"/>
      <c r="H94" s="180"/>
      <c r="I94" s="175">
        <f t="shared" ref="I94:I101" si="25">ROUND(F94*(G94+H94),2)</f>
        <v>0</v>
      </c>
      <c r="J94" s="173">
        <f t="shared" ref="J94:J101" si="26">ROUND(F94*(N94),2)</f>
        <v>0</v>
      </c>
      <c r="K94" s="176">
        <f t="shared" ref="K94:K101" si="27">ROUND(F94*(O94),2)</f>
        <v>0</v>
      </c>
      <c r="L94" s="176">
        <f t="shared" ref="L94:L101" si="28">ROUND(F94*(G94),2)</f>
        <v>0</v>
      </c>
      <c r="M94" s="176">
        <f t="shared" ref="M94:M101" si="29">ROUND(F94*(H94),2)</f>
        <v>0</v>
      </c>
      <c r="N94" s="176">
        <v>0</v>
      </c>
      <c r="O94" s="176"/>
      <c r="P94" s="181"/>
      <c r="Q94" s="181"/>
      <c r="R94" s="181"/>
      <c r="S94" s="176">
        <f t="shared" ref="S94:S101" si="30">ROUND(F94*(P94),3)</f>
        <v>0</v>
      </c>
      <c r="T94" s="177"/>
      <c r="U94" s="177"/>
      <c r="V94" s="181"/>
      <c r="Z94">
        <v>0</v>
      </c>
    </row>
    <row r="95" spans="1:26" ht="24.95" customHeight="1" x14ac:dyDescent="0.25">
      <c r="A95" s="178"/>
      <c r="B95" s="173" t="s">
        <v>165</v>
      </c>
      <c r="C95" s="179" t="s">
        <v>220</v>
      </c>
      <c r="D95" s="173" t="s">
        <v>222</v>
      </c>
      <c r="E95" s="173" t="s">
        <v>168</v>
      </c>
      <c r="F95" s="174">
        <v>2</v>
      </c>
      <c r="G95" s="180"/>
      <c r="H95" s="180"/>
      <c r="I95" s="175">
        <f t="shared" si="25"/>
        <v>0</v>
      </c>
      <c r="J95" s="173">
        <f t="shared" si="26"/>
        <v>0</v>
      </c>
      <c r="K95" s="176">
        <f t="shared" si="27"/>
        <v>0</v>
      </c>
      <c r="L95" s="176">
        <f t="shared" si="28"/>
        <v>0</v>
      </c>
      <c r="M95" s="176">
        <f t="shared" si="29"/>
        <v>0</v>
      </c>
      <c r="N95" s="176">
        <v>0</v>
      </c>
      <c r="O95" s="176"/>
      <c r="P95" s="181"/>
      <c r="Q95" s="181"/>
      <c r="R95" s="181"/>
      <c r="S95" s="176">
        <f t="shared" si="30"/>
        <v>0</v>
      </c>
      <c r="T95" s="177"/>
      <c r="U95" s="177"/>
      <c r="V95" s="181"/>
      <c r="Z95">
        <v>0</v>
      </c>
    </row>
    <row r="96" spans="1:26" ht="24.95" customHeight="1" x14ac:dyDescent="0.25">
      <c r="A96" s="178"/>
      <c r="B96" s="173" t="s">
        <v>165</v>
      </c>
      <c r="C96" s="179" t="s">
        <v>220</v>
      </c>
      <c r="D96" s="173" t="s">
        <v>223</v>
      </c>
      <c r="E96" s="173" t="s">
        <v>168</v>
      </c>
      <c r="F96" s="174">
        <v>2</v>
      </c>
      <c r="G96" s="180"/>
      <c r="H96" s="180"/>
      <c r="I96" s="175">
        <f t="shared" si="25"/>
        <v>0</v>
      </c>
      <c r="J96" s="173">
        <f t="shared" si="26"/>
        <v>0</v>
      </c>
      <c r="K96" s="176">
        <f t="shared" si="27"/>
        <v>0</v>
      </c>
      <c r="L96" s="176">
        <f t="shared" si="28"/>
        <v>0</v>
      </c>
      <c r="M96" s="176">
        <f t="shared" si="29"/>
        <v>0</v>
      </c>
      <c r="N96" s="176">
        <v>0</v>
      </c>
      <c r="O96" s="176"/>
      <c r="P96" s="181"/>
      <c r="Q96" s="181"/>
      <c r="R96" s="181"/>
      <c r="S96" s="176">
        <f t="shared" si="30"/>
        <v>0</v>
      </c>
      <c r="T96" s="177"/>
      <c r="U96" s="177"/>
      <c r="V96" s="181"/>
      <c r="Z96">
        <v>0</v>
      </c>
    </row>
    <row r="97" spans="1:26" ht="24.95" customHeight="1" x14ac:dyDescent="0.25">
      <c r="A97" s="178"/>
      <c r="B97" s="173" t="s">
        <v>165</v>
      </c>
      <c r="C97" s="179" t="s">
        <v>220</v>
      </c>
      <c r="D97" s="173" t="s">
        <v>224</v>
      </c>
      <c r="E97" s="173" t="s">
        <v>168</v>
      </c>
      <c r="F97" s="174">
        <v>4</v>
      </c>
      <c r="G97" s="180"/>
      <c r="H97" s="180"/>
      <c r="I97" s="175">
        <f t="shared" si="25"/>
        <v>0</v>
      </c>
      <c r="J97" s="173">
        <f t="shared" si="26"/>
        <v>0</v>
      </c>
      <c r="K97" s="176">
        <f t="shared" si="27"/>
        <v>0</v>
      </c>
      <c r="L97" s="176">
        <f t="shared" si="28"/>
        <v>0</v>
      </c>
      <c r="M97" s="176">
        <f t="shared" si="29"/>
        <v>0</v>
      </c>
      <c r="N97" s="176">
        <v>0</v>
      </c>
      <c r="O97" s="176"/>
      <c r="P97" s="181"/>
      <c r="Q97" s="181"/>
      <c r="R97" s="181"/>
      <c r="S97" s="176">
        <f t="shared" si="30"/>
        <v>0</v>
      </c>
      <c r="T97" s="177"/>
      <c r="U97" s="177"/>
      <c r="V97" s="181"/>
      <c r="Z97">
        <v>0</v>
      </c>
    </row>
    <row r="98" spans="1:26" ht="24.95" customHeight="1" x14ac:dyDescent="0.25">
      <c r="A98" s="178"/>
      <c r="B98" s="173" t="s">
        <v>165</v>
      </c>
      <c r="C98" s="179" t="s">
        <v>220</v>
      </c>
      <c r="D98" s="173" t="s">
        <v>225</v>
      </c>
      <c r="E98" s="173" t="s">
        <v>168</v>
      </c>
      <c r="F98" s="174">
        <v>10</v>
      </c>
      <c r="G98" s="180"/>
      <c r="H98" s="180"/>
      <c r="I98" s="175">
        <f t="shared" si="25"/>
        <v>0</v>
      </c>
      <c r="J98" s="173">
        <f t="shared" si="26"/>
        <v>0</v>
      </c>
      <c r="K98" s="176">
        <f t="shared" si="27"/>
        <v>0</v>
      </c>
      <c r="L98" s="176">
        <f t="shared" si="28"/>
        <v>0</v>
      </c>
      <c r="M98" s="176">
        <f t="shared" si="29"/>
        <v>0</v>
      </c>
      <c r="N98" s="176">
        <v>0</v>
      </c>
      <c r="O98" s="176"/>
      <c r="P98" s="181"/>
      <c r="Q98" s="181"/>
      <c r="R98" s="181"/>
      <c r="S98" s="176">
        <f t="shared" si="30"/>
        <v>0</v>
      </c>
      <c r="T98" s="177"/>
      <c r="U98" s="177"/>
      <c r="V98" s="181"/>
      <c r="Z98">
        <v>0</v>
      </c>
    </row>
    <row r="99" spans="1:26" ht="24.95" customHeight="1" x14ac:dyDescent="0.25">
      <c r="A99" s="178"/>
      <c r="B99" s="173" t="s">
        <v>165</v>
      </c>
      <c r="C99" s="179" t="s">
        <v>220</v>
      </c>
      <c r="D99" s="173" t="s">
        <v>226</v>
      </c>
      <c r="E99" s="173" t="s">
        <v>227</v>
      </c>
      <c r="F99" s="174">
        <v>1</v>
      </c>
      <c r="G99" s="180"/>
      <c r="H99" s="180"/>
      <c r="I99" s="175">
        <f t="shared" si="25"/>
        <v>0</v>
      </c>
      <c r="J99" s="173">
        <f t="shared" si="26"/>
        <v>0</v>
      </c>
      <c r="K99" s="176">
        <f t="shared" si="27"/>
        <v>0</v>
      </c>
      <c r="L99" s="176">
        <f t="shared" si="28"/>
        <v>0</v>
      </c>
      <c r="M99" s="176">
        <f t="shared" si="29"/>
        <v>0</v>
      </c>
      <c r="N99" s="176">
        <v>0</v>
      </c>
      <c r="O99" s="176"/>
      <c r="P99" s="181"/>
      <c r="Q99" s="181"/>
      <c r="R99" s="181"/>
      <c r="S99" s="176">
        <f t="shared" si="30"/>
        <v>0</v>
      </c>
      <c r="T99" s="177"/>
      <c r="U99" s="177"/>
      <c r="V99" s="181"/>
      <c r="Z99">
        <v>0</v>
      </c>
    </row>
    <row r="100" spans="1:26" ht="24.95" customHeight="1" x14ac:dyDescent="0.25">
      <c r="A100" s="178"/>
      <c r="B100" s="173" t="s">
        <v>165</v>
      </c>
      <c r="C100" s="179" t="s">
        <v>220</v>
      </c>
      <c r="D100" s="173" t="s">
        <v>228</v>
      </c>
      <c r="E100" s="173" t="s">
        <v>168</v>
      </c>
      <c r="F100" s="174">
        <v>3</v>
      </c>
      <c r="G100" s="180"/>
      <c r="H100" s="180"/>
      <c r="I100" s="175">
        <f t="shared" si="25"/>
        <v>0</v>
      </c>
      <c r="J100" s="173">
        <f t="shared" si="26"/>
        <v>0</v>
      </c>
      <c r="K100" s="176">
        <f t="shared" si="27"/>
        <v>0</v>
      </c>
      <c r="L100" s="176">
        <f t="shared" si="28"/>
        <v>0</v>
      </c>
      <c r="M100" s="176">
        <f t="shared" si="29"/>
        <v>0</v>
      </c>
      <c r="N100" s="176">
        <v>0</v>
      </c>
      <c r="O100" s="176"/>
      <c r="P100" s="181"/>
      <c r="Q100" s="181"/>
      <c r="R100" s="181"/>
      <c r="S100" s="176">
        <f t="shared" si="30"/>
        <v>0</v>
      </c>
      <c r="T100" s="177"/>
      <c r="U100" s="177"/>
      <c r="V100" s="181"/>
      <c r="Z100">
        <v>0</v>
      </c>
    </row>
    <row r="101" spans="1:26" ht="24.95" customHeight="1" x14ac:dyDescent="0.25">
      <c r="A101" s="178"/>
      <c r="B101" s="173" t="s">
        <v>165</v>
      </c>
      <c r="C101" s="179" t="s">
        <v>220</v>
      </c>
      <c r="D101" s="173" t="s">
        <v>229</v>
      </c>
      <c r="E101" s="173" t="s">
        <v>168</v>
      </c>
      <c r="F101" s="174">
        <v>2</v>
      </c>
      <c r="G101" s="180"/>
      <c r="H101" s="180"/>
      <c r="I101" s="175">
        <f t="shared" si="25"/>
        <v>0</v>
      </c>
      <c r="J101" s="173">
        <f t="shared" si="26"/>
        <v>0</v>
      </c>
      <c r="K101" s="176">
        <f t="shared" si="27"/>
        <v>0</v>
      </c>
      <c r="L101" s="176">
        <f t="shared" si="28"/>
        <v>0</v>
      </c>
      <c r="M101" s="176">
        <f t="shared" si="29"/>
        <v>0</v>
      </c>
      <c r="N101" s="176">
        <v>0</v>
      </c>
      <c r="O101" s="176"/>
      <c r="P101" s="181"/>
      <c r="Q101" s="181"/>
      <c r="R101" s="181"/>
      <c r="S101" s="176">
        <f t="shared" si="30"/>
        <v>0</v>
      </c>
      <c r="T101" s="177"/>
      <c r="U101" s="177"/>
      <c r="V101" s="181"/>
      <c r="Z101">
        <v>0</v>
      </c>
    </row>
    <row r="102" spans="1:26" x14ac:dyDescent="0.25">
      <c r="A102" s="146"/>
      <c r="B102" s="146"/>
      <c r="C102" s="161">
        <v>725</v>
      </c>
      <c r="D102" s="161" t="s">
        <v>77</v>
      </c>
      <c r="E102" s="146"/>
      <c r="F102" s="160"/>
      <c r="G102" s="149">
        <f>ROUND((SUM(L93:L101))/1,2)</f>
        <v>0</v>
      </c>
      <c r="H102" s="149">
        <f>ROUND((SUM(M93:M101))/1,2)</f>
        <v>0</v>
      </c>
      <c r="I102" s="149">
        <f>ROUND((SUM(I93:I101))/1,2)</f>
        <v>0</v>
      </c>
      <c r="J102" s="146"/>
      <c r="K102" s="146"/>
      <c r="L102" s="146">
        <f>ROUND((SUM(L93:L101))/1,2)</f>
        <v>0</v>
      </c>
      <c r="M102" s="146">
        <f>ROUND((SUM(M93:M101))/1,2)</f>
        <v>0</v>
      </c>
      <c r="N102" s="146"/>
      <c r="O102" s="146"/>
      <c r="P102" s="171"/>
      <c r="Q102" s="146"/>
      <c r="R102" s="146"/>
      <c r="S102" s="171">
        <f>ROUND((SUM(S93:S101))/1,2)</f>
        <v>0</v>
      </c>
      <c r="T102" s="143"/>
      <c r="U102" s="143"/>
      <c r="V102" s="2">
        <f>ROUND((SUM(V93:V101))/1,2)</f>
        <v>0</v>
      </c>
      <c r="W102" s="143"/>
      <c r="X102" s="143"/>
      <c r="Y102" s="143"/>
      <c r="Z102" s="143"/>
    </row>
    <row r="103" spans="1:26" x14ac:dyDescent="0.25">
      <c r="A103" s="1"/>
      <c r="B103" s="1"/>
      <c r="C103" s="1"/>
      <c r="D103" s="1"/>
      <c r="E103" s="1"/>
      <c r="F103" s="156"/>
      <c r="G103" s="139"/>
      <c r="H103" s="139"/>
      <c r="I103" s="139"/>
      <c r="J103" s="1"/>
      <c r="K103" s="1"/>
      <c r="L103" s="1"/>
      <c r="M103" s="1"/>
      <c r="N103" s="1"/>
      <c r="O103" s="1"/>
      <c r="P103" s="1"/>
      <c r="Q103" s="1"/>
      <c r="R103" s="1"/>
      <c r="S103" s="1"/>
      <c r="V103" s="1"/>
    </row>
    <row r="104" spans="1:26" x14ac:dyDescent="0.25">
      <c r="A104" s="146"/>
      <c r="B104" s="146"/>
      <c r="C104" s="161">
        <v>766</v>
      </c>
      <c r="D104" s="161" t="s">
        <v>78</v>
      </c>
      <c r="E104" s="146"/>
      <c r="F104" s="160"/>
      <c r="G104" s="147"/>
      <c r="H104" s="147"/>
      <c r="I104" s="147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3"/>
      <c r="U104" s="143"/>
      <c r="V104" s="146"/>
      <c r="W104" s="143"/>
      <c r="X104" s="143"/>
      <c r="Y104" s="143"/>
      <c r="Z104" s="143"/>
    </row>
    <row r="105" spans="1:26" ht="24.95" customHeight="1" x14ac:dyDescent="0.25">
      <c r="A105" s="178"/>
      <c r="B105" s="173" t="s">
        <v>165</v>
      </c>
      <c r="C105" s="179" t="s">
        <v>230</v>
      </c>
      <c r="D105" s="173" t="s">
        <v>231</v>
      </c>
      <c r="E105" s="173" t="s">
        <v>227</v>
      </c>
      <c r="F105" s="174">
        <v>9</v>
      </c>
      <c r="G105" s="180"/>
      <c r="H105" s="180"/>
      <c r="I105" s="175">
        <f>ROUND(F105*(G105+H105),2)</f>
        <v>0</v>
      </c>
      <c r="J105" s="173">
        <f>ROUND(F105*(N105),2)</f>
        <v>0</v>
      </c>
      <c r="K105" s="176">
        <f>ROUND(F105*(O105),2)</f>
        <v>0</v>
      </c>
      <c r="L105" s="176">
        <f>ROUND(F105*(G105),2)</f>
        <v>0</v>
      </c>
      <c r="M105" s="176">
        <f>ROUND(F105*(H105),2)</f>
        <v>0</v>
      </c>
      <c r="N105" s="176">
        <v>0</v>
      </c>
      <c r="O105" s="176"/>
      <c r="P105" s="181"/>
      <c r="Q105" s="181"/>
      <c r="R105" s="181"/>
      <c r="S105" s="176">
        <f>ROUND(F105*(P105),3)</f>
        <v>0</v>
      </c>
      <c r="T105" s="177"/>
      <c r="U105" s="177"/>
      <c r="V105" s="181"/>
      <c r="Z105">
        <v>0</v>
      </c>
    </row>
    <row r="106" spans="1:26" ht="24.95" customHeight="1" x14ac:dyDescent="0.25">
      <c r="A106" s="178"/>
      <c r="B106" s="173" t="s">
        <v>165</v>
      </c>
      <c r="C106" s="179" t="s">
        <v>230</v>
      </c>
      <c r="D106" s="173" t="s">
        <v>232</v>
      </c>
      <c r="E106" s="173" t="s">
        <v>227</v>
      </c>
      <c r="F106" s="174">
        <v>4</v>
      </c>
      <c r="G106" s="180"/>
      <c r="H106" s="180"/>
      <c r="I106" s="175">
        <f>ROUND(F106*(G106+H106),2)</f>
        <v>0</v>
      </c>
      <c r="J106" s="173">
        <f>ROUND(F106*(N106),2)</f>
        <v>0</v>
      </c>
      <c r="K106" s="176">
        <f>ROUND(F106*(O106),2)</f>
        <v>0</v>
      </c>
      <c r="L106" s="176">
        <f>ROUND(F106*(G106),2)</f>
        <v>0</v>
      </c>
      <c r="M106" s="176">
        <f>ROUND(F106*(H106),2)</f>
        <v>0</v>
      </c>
      <c r="N106" s="176">
        <v>0</v>
      </c>
      <c r="O106" s="176"/>
      <c r="P106" s="181"/>
      <c r="Q106" s="181"/>
      <c r="R106" s="181"/>
      <c r="S106" s="176">
        <f>ROUND(F106*(P106),3)</f>
        <v>0</v>
      </c>
      <c r="T106" s="177"/>
      <c r="U106" s="177"/>
      <c r="V106" s="181"/>
      <c r="Z106">
        <v>0</v>
      </c>
    </row>
    <row r="107" spans="1:26" ht="24.95" customHeight="1" x14ac:dyDescent="0.25">
      <c r="A107" s="178"/>
      <c r="B107" s="173" t="s">
        <v>165</v>
      </c>
      <c r="C107" s="179" t="s">
        <v>230</v>
      </c>
      <c r="D107" s="173" t="s">
        <v>233</v>
      </c>
      <c r="E107" s="173" t="s">
        <v>168</v>
      </c>
      <c r="F107" s="174">
        <v>2</v>
      </c>
      <c r="G107" s="180"/>
      <c r="H107" s="180"/>
      <c r="I107" s="175">
        <f>ROUND(F107*(G107+H107),2)</f>
        <v>0</v>
      </c>
      <c r="J107" s="173">
        <f>ROUND(F107*(N107),2)</f>
        <v>0</v>
      </c>
      <c r="K107" s="176">
        <f>ROUND(F107*(O107),2)</f>
        <v>0</v>
      </c>
      <c r="L107" s="176">
        <f>ROUND(F107*(G107),2)</f>
        <v>0</v>
      </c>
      <c r="M107" s="176">
        <f>ROUND(F107*(H107),2)</f>
        <v>0</v>
      </c>
      <c r="N107" s="176">
        <v>0</v>
      </c>
      <c r="O107" s="176"/>
      <c r="P107" s="181"/>
      <c r="Q107" s="181"/>
      <c r="R107" s="181"/>
      <c r="S107" s="176">
        <f>ROUND(F107*(P107),3)</f>
        <v>0</v>
      </c>
      <c r="T107" s="177"/>
      <c r="U107" s="177"/>
      <c r="V107" s="181"/>
      <c r="Z107">
        <v>0</v>
      </c>
    </row>
    <row r="108" spans="1:26" ht="24.95" customHeight="1" x14ac:dyDescent="0.25">
      <c r="A108" s="178"/>
      <c r="B108" s="173" t="s">
        <v>165</v>
      </c>
      <c r="C108" s="179" t="s">
        <v>230</v>
      </c>
      <c r="D108" s="173" t="s">
        <v>234</v>
      </c>
      <c r="E108" s="173" t="s">
        <v>168</v>
      </c>
      <c r="F108" s="174">
        <v>9</v>
      </c>
      <c r="G108" s="180"/>
      <c r="H108" s="180"/>
      <c r="I108" s="175">
        <f>ROUND(F108*(G108+H108),2)</f>
        <v>0</v>
      </c>
      <c r="J108" s="173">
        <f>ROUND(F108*(N108),2)</f>
        <v>0</v>
      </c>
      <c r="K108" s="176">
        <f>ROUND(F108*(O108),2)</f>
        <v>0</v>
      </c>
      <c r="L108" s="176">
        <f>ROUND(F108*(G108),2)</f>
        <v>0</v>
      </c>
      <c r="M108" s="176">
        <f>ROUND(F108*(H108),2)</f>
        <v>0</v>
      </c>
      <c r="N108" s="176">
        <v>0</v>
      </c>
      <c r="O108" s="176"/>
      <c r="P108" s="181"/>
      <c r="Q108" s="181"/>
      <c r="R108" s="181"/>
      <c r="S108" s="176">
        <f>ROUND(F108*(P108),3)</f>
        <v>0</v>
      </c>
      <c r="T108" s="177"/>
      <c r="U108" s="177"/>
      <c r="V108" s="181"/>
      <c r="Z108">
        <v>0</v>
      </c>
    </row>
    <row r="109" spans="1:26" ht="24.95" customHeight="1" x14ac:dyDescent="0.25">
      <c r="A109" s="178"/>
      <c r="B109" s="173" t="s">
        <v>165</v>
      </c>
      <c r="C109" s="179" t="s">
        <v>230</v>
      </c>
      <c r="D109" s="173" t="s">
        <v>235</v>
      </c>
      <c r="E109" s="173" t="s">
        <v>168</v>
      </c>
      <c r="F109" s="174">
        <v>15</v>
      </c>
      <c r="G109" s="180"/>
      <c r="H109" s="180"/>
      <c r="I109" s="175">
        <f>ROUND(F109*(G109+H109),2)</f>
        <v>0</v>
      </c>
      <c r="J109" s="173">
        <f>ROUND(F109*(N109),2)</f>
        <v>0</v>
      </c>
      <c r="K109" s="176">
        <f>ROUND(F109*(O109),2)</f>
        <v>0</v>
      </c>
      <c r="L109" s="176">
        <f>ROUND(F109*(G109),2)</f>
        <v>0</v>
      </c>
      <c r="M109" s="176">
        <f>ROUND(F109*(H109),2)</f>
        <v>0</v>
      </c>
      <c r="N109" s="176">
        <v>0</v>
      </c>
      <c r="O109" s="176"/>
      <c r="P109" s="181"/>
      <c r="Q109" s="181"/>
      <c r="R109" s="181"/>
      <c r="S109" s="176">
        <f>ROUND(F109*(P109),3)</f>
        <v>0</v>
      </c>
      <c r="T109" s="177"/>
      <c r="U109" s="177"/>
      <c r="V109" s="181"/>
      <c r="Z109">
        <v>0</v>
      </c>
    </row>
    <row r="110" spans="1:26" x14ac:dyDescent="0.25">
      <c r="A110" s="146"/>
      <c r="B110" s="146"/>
      <c r="C110" s="161">
        <v>766</v>
      </c>
      <c r="D110" s="161" t="s">
        <v>78</v>
      </c>
      <c r="E110" s="146"/>
      <c r="F110" s="160"/>
      <c r="G110" s="149">
        <f>ROUND((SUM(L104:L109))/1,2)</f>
        <v>0</v>
      </c>
      <c r="H110" s="149">
        <f>ROUND((SUM(M104:M109))/1,2)</f>
        <v>0</v>
      </c>
      <c r="I110" s="149">
        <f>ROUND((SUM(I104:I109))/1,2)</f>
        <v>0</v>
      </c>
      <c r="J110" s="146"/>
      <c r="K110" s="146"/>
      <c r="L110" s="146">
        <f>ROUND((SUM(L104:L109))/1,2)</f>
        <v>0</v>
      </c>
      <c r="M110" s="146">
        <f>ROUND((SUM(M104:M109))/1,2)</f>
        <v>0</v>
      </c>
      <c r="N110" s="146"/>
      <c r="O110" s="146"/>
      <c r="P110" s="171"/>
      <c r="Q110" s="146"/>
      <c r="R110" s="146"/>
      <c r="S110" s="171">
        <f>ROUND((SUM(S104:S109))/1,2)</f>
        <v>0</v>
      </c>
      <c r="T110" s="143"/>
      <c r="U110" s="143"/>
      <c r="V110" s="2">
        <f>ROUND((SUM(V104:V109))/1,2)</f>
        <v>0</v>
      </c>
      <c r="W110" s="143"/>
      <c r="X110" s="143"/>
      <c r="Y110" s="143"/>
      <c r="Z110" s="143"/>
    </row>
    <row r="111" spans="1:26" x14ac:dyDescent="0.25">
      <c r="A111" s="1"/>
      <c r="B111" s="1"/>
      <c r="C111" s="1"/>
      <c r="D111" s="1"/>
      <c r="E111" s="1"/>
      <c r="F111" s="156"/>
      <c r="G111" s="139"/>
      <c r="H111" s="139"/>
      <c r="I111" s="139"/>
      <c r="J111" s="1"/>
      <c r="K111" s="1"/>
      <c r="L111" s="1"/>
      <c r="M111" s="1"/>
      <c r="N111" s="1"/>
      <c r="O111" s="1"/>
      <c r="P111" s="1"/>
      <c r="Q111" s="1"/>
      <c r="R111" s="1"/>
      <c r="S111" s="1"/>
      <c r="V111" s="1"/>
    </row>
    <row r="112" spans="1:26" x14ac:dyDescent="0.25">
      <c r="A112" s="146"/>
      <c r="B112" s="146"/>
      <c r="C112" s="161">
        <v>767</v>
      </c>
      <c r="D112" s="161" t="s">
        <v>79</v>
      </c>
      <c r="E112" s="146"/>
      <c r="F112" s="160"/>
      <c r="G112" s="147"/>
      <c r="H112" s="147"/>
      <c r="I112" s="147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3"/>
      <c r="U112" s="143"/>
      <c r="V112" s="146"/>
      <c r="W112" s="143"/>
      <c r="X112" s="143"/>
      <c r="Y112" s="143"/>
      <c r="Z112" s="143"/>
    </row>
    <row r="113" spans="1:26" ht="24.95" customHeight="1" x14ac:dyDescent="0.25">
      <c r="A113" s="167"/>
      <c r="B113" s="162" t="s">
        <v>236</v>
      </c>
      <c r="C113" s="168" t="s">
        <v>237</v>
      </c>
      <c r="D113" s="162" t="s">
        <v>238</v>
      </c>
      <c r="E113" s="162" t="s">
        <v>124</v>
      </c>
      <c r="F113" s="163">
        <v>169.39</v>
      </c>
      <c r="G113" s="169"/>
      <c r="H113" s="169"/>
      <c r="I113" s="164">
        <f>ROUND(F113*(G113+H113),2)</f>
        <v>0</v>
      </c>
      <c r="J113" s="162">
        <f>ROUND(F113*(N113),2)</f>
        <v>0</v>
      </c>
      <c r="K113" s="165">
        <f>ROUND(F113*(O113),2)</f>
        <v>0</v>
      </c>
      <c r="L113" s="165">
        <f>ROUND(F113*(G113),2)</f>
        <v>0</v>
      </c>
      <c r="M113" s="165">
        <f>ROUND(F113*(H113),2)</f>
        <v>0</v>
      </c>
      <c r="N113" s="165">
        <v>0</v>
      </c>
      <c r="O113" s="165"/>
      <c r="P113" s="170">
        <v>4.4999999999999999E-4</v>
      </c>
      <c r="Q113" s="170"/>
      <c r="R113" s="170">
        <v>4.4999999999999999E-4</v>
      </c>
      <c r="S113" s="165">
        <f>ROUND(F113*(P113),3)</f>
        <v>7.5999999999999998E-2</v>
      </c>
      <c r="T113" s="166"/>
      <c r="U113" s="166"/>
      <c r="V113" s="170"/>
      <c r="Z113">
        <v>0</v>
      </c>
    </row>
    <row r="114" spans="1:26" ht="24.95" customHeight="1" x14ac:dyDescent="0.25">
      <c r="A114" s="178"/>
      <c r="B114" s="173" t="s">
        <v>165</v>
      </c>
      <c r="C114" s="179" t="s">
        <v>212</v>
      </c>
      <c r="D114" s="173" t="s">
        <v>239</v>
      </c>
      <c r="E114" s="173" t="s">
        <v>124</v>
      </c>
      <c r="F114" s="174">
        <v>170</v>
      </c>
      <c r="G114" s="180"/>
      <c r="H114" s="180"/>
      <c r="I114" s="175">
        <f>ROUND(F114*(G114+H114),2)</f>
        <v>0</v>
      </c>
      <c r="J114" s="173">
        <f>ROUND(F114*(N114),2)</f>
        <v>0</v>
      </c>
      <c r="K114" s="176">
        <f>ROUND(F114*(O114),2)</f>
        <v>0</v>
      </c>
      <c r="L114" s="176">
        <f>ROUND(F114*(G114),2)</f>
        <v>0</v>
      </c>
      <c r="M114" s="176">
        <f>ROUND(F114*(H114),2)</f>
        <v>0</v>
      </c>
      <c r="N114" s="176">
        <v>0</v>
      </c>
      <c r="O114" s="176"/>
      <c r="P114" s="181"/>
      <c r="Q114" s="181"/>
      <c r="R114" s="181"/>
      <c r="S114" s="176">
        <f>ROUND(F114*(P114),3)</f>
        <v>0</v>
      </c>
      <c r="T114" s="177"/>
      <c r="U114" s="177"/>
      <c r="V114" s="181"/>
      <c r="Z114">
        <v>0</v>
      </c>
    </row>
    <row r="115" spans="1:26" ht="24.95" customHeight="1" x14ac:dyDescent="0.25">
      <c r="A115" s="167"/>
      <c r="B115" s="162" t="s">
        <v>236</v>
      </c>
      <c r="C115" s="168" t="s">
        <v>240</v>
      </c>
      <c r="D115" s="162" t="s">
        <v>241</v>
      </c>
      <c r="E115" s="162" t="s">
        <v>124</v>
      </c>
      <c r="F115" s="163">
        <v>324</v>
      </c>
      <c r="G115" s="169"/>
      <c r="H115" s="169"/>
      <c r="I115" s="164">
        <f>ROUND(F115*(G115+H115),2)</f>
        <v>0</v>
      </c>
      <c r="J115" s="162">
        <f>ROUND(F115*(N115),2)</f>
        <v>0</v>
      </c>
      <c r="K115" s="165">
        <f>ROUND(F115*(O115),2)</f>
        <v>0</v>
      </c>
      <c r="L115" s="165">
        <f>ROUND(F115*(G115),2)</f>
        <v>0</v>
      </c>
      <c r="M115" s="165">
        <f>ROUND(F115*(H115),2)</f>
        <v>0</v>
      </c>
      <c r="N115" s="165">
        <v>0</v>
      </c>
      <c r="O115" s="165"/>
      <c r="P115" s="170">
        <v>4.8999999999999998E-4</v>
      </c>
      <c r="Q115" s="170"/>
      <c r="R115" s="170">
        <v>4.8999999999999998E-4</v>
      </c>
      <c r="S115" s="165">
        <f>ROUND(F115*(P115),3)</f>
        <v>0.159</v>
      </c>
      <c r="T115" s="166"/>
      <c r="U115" s="166"/>
      <c r="V115" s="170"/>
      <c r="Z115">
        <v>0</v>
      </c>
    </row>
    <row r="116" spans="1:26" ht="24.95" customHeight="1" x14ac:dyDescent="0.25">
      <c r="A116" s="178"/>
      <c r="B116" s="173" t="s">
        <v>165</v>
      </c>
      <c r="C116" s="179" t="s">
        <v>212</v>
      </c>
      <c r="D116" s="173" t="s">
        <v>242</v>
      </c>
      <c r="E116" s="173" t="s">
        <v>124</v>
      </c>
      <c r="F116" s="174">
        <v>324</v>
      </c>
      <c r="G116" s="180"/>
      <c r="H116" s="180"/>
      <c r="I116" s="175">
        <f>ROUND(F116*(G116+H116),2)</f>
        <v>0</v>
      </c>
      <c r="J116" s="173">
        <f>ROUND(F116*(N116),2)</f>
        <v>0</v>
      </c>
      <c r="K116" s="176">
        <f>ROUND(F116*(O116),2)</f>
        <v>0</v>
      </c>
      <c r="L116" s="176">
        <f>ROUND(F116*(G116),2)</f>
        <v>0</v>
      </c>
      <c r="M116" s="176">
        <f>ROUND(F116*(H116),2)</f>
        <v>0</v>
      </c>
      <c r="N116" s="176">
        <v>0</v>
      </c>
      <c r="O116" s="176"/>
      <c r="P116" s="181"/>
      <c r="Q116" s="181"/>
      <c r="R116" s="181"/>
      <c r="S116" s="176">
        <f>ROUND(F116*(P116),3)</f>
        <v>0</v>
      </c>
      <c r="T116" s="177"/>
      <c r="U116" s="177"/>
      <c r="V116" s="181"/>
      <c r="Z116">
        <v>0</v>
      </c>
    </row>
    <row r="117" spans="1:26" x14ac:dyDescent="0.25">
      <c r="A117" s="146"/>
      <c r="B117" s="146"/>
      <c r="C117" s="161">
        <v>767</v>
      </c>
      <c r="D117" s="161" t="s">
        <v>79</v>
      </c>
      <c r="E117" s="146"/>
      <c r="F117" s="160"/>
      <c r="G117" s="149">
        <f>ROUND((SUM(L112:L116))/1,2)</f>
        <v>0</v>
      </c>
      <c r="H117" s="149">
        <f>ROUND((SUM(M112:M116))/1,2)</f>
        <v>0</v>
      </c>
      <c r="I117" s="149">
        <f>ROUND((SUM(I112:I116))/1,2)</f>
        <v>0</v>
      </c>
      <c r="J117" s="146"/>
      <c r="K117" s="146"/>
      <c r="L117" s="146">
        <f>ROUND((SUM(L112:L116))/1,2)</f>
        <v>0</v>
      </c>
      <c r="M117" s="146">
        <f>ROUND((SUM(M112:M116))/1,2)</f>
        <v>0</v>
      </c>
      <c r="N117" s="146"/>
      <c r="O117" s="146"/>
      <c r="P117" s="171"/>
      <c r="Q117" s="146"/>
      <c r="R117" s="146"/>
      <c r="S117" s="171">
        <f>ROUND((SUM(S112:S116))/1,2)</f>
        <v>0.24</v>
      </c>
      <c r="T117" s="143"/>
      <c r="U117" s="143"/>
      <c r="V117" s="2">
        <f>ROUND((SUM(V112:V116))/1,2)</f>
        <v>0</v>
      </c>
      <c r="W117" s="143"/>
      <c r="X117" s="143"/>
      <c r="Y117" s="143"/>
      <c r="Z117" s="143"/>
    </row>
    <row r="118" spans="1:26" x14ac:dyDescent="0.25">
      <c r="A118" s="1"/>
      <c r="B118" s="1"/>
      <c r="C118" s="1"/>
      <c r="D118" s="1"/>
      <c r="E118" s="1"/>
      <c r="F118" s="156"/>
      <c r="G118" s="139"/>
      <c r="H118" s="139"/>
      <c r="I118" s="139"/>
      <c r="J118" s="1"/>
      <c r="K118" s="1"/>
      <c r="L118" s="1"/>
      <c r="M118" s="1"/>
      <c r="N118" s="1"/>
      <c r="O118" s="1"/>
      <c r="P118" s="1"/>
      <c r="Q118" s="1"/>
      <c r="R118" s="1"/>
      <c r="S118" s="1"/>
      <c r="V118" s="1"/>
    </row>
    <row r="119" spans="1:26" x14ac:dyDescent="0.25">
      <c r="A119" s="146"/>
      <c r="B119" s="146"/>
      <c r="C119" s="161">
        <v>771</v>
      </c>
      <c r="D119" s="161" t="s">
        <v>80</v>
      </c>
      <c r="E119" s="146"/>
      <c r="F119" s="160"/>
      <c r="G119" s="147"/>
      <c r="H119" s="147"/>
      <c r="I119" s="147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3"/>
      <c r="U119" s="143"/>
      <c r="V119" s="146"/>
      <c r="W119" s="143"/>
      <c r="X119" s="143"/>
      <c r="Y119" s="143"/>
      <c r="Z119" s="143"/>
    </row>
    <row r="120" spans="1:26" ht="24.95" customHeight="1" x14ac:dyDescent="0.25">
      <c r="A120" s="167"/>
      <c r="B120" s="162" t="s">
        <v>243</v>
      </c>
      <c r="C120" s="168" t="s">
        <v>244</v>
      </c>
      <c r="D120" s="162" t="s">
        <v>245</v>
      </c>
      <c r="E120" s="162" t="s">
        <v>124</v>
      </c>
      <c r="F120" s="163">
        <v>40.61</v>
      </c>
      <c r="G120" s="169"/>
      <c r="H120" s="169"/>
      <c r="I120" s="164">
        <f>ROUND(F120*(G120+H120),2)</f>
        <v>0</v>
      </c>
      <c r="J120" s="162">
        <f>ROUND(F120*(N120),2)</f>
        <v>0</v>
      </c>
      <c r="K120" s="165">
        <f>ROUND(F120*(O120),2)</f>
        <v>0</v>
      </c>
      <c r="L120" s="165">
        <f>ROUND(F120*(G120),2)</f>
        <v>0</v>
      </c>
      <c r="M120" s="165">
        <f>ROUND(F120*(H120),2)</f>
        <v>0</v>
      </c>
      <c r="N120" s="165">
        <v>0</v>
      </c>
      <c r="O120" s="165"/>
      <c r="P120" s="170">
        <v>5.3E-3</v>
      </c>
      <c r="Q120" s="170"/>
      <c r="R120" s="170">
        <v>5.3E-3</v>
      </c>
      <c r="S120" s="165">
        <f>ROUND(F120*(P120),3)</f>
        <v>0.215</v>
      </c>
      <c r="T120" s="166"/>
      <c r="U120" s="166"/>
      <c r="V120" s="170"/>
      <c r="Z120">
        <v>0</v>
      </c>
    </row>
    <row r="121" spans="1:26" ht="24.95" customHeight="1" x14ac:dyDescent="0.25">
      <c r="A121" s="167"/>
      <c r="B121" s="162" t="s">
        <v>243</v>
      </c>
      <c r="C121" s="168" t="s">
        <v>246</v>
      </c>
      <c r="D121" s="162" t="s">
        <v>247</v>
      </c>
      <c r="E121" s="162" t="s">
        <v>217</v>
      </c>
      <c r="F121" s="163">
        <v>65</v>
      </c>
      <c r="G121" s="169"/>
      <c r="H121" s="169"/>
      <c r="I121" s="164">
        <f>ROUND(F121*(G121+H121),2)</f>
        <v>0</v>
      </c>
      <c r="J121" s="162">
        <f>ROUND(F121*(N121),2)</f>
        <v>0</v>
      </c>
      <c r="K121" s="165">
        <f>ROUND(F121*(O121),2)</f>
        <v>0</v>
      </c>
      <c r="L121" s="165">
        <f>ROUND(F121*(G121),2)</f>
        <v>0</v>
      </c>
      <c r="M121" s="165">
        <f>ROUND(F121*(H121),2)</f>
        <v>0</v>
      </c>
      <c r="N121" s="165">
        <v>0</v>
      </c>
      <c r="O121" s="165"/>
      <c r="P121" s="170">
        <v>6.8999999999999997E-4</v>
      </c>
      <c r="Q121" s="170"/>
      <c r="R121" s="170">
        <v>6.8999999999999997E-4</v>
      </c>
      <c r="S121" s="165">
        <f>ROUND(F121*(P121),3)</f>
        <v>4.4999999999999998E-2</v>
      </c>
      <c r="T121" s="166"/>
      <c r="U121" s="166"/>
      <c r="V121" s="170"/>
      <c r="Z121">
        <v>0</v>
      </c>
    </row>
    <row r="122" spans="1:26" ht="24.95" customHeight="1" x14ac:dyDescent="0.25">
      <c r="A122" s="178"/>
      <c r="B122" s="173" t="s">
        <v>165</v>
      </c>
      <c r="C122" s="179" t="s">
        <v>248</v>
      </c>
      <c r="D122" s="173" t="s">
        <v>249</v>
      </c>
      <c r="E122" s="173" t="s">
        <v>124</v>
      </c>
      <c r="F122" s="174">
        <v>42.6</v>
      </c>
      <c r="G122" s="180"/>
      <c r="H122" s="180"/>
      <c r="I122" s="175">
        <f>ROUND(F122*(G122+H122),2)</f>
        <v>0</v>
      </c>
      <c r="J122" s="173">
        <f>ROUND(F122*(N122),2)</f>
        <v>0</v>
      </c>
      <c r="K122" s="176">
        <f>ROUND(F122*(O122),2)</f>
        <v>0</v>
      </c>
      <c r="L122" s="176">
        <f>ROUND(F122*(G122),2)</f>
        <v>0</v>
      </c>
      <c r="M122" s="176">
        <f>ROUND(F122*(H122),2)</f>
        <v>0</v>
      </c>
      <c r="N122" s="176">
        <v>0</v>
      </c>
      <c r="O122" s="176"/>
      <c r="P122" s="181"/>
      <c r="Q122" s="181"/>
      <c r="R122" s="181"/>
      <c r="S122" s="176">
        <f>ROUND(F122*(P122),3)</f>
        <v>0</v>
      </c>
      <c r="T122" s="177"/>
      <c r="U122" s="177"/>
      <c r="V122" s="181"/>
      <c r="Z122">
        <v>0</v>
      </c>
    </row>
    <row r="123" spans="1:26" x14ac:dyDescent="0.25">
      <c r="A123" s="146"/>
      <c r="B123" s="146"/>
      <c r="C123" s="161">
        <v>771</v>
      </c>
      <c r="D123" s="161" t="s">
        <v>80</v>
      </c>
      <c r="E123" s="146"/>
      <c r="F123" s="160"/>
      <c r="G123" s="149">
        <f>ROUND((SUM(L119:L122))/1,2)</f>
        <v>0</v>
      </c>
      <c r="H123" s="149">
        <f>ROUND((SUM(M119:M122))/1,2)</f>
        <v>0</v>
      </c>
      <c r="I123" s="149">
        <f>ROUND((SUM(I119:I122))/1,2)</f>
        <v>0</v>
      </c>
      <c r="J123" s="146"/>
      <c r="K123" s="146"/>
      <c r="L123" s="146">
        <f>ROUND((SUM(L119:L122))/1,2)</f>
        <v>0</v>
      </c>
      <c r="M123" s="146">
        <f>ROUND((SUM(M119:M122))/1,2)</f>
        <v>0</v>
      </c>
      <c r="N123" s="146"/>
      <c r="O123" s="146"/>
      <c r="P123" s="171"/>
      <c r="Q123" s="146"/>
      <c r="R123" s="146"/>
      <c r="S123" s="171">
        <f>ROUND((SUM(S119:S122))/1,2)</f>
        <v>0.26</v>
      </c>
      <c r="T123" s="143"/>
      <c r="U123" s="143"/>
      <c r="V123" s="2">
        <f>ROUND((SUM(V119:V122))/1,2)</f>
        <v>0</v>
      </c>
      <c r="W123" s="143"/>
      <c r="X123" s="143"/>
      <c r="Y123" s="143"/>
      <c r="Z123" s="143"/>
    </row>
    <row r="124" spans="1:26" x14ac:dyDescent="0.25">
      <c r="A124" s="1"/>
      <c r="B124" s="1"/>
      <c r="C124" s="1"/>
      <c r="D124" s="1"/>
      <c r="E124" s="1"/>
      <c r="F124" s="156"/>
      <c r="G124" s="139"/>
      <c r="H124" s="139"/>
      <c r="I124" s="139"/>
      <c r="J124" s="1"/>
      <c r="K124" s="1"/>
      <c r="L124" s="1"/>
      <c r="M124" s="1"/>
      <c r="N124" s="1"/>
      <c r="O124" s="1"/>
      <c r="P124" s="1"/>
      <c r="Q124" s="1"/>
      <c r="R124" s="1"/>
      <c r="S124" s="1"/>
      <c r="V124" s="1"/>
    </row>
    <row r="125" spans="1:26" x14ac:dyDescent="0.25">
      <c r="A125" s="146"/>
      <c r="B125" s="146"/>
      <c r="C125" s="161">
        <v>776</v>
      </c>
      <c r="D125" s="161" t="s">
        <v>81</v>
      </c>
      <c r="E125" s="146"/>
      <c r="F125" s="160"/>
      <c r="G125" s="147"/>
      <c r="H125" s="147"/>
      <c r="I125" s="147"/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3"/>
      <c r="U125" s="143"/>
      <c r="V125" s="146"/>
      <c r="W125" s="143"/>
      <c r="X125" s="143"/>
      <c r="Y125" s="143"/>
      <c r="Z125" s="143"/>
    </row>
    <row r="126" spans="1:26" ht="24.95" customHeight="1" x14ac:dyDescent="0.25">
      <c r="A126" s="167"/>
      <c r="B126" s="162" t="s">
        <v>250</v>
      </c>
      <c r="C126" s="168" t="s">
        <v>251</v>
      </c>
      <c r="D126" s="162" t="s">
        <v>252</v>
      </c>
      <c r="E126" s="162" t="s">
        <v>124</v>
      </c>
      <c r="F126" s="163">
        <v>44.98</v>
      </c>
      <c r="G126" s="169"/>
      <c r="H126" s="169"/>
      <c r="I126" s="164">
        <f>ROUND(F126*(G126+H126),2)</f>
        <v>0</v>
      </c>
      <c r="J126" s="162">
        <f>ROUND(F126*(N126),2)</f>
        <v>0</v>
      </c>
      <c r="K126" s="165">
        <f>ROUND(F126*(O126),2)</f>
        <v>0</v>
      </c>
      <c r="L126" s="165">
        <f>ROUND(F126*(G126),2)</f>
        <v>0</v>
      </c>
      <c r="M126" s="165">
        <f>ROUND(F126*(H126),2)</f>
        <v>0</v>
      </c>
      <c r="N126" s="165">
        <v>0</v>
      </c>
      <c r="O126" s="165"/>
      <c r="P126" s="170">
        <v>2.3000000000000001E-4</v>
      </c>
      <c r="Q126" s="170"/>
      <c r="R126" s="170">
        <v>2.3000000000000001E-4</v>
      </c>
      <c r="S126" s="165">
        <f>ROUND(F126*(P126),3)</f>
        <v>0.01</v>
      </c>
      <c r="T126" s="166"/>
      <c r="U126" s="166"/>
      <c r="V126" s="170"/>
      <c r="Z126">
        <v>0</v>
      </c>
    </row>
    <row r="127" spans="1:26" ht="24.95" customHeight="1" x14ac:dyDescent="0.25">
      <c r="A127" s="167"/>
      <c r="B127" s="162" t="s">
        <v>250</v>
      </c>
      <c r="C127" s="168" t="s">
        <v>253</v>
      </c>
      <c r="D127" s="162" t="s">
        <v>254</v>
      </c>
      <c r="E127" s="162" t="s">
        <v>124</v>
      </c>
      <c r="F127" s="163">
        <v>44.98</v>
      </c>
      <c r="G127" s="169"/>
      <c r="H127" s="169"/>
      <c r="I127" s="164">
        <f>ROUND(F127*(G127+H127),2)</f>
        <v>0</v>
      </c>
      <c r="J127" s="162">
        <f>ROUND(F127*(N127),2)</f>
        <v>0</v>
      </c>
      <c r="K127" s="165">
        <f>ROUND(F127*(O127),2)</f>
        <v>0</v>
      </c>
      <c r="L127" s="165">
        <f>ROUND(F127*(G127),2)</f>
        <v>0</v>
      </c>
      <c r="M127" s="165">
        <f>ROUND(F127*(H127),2)</f>
        <v>0</v>
      </c>
      <c r="N127" s="165">
        <v>0</v>
      </c>
      <c r="O127" s="165"/>
      <c r="P127" s="170">
        <v>5.3499999999999997E-3</v>
      </c>
      <c r="Q127" s="170"/>
      <c r="R127" s="170">
        <v>5.3499999999999997E-3</v>
      </c>
      <c r="S127" s="165">
        <f>ROUND(F127*(P127),3)</f>
        <v>0.24099999999999999</v>
      </c>
      <c r="T127" s="166"/>
      <c r="U127" s="166"/>
      <c r="V127" s="170"/>
      <c r="Z127">
        <v>0</v>
      </c>
    </row>
    <row r="128" spans="1:26" ht="24.95" customHeight="1" x14ac:dyDescent="0.25">
      <c r="A128" s="167"/>
      <c r="B128" s="162" t="s">
        <v>250</v>
      </c>
      <c r="C128" s="168" t="s">
        <v>255</v>
      </c>
      <c r="D128" s="162" t="s">
        <v>256</v>
      </c>
      <c r="E128" s="162" t="s">
        <v>124</v>
      </c>
      <c r="F128" s="163">
        <v>45</v>
      </c>
      <c r="G128" s="169"/>
      <c r="H128" s="169"/>
      <c r="I128" s="164">
        <f>ROUND(F128*(G128+H128),2)</f>
        <v>0</v>
      </c>
      <c r="J128" s="162">
        <f>ROUND(F128*(N128),2)</f>
        <v>0</v>
      </c>
      <c r="K128" s="165">
        <f>ROUND(F128*(O128),2)</f>
        <v>0</v>
      </c>
      <c r="L128" s="165">
        <f>ROUND(F128*(G128),2)</f>
        <v>0</v>
      </c>
      <c r="M128" s="165">
        <f>ROUND(F128*(H128),2)</f>
        <v>0</v>
      </c>
      <c r="N128" s="165">
        <v>0</v>
      </c>
      <c r="O128" s="165"/>
      <c r="P128" s="170"/>
      <c r="Q128" s="170"/>
      <c r="R128" s="170"/>
      <c r="S128" s="165">
        <f>ROUND(F128*(P128),3)</f>
        <v>0</v>
      </c>
      <c r="T128" s="166"/>
      <c r="U128" s="166"/>
      <c r="V128" s="170"/>
      <c r="Z128">
        <v>0</v>
      </c>
    </row>
    <row r="129" spans="1:26" ht="24.95" customHeight="1" x14ac:dyDescent="0.25">
      <c r="A129" s="167"/>
      <c r="B129" s="162" t="s">
        <v>250</v>
      </c>
      <c r="C129" s="168" t="s">
        <v>257</v>
      </c>
      <c r="D129" s="162" t="s">
        <v>258</v>
      </c>
      <c r="E129" s="162" t="s">
        <v>217</v>
      </c>
      <c r="F129" s="163">
        <v>72</v>
      </c>
      <c r="G129" s="169"/>
      <c r="H129" s="169"/>
      <c r="I129" s="164">
        <f>ROUND(F129*(G129+H129),2)</f>
        <v>0</v>
      </c>
      <c r="J129" s="162">
        <f>ROUND(F129*(N129),2)</f>
        <v>0</v>
      </c>
      <c r="K129" s="165">
        <f>ROUND(F129*(O129),2)</f>
        <v>0</v>
      </c>
      <c r="L129" s="165">
        <f>ROUND(F129*(G129),2)</f>
        <v>0</v>
      </c>
      <c r="M129" s="165">
        <f>ROUND(F129*(H129),2)</f>
        <v>0</v>
      </c>
      <c r="N129" s="165">
        <v>0</v>
      </c>
      <c r="O129" s="165"/>
      <c r="P129" s="170">
        <v>1.0000000000000001E-5</v>
      </c>
      <c r="Q129" s="170"/>
      <c r="R129" s="170">
        <v>1.0000000000000001E-5</v>
      </c>
      <c r="S129" s="165">
        <f>ROUND(F129*(P129),3)</f>
        <v>1E-3</v>
      </c>
      <c r="T129" s="166"/>
      <c r="U129" s="166"/>
      <c r="V129" s="170"/>
      <c r="Z129">
        <v>0</v>
      </c>
    </row>
    <row r="130" spans="1:26" ht="24.95" customHeight="1" x14ac:dyDescent="0.25">
      <c r="A130" s="178"/>
      <c r="B130" s="173" t="s">
        <v>165</v>
      </c>
      <c r="C130" s="179" t="s">
        <v>212</v>
      </c>
      <c r="D130" s="173" t="s">
        <v>259</v>
      </c>
      <c r="E130" s="173" t="s">
        <v>124</v>
      </c>
      <c r="F130" s="174">
        <v>49.5</v>
      </c>
      <c r="G130" s="180"/>
      <c r="H130" s="180"/>
      <c r="I130" s="175">
        <f>ROUND(F130*(G130+H130),2)</f>
        <v>0</v>
      </c>
      <c r="J130" s="173">
        <f>ROUND(F130*(N130),2)</f>
        <v>0</v>
      </c>
      <c r="K130" s="176">
        <f>ROUND(F130*(O130),2)</f>
        <v>0</v>
      </c>
      <c r="L130" s="176">
        <f>ROUND(F130*(G130),2)</f>
        <v>0</v>
      </c>
      <c r="M130" s="176">
        <f>ROUND(F130*(H130),2)</f>
        <v>0</v>
      </c>
      <c r="N130" s="176">
        <v>0</v>
      </c>
      <c r="O130" s="176"/>
      <c r="P130" s="181"/>
      <c r="Q130" s="181"/>
      <c r="R130" s="181"/>
      <c r="S130" s="176">
        <f>ROUND(F130*(P130),3)</f>
        <v>0</v>
      </c>
      <c r="T130" s="177"/>
      <c r="U130" s="177"/>
      <c r="V130" s="181"/>
      <c r="Z130">
        <v>0</v>
      </c>
    </row>
    <row r="131" spans="1:26" x14ac:dyDescent="0.25">
      <c r="A131" s="146"/>
      <c r="B131" s="146"/>
      <c r="C131" s="161">
        <v>776</v>
      </c>
      <c r="D131" s="161" t="s">
        <v>81</v>
      </c>
      <c r="E131" s="146"/>
      <c r="F131" s="160"/>
      <c r="G131" s="149">
        <f>ROUND((SUM(L125:L130))/1,2)</f>
        <v>0</v>
      </c>
      <c r="H131" s="149">
        <f>ROUND((SUM(M125:M130))/1,2)</f>
        <v>0</v>
      </c>
      <c r="I131" s="149">
        <f>ROUND((SUM(I125:I130))/1,2)</f>
        <v>0</v>
      </c>
      <c r="J131" s="146"/>
      <c r="K131" s="146"/>
      <c r="L131" s="146">
        <f>ROUND((SUM(L125:L130))/1,2)</f>
        <v>0</v>
      </c>
      <c r="M131" s="146">
        <f>ROUND((SUM(M125:M130))/1,2)</f>
        <v>0</v>
      </c>
      <c r="N131" s="146"/>
      <c r="O131" s="146"/>
      <c r="P131" s="171"/>
      <c r="Q131" s="146"/>
      <c r="R131" s="146"/>
      <c r="S131" s="171">
        <f>ROUND((SUM(S125:S130))/1,2)</f>
        <v>0.25</v>
      </c>
      <c r="T131" s="143"/>
      <c r="U131" s="143"/>
      <c r="V131" s="2">
        <f>ROUND((SUM(V125:V130))/1,2)</f>
        <v>0</v>
      </c>
      <c r="W131" s="143"/>
      <c r="X131" s="143"/>
      <c r="Y131" s="143"/>
      <c r="Z131" s="143"/>
    </row>
    <row r="132" spans="1:26" x14ac:dyDescent="0.25">
      <c r="A132" s="1"/>
      <c r="B132" s="1"/>
      <c r="C132" s="1"/>
      <c r="D132" s="1"/>
      <c r="E132" s="1"/>
      <c r="F132" s="156"/>
      <c r="G132" s="139"/>
      <c r="H132" s="139"/>
      <c r="I132" s="139"/>
      <c r="J132" s="1"/>
      <c r="K132" s="1"/>
      <c r="L132" s="1"/>
      <c r="M132" s="1"/>
      <c r="N132" s="1"/>
      <c r="O132" s="1"/>
      <c r="P132" s="1"/>
      <c r="Q132" s="1"/>
      <c r="R132" s="1"/>
      <c r="S132" s="1"/>
      <c r="V132" s="1"/>
    </row>
    <row r="133" spans="1:26" x14ac:dyDescent="0.25">
      <c r="A133" s="146"/>
      <c r="B133" s="146"/>
      <c r="C133" s="161">
        <v>777</v>
      </c>
      <c r="D133" s="161" t="s">
        <v>82</v>
      </c>
      <c r="E133" s="146"/>
      <c r="F133" s="160"/>
      <c r="G133" s="147"/>
      <c r="H133" s="147"/>
      <c r="I133" s="147"/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3"/>
      <c r="U133" s="143"/>
      <c r="V133" s="146"/>
      <c r="W133" s="143"/>
      <c r="X133" s="143"/>
      <c r="Y133" s="143"/>
      <c r="Z133" s="143"/>
    </row>
    <row r="134" spans="1:26" ht="24.95" customHeight="1" x14ac:dyDescent="0.25">
      <c r="A134" s="167"/>
      <c r="B134" s="162" t="s">
        <v>260</v>
      </c>
      <c r="C134" s="168" t="s">
        <v>261</v>
      </c>
      <c r="D134" s="162" t="s">
        <v>262</v>
      </c>
      <c r="E134" s="162" t="s">
        <v>124</v>
      </c>
      <c r="F134" s="163">
        <v>150.62</v>
      </c>
      <c r="G134" s="169"/>
      <c r="H134" s="169"/>
      <c r="I134" s="164">
        <f>ROUND(F134*(G134+H134),2)</f>
        <v>0</v>
      </c>
      <c r="J134" s="162">
        <f>ROUND(F134*(N134),2)</f>
        <v>0</v>
      </c>
      <c r="K134" s="165">
        <f>ROUND(F134*(O134),2)</f>
        <v>0</v>
      </c>
      <c r="L134" s="165">
        <f>ROUND(F134*(G134),2)</f>
        <v>0</v>
      </c>
      <c r="M134" s="165">
        <f>ROUND(F134*(H134),2)</f>
        <v>0</v>
      </c>
      <c r="N134" s="165">
        <v>0</v>
      </c>
      <c r="O134" s="165"/>
      <c r="P134" s="170">
        <v>2.3E-3</v>
      </c>
      <c r="Q134" s="170"/>
      <c r="R134" s="170">
        <v>2.3E-3</v>
      </c>
      <c r="S134" s="165">
        <f>ROUND(F134*(P134),3)</f>
        <v>0.34599999999999997</v>
      </c>
      <c r="T134" s="166"/>
      <c r="U134" s="166"/>
      <c r="V134" s="170"/>
      <c r="Z134">
        <v>0</v>
      </c>
    </row>
    <row r="135" spans="1:26" ht="24.95" customHeight="1" x14ac:dyDescent="0.25">
      <c r="A135" s="167"/>
      <c r="B135" s="162" t="s">
        <v>260</v>
      </c>
      <c r="C135" s="168" t="s">
        <v>263</v>
      </c>
      <c r="D135" s="162" t="s">
        <v>264</v>
      </c>
      <c r="E135" s="162" t="s">
        <v>124</v>
      </c>
      <c r="F135" s="163">
        <v>150.96199999999999</v>
      </c>
      <c r="G135" s="169"/>
      <c r="H135" s="169"/>
      <c r="I135" s="164">
        <f>ROUND(F135*(G135+H135),2)</f>
        <v>0</v>
      </c>
      <c r="J135" s="162">
        <f>ROUND(F135*(N135),2)</f>
        <v>0</v>
      </c>
      <c r="K135" s="165">
        <f>ROUND(F135*(O135),2)</f>
        <v>0</v>
      </c>
      <c r="L135" s="165">
        <f>ROUND(F135*(G135),2)</f>
        <v>0</v>
      </c>
      <c r="M135" s="165">
        <f>ROUND(F135*(H135),2)</f>
        <v>0</v>
      </c>
      <c r="N135" s="165">
        <v>0</v>
      </c>
      <c r="O135" s="165"/>
      <c r="P135" s="170">
        <v>5.7299999999999999E-3</v>
      </c>
      <c r="Q135" s="170"/>
      <c r="R135" s="170">
        <v>5.7299999999999999E-3</v>
      </c>
      <c r="S135" s="165">
        <f>ROUND(F135*(P135),3)</f>
        <v>0.86499999999999999</v>
      </c>
      <c r="T135" s="166"/>
      <c r="U135" s="166"/>
      <c r="V135" s="170"/>
      <c r="Z135">
        <v>0</v>
      </c>
    </row>
    <row r="136" spans="1:26" x14ac:dyDescent="0.25">
      <c r="A136" s="146"/>
      <c r="B136" s="146"/>
      <c r="C136" s="161">
        <v>777</v>
      </c>
      <c r="D136" s="161" t="s">
        <v>82</v>
      </c>
      <c r="E136" s="146"/>
      <c r="F136" s="160"/>
      <c r="G136" s="149">
        <f>ROUND((SUM(L133:L135))/1,2)</f>
        <v>0</v>
      </c>
      <c r="H136" s="149">
        <f>ROUND((SUM(M133:M135))/1,2)</f>
        <v>0</v>
      </c>
      <c r="I136" s="149">
        <f>ROUND((SUM(I133:I135))/1,2)</f>
        <v>0</v>
      </c>
      <c r="J136" s="146"/>
      <c r="K136" s="146"/>
      <c r="L136" s="146">
        <f>ROUND((SUM(L133:L135))/1,2)</f>
        <v>0</v>
      </c>
      <c r="M136" s="146">
        <f>ROUND((SUM(M133:M135))/1,2)</f>
        <v>0</v>
      </c>
      <c r="N136" s="146"/>
      <c r="O136" s="146"/>
      <c r="P136" s="171"/>
      <c r="Q136" s="146"/>
      <c r="R136" s="146"/>
      <c r="S136" s="171">
        <f>ROUND((SUM(S133:S135))/1,2)</f>
        <v>1.21</v>
      </c>
      <c r="T136" s="143"/>
      <c r="U136" s="143"/>
      <c r="V136" s="2">
        <f>ROUND((SUM(V133:V135))/1,2)</f>
        <v>0</v>
      </c>
      <c r="W136" s="143"/>
      <c r="X136" s="143"/>
      <c r="Y136" s="143"/>
      <c r="Z136" s="143"/>
    </row>
    <row r="137" spans="1:26" x14ac:dyDescent="0.25">
      <c r="A137" s="1"/>
      <c r="B137" s="1"/>
      <c r="C137" s="1"/>
      <c r="D137" s="1"/>
      <c r="E137" s="1"/>
      <c r="F137" s="156"/>
      <c r="G137" s="139"/>
      <c r="H137" s="139"/>
      <c r="I137" s="139"/>
      <c r="J137" s="1"/>
      <c r="K137" s="1"/>
      <c r="L137" s="1"/>
      <c r="M137" s="1"/>
      <c r="N137" s="1"/>
      <c r="O137" s="1"/>
      <c r="P137" s="1"/>
      <c r="Q137" s="1"/>
      <c r="R137" s="1"/>
      <c r="S137" s="1"/>
      <c r="V137" s="1"/>
    </row>
    <row r="138" spans="1:26" x14ac:dyDescent="0.25">
      <c r="A138" s="146"/>
      <c r="B138" s="146"/>
      <c r="C138" s="161">
        <v>781</v>
      </c>
      <c r="D138" s="161" t="s">
        <v>83</v>
      </c>
      <c r="E138" s="146"/>
      <c r="F138" s="160"/>
      <c r="G138" s="147"/>
      <c r="H138" s="147"/>
      <c r="I138" s="147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3"/>
      <c r="U138" s="143"/>
      <c r="V138" s="146"/>
      <c r="W138" s="143"/>
      <c r="X138" s="143"/>
      <c r="Y138" s="143"/>
      <c r="Z138" s="143"/>
    </row>
    <row r="139" spans="1:26" ht="24.95" customHeight="1" x14ac:dyDescent="0.25">
      <c r="A139" s="167"/>
      <c r="B139" s="162" t="s">
        <v>265</v>
      </c>
      <c r="C139" s="168" t="s">
        <v>266</v>
      </c>
      <c r="D139" s="162" t="s">
        <v>267</v>
      </c>
      <c r="E139" s="162" t="s">
        <v>124</v>
      </c>
      <c r="F139" s="163">
        <v>169</v>
      </c>
      <c r="G139" s="169"/>
      <c r="H139" s="169"/>
      <c r="I139" s="164">
        <f>ROUND(F139*(G139+H139),2)</f>
        <v>0</v>
      </c>
      <c r="J139" s="162">
        <f>ROUND(F139*(N139),2)</f>
        <v>0</v>
      </c>
      <c r="K139" s="165">
        <f>ROUND(F139*(O139),2)</f>
        <v>0</v>
      </c>
      <c r="L139" s="165">
        <f>ROUND(F139*(G139),2)</f>
        <v>0</v>
      </c>
      <c r="M139" s="165">
        <f>ROUND(F139*(H139),2)</f>
        <v>0</v>
      </c>
      <c r="N139" s="165">
        <v>0</v>
      </c>
      <c r="O139" s="165"/>
      <c r="P139" s="170">
        <v>3.3700000000000002E-3</v>
      </c>
      <c r="Q139" s="170"/>
      <c r="R139" s="170">
        <v>3.3700000000000002E-3</v>
      </c>
      <c r="S139" s="165">
        <f>ROUND(F139*(P139),3)</f>
        <v>0.56999999999999995</v>
      </c>
      <c r="T139" s="166"/>
      <c r="U139" s="166"/>
      <c r="V139" s="170"/>
      <c r="Z139">
        <v>0</v>
      </c>
    </row>
    <row r="140" spans="1:26" ht="24.95" customHeight="1" x14ac:dyDescent="0.25">
      <c r="A140" s="178"/>
      <c r="B140" s="173" t="s">
        <v>165</v>
      </c>
      <c r="C140" s="179" t="s">
        <v>248</v>
      </c>
      <c r="D140" s="173" t="s">
        <v>268</v>
      </c>
      <c r="E140" s="173" t="s">
        <v>124</v>
      </c>
      <c r="F140" s="174">
        <v>177.45</v>
      </c>
      <c r="G140" s="180"/>
      <c r="H140" s="180"/>
      <c r="I140" s="175">
        <f>ROUND(F140*(G140+H140),2)</f>
        <v>0</v>
      </c>
      <c r="J140" s="173">
        <f>ROUND(F140*(N140),2)</f>
        <v>0</v>
      </c>
      <c r="K140" s="176">
        <f>ROUND(F140*(O140),2)</f>
        <v>0</v>
      </c>
      <c r="L140" s="176">
        <f>ROUND(F140*(G140),2)</f>
        <v>0</v>
      </c>
      <c r="M140" s="176">
        <f>ROUND(F140*(H140),2)</f>
        <v>0</v>
      </c>
      <c r="N140" s="176">
        <v>0</v>
      </c>
      <c r="O140" s="176"/>
      <c r="P140" s="181"/>
      <c r="Q140" s="181"/>
      <c r="R140" s="181"/>
      <c r="S140" s="176">
        <f>ROUND(F140*(P140),3)</f>
        <v>0</v>
      </c>
      <c r="T140" s="177"/>
      <c r="U140" s="177"/>
      <c r="V140" s="181"/>
      <c r="Z140">
        <v>0</v>
      </c>
    </row>
    <row r="141" spans="1:26" x14ac:dyDescent="0.25">
      <c r="A141" s="146"/>
      <c r="B141" s="146"/>
      <c r="C141" s="161">
        <v>781</v>
      </c>
      <c r="D141" s="161" t="s">
        <v>83</v>
      </c>
      <c r="E141" s="146"/>
      <c r="F141" s="160"/>
      <c r="G141" s="149">
        <f>ROUND((SUM(L138:L140))/1,2)</f>
        <v>0</v>
      </c>
      <c r="H141" s="149">
        <f>ROUND((SUM(M138:M140))/1,2)</f>
        <v>0</v>
      </c>
      <c r="I141" s="149">
        <f>ROUND((SUM(I138:I140))/1,2)</f>
        <v>0</v>
      </c>
      <c r="J141" s="146"/>
      <c r="K141" s="146"/>
      <c r="L141" s="146">
        <f>ROUND((SUM(L138:L140))/1,2)</f>
        <v>0</v>
      </c>
      <c r="M141" s="146">
        <f>ROUND((SUM(M138:M140))/1,2)</f>
        <v>0</v>
      </c>
      <c r="N141" s="146"/>
      <c r="O141" s="146"/>
      <c r="P141" s="171"/>
      <c r="Q141" s="146"/>
      <c r="R141" s="146"/>
      <c r="S141" s="171">
        <f>ROUND((SUM(S138:S140))/1,2)</f>
        <v>0.56999999999999995</v>
      </c>
      <c r="T141" s="143"/>
      <c r="U141" s="143"/>
      <c r="V141" s="2">
        <f>ROUND((SUM(V138:V140))/1,2)</f>
        <v>0</v>
      </c>
      <c r="W141" s="143"/>
      <c r="X141" s="143"/>
      <c r="Y141" s="143"/>
      <c r="Z141" s="143"/>
    </row>
    <row r="142" spans="1:26" x14ac:dyDescent="0.25">
      <c r="A142" s="1"/>
      <c r="B142" s="1"/>
      <c r="C142" s="1"/>
      <c r="D142" s="1"/>
      <c r="E142" s="1"/>
      <c r="F142" s="156"/>
      <c r="G142" s="139"/>
      <c r="H142" s="139"/>
      <c r="I142" s="139"/>
      <c r="J142" s="1"/>
      <c r="K142" s="1"/>
      <c r="L142" s="1"/>
      <c r="M142" s="1"/>
      <c r="N142" s="1"/>
      <c r="O142" s="1"/>
      <c r="P142" s="1"/>
      <c r="Q142" s="1"/>
      <c r="R142" s="1"/>
      <c r="S142" s="1"/>
      <c r="V142" s="1"/>
    </row>
    <row r="143" spans="1:26" x14ac:dyDescent="0.25">
      <c r="A143" s="146"/>
      <c r="B143" s="146"/>
      <c r="C143" s="161">
        <v>784</v>
      </c>
      <c r="D143" s="161" t="s">
        <v>84</v>
      </c>
      <c r="E143" s="146"/>
      <c r="F143" s="160"/>
      <c r="G143" s="147"/>
      <c r="H143" s="147"/>
      <c r="I143" s="147"/>
      <c r="J143" s="146"/>
      <c r="K143" s="146"/>
      <c r="L143" s="146"/>
      <c r="M143" s="146"/>
      <c r="N143" s="146"/>
      <c r="O143" s="146"/>
      <c r="P143" s="146"/>
      <c r="Q143" s="146"/>
      <c r="R143" s="146"/>
      <c r="S143" s="146"/>
      <c r="T143" s="143"/>
      <c r="U143" s="143"/>
      <c r="V143" s="146"/>
      <c r="W143" s="143"/>
      <c r="X143" s="143"/>
      <c r="Y143" s="143"/>
      <c r="Z143" s="143"/>
    </row>
    <row r="144" spans="1:26" ht="24.95" customHeight="1" x14ac:dyDescent="0.25">
      <c r="A144" s="167"/>
      <c r="B144" s="162" t="s">
        <v>269</v>
      </c>
      <c r="C144" s="168" t="s">
        <v>270</v>
      </c>
      <c r="D144" s="162" t="s">
        <v>271</v>
      </c>
      <c r="E144" s="162" t="s">
        <v>124</v>
      </c>
      <c r="F144" s="163">
        <v>239</v>
      </c>
      <c r="G144" s="169"/>
      <c r="H144" s="169"/>
      <c r="I144" s="164">
        <f>ROUND(F144*(G144+H144),2)</f>
        <v>0</v>
      </c>
      <c r="J144" s="162">
        <f>ROUND(F144*(N144),2)</f>
        <v>0</v>
      </c>
      <c r="K144" s="165">
        <f>ROUND(F144*(O144),2)</f>
        <v>0</v>
      </c>
      <c r="L144" s="165">
        <f>ROUND(F144*(G144),2)</f>
        <v>0</v>
      </c>
      <c r="M144" s="165">
        <f>ROUND(F144*(H144),2)</f>
        <v>0</v>
      </c>
      <c r="N144" s="165">
        <v>0</v>
      </c>
      <c r="O144" s="165"/>
      <c r="P144" s="170">
        <v>1.3999999999999999E-4</v>
      </c>
      <c r="Q144" s="170"/>
      <c r="R144" s="170">
        <v>1.3999999999999999E-4</v>
      </c>
      <c r="S144" s="165">
        <f>ROUND(F144*(P144),3)</f>
        <v>3.3000000000000002E-2</v>
      </c>
      <c r="T144" s="166"/>
      <c r="U144" s="166"/>
      <c r="V144" s="170"/>
      <c r="Z144">
        <v>0</v>
      </c>
    </row>
    <row r="145" spans="1:26" ht="24.95" customHeight="1" x14ac:dyDescent="0.25">
      <c r="A145" s="167"/>
      <c r="B145" s="162" t="s">
        <v>269</v>
      </c>
      <c r="C145" s="168" t="s">
        <v>272</v>
      </c>
      <c r="D145" s="162" t="s">
        <v>273</v>
      </c>
      <c r="E145" s="162" t="s">
        <v>124</v>
      </c>
      <c r="F145" s="163">
        <v>239</v>
      </c>
      <c r="G145" s="169"/>
      <c r="H145" s="169"/>
      <c r="I145" s="164">
        <f>ROUND(F145*(G145+H145),2)</f>
        <v>0</v>
      </c>
      <c r="J145" s="162">
        <f>ROUND(F145*(N145),2)</f>
        <v>0</v>
      </c>
      <c r="K145" s="165">
        <f>ROUND(F145*(O145),2)</f>
        <v>0</v>
      </c>
      <c r="L145" s="165">
        <f>ROUND(F145*(G145),2)</f>
        <v>0</v>
      </c>
      <c r="M145" s="165">
        <f>ROUND(F145*(H145),2)</f>
        <v>0</v>
      </c>
      <c r="N145" s="165">
        <v>0</v>
      </c>
      <c r="O145" s="165"/>
      <c r="P145" s="170">
        <v>2.1000000000000001E-4</v>
      </c>
      <c r="Q145" s="170"/>
      <c r="R145" s="170">
        <v>2.1000000000000001E-4</v>
      </c>
      <c r="S145" s="165">
        <f>ROUND(F145*(P145),3)</f>
        <v>0.05</v>
      </c>
      <c r="T145" s="166"/>
      <c r="U145" s="166"/>
      <c r="V145" s="170"/>
      <c r="Z145">
        <v>0</v>
      </c>
    </row>
    <row r="146" spans="1:26" x14ac:dyDescent="0.25">
      <c r="A146" s="146"/>
      <c r="B146" s="146"/>
      <c r="C146" s="161">
        <v>784</v>
      </c>
      <c r="D146" s="161" t="s">
        <v>84</v>
      </c>
      <c r="E146" s="146"/>
      <c r="F146" s="160"/>
      <c r="G146" s="149">
        <f>ROUND((SUM(L143:L145))/1,2)</f>
        <v>0</v>
      </c>
      <c r="H146" s="149">
        <f>ROUND((SUM(M143:M145))/1,2)</f>
        <v>0</v>
      </c>
      <c r="I146" s="149">
        <f>ROUND((SUM(I143:I145))/1,2)</f>
        <v>0</v>
      </c>
      <c r="J146" s="146"/>
      <c r="K146" s="146"/>
      <c r="L146" s="146">
        <f>ROUND((SUM(L143:L145))/1,2)</f>
        <v>0</v>
      </c>
      <c r="M146" s="146">
        <f>ROUND((SUM(M143:M145))/1,2)</f>
        <v>0</v>
      </c>
      <c r="N146" s="146"/>
      <c r="O146" s="146"/>
      <c r="P146" s="171"/>
      <c r="Q146" s="146"/>
      <c r="R146" s="146"/>
      <c r="S146" s="171">
        <f>ROUND((SUM(S143:S145))/1,2)</f>
        <v>0.08</v>
      </c>
      <c r="T146" s="143"/>
      <c r="U146" s="143"/>
      <c r="V146" s="2">
        <f>ROUND((SUM(V143:V145))/1,2)</f>
        <v>0</v>
      </c>
      <c r="W146" s="143"/>
      <c r="X146" s="143"/>
      <c r="Y146" s="143"/>
      <c r="Z146" s="143"/>
    </row>
    <row r="147" spans="1:26" x14ac:dyDescent="0.25">
      <c r="A147" s="1"/>
      <c r="B147" s="1"/>
      <c r="C147" s="1"/>
      <c r="D147" s="1"/>
      <c r="E147" s="1"/>
      <c r="F147" s="156"/>
      <c r="G147" s="139"/>
      <c r="H147" s="139"/>
      <c r="I147" s="139"/>
      <c r="J147" s="1"/>
      <c r="K147" s="1"/>
      <c r="L147" s="1"/>
      <c r="M147" s="1"/>
      <c r="N147" s="1"/>
      <c r="O147" s="1"/>
      <c r="P147" s="1"/>
      <c r="Q147" s="1"/>
      <c r="R147" s="1"/>
      <c r="S147" s="1"/>
      <c r="V147" s="1"/>
    </row>
    <row r="148" spans="1:26" x14ac:dyDescent="0.25">
      <c r="A148" s="146"/>
      <c r="B148" s="146"/>
      <c r="C148" s="146"/>
      <c r="D148" s="2" t="s">
        <v>73</v>
      </c>
      <c r="E148" s="146"/>
      <c r="F148" s="160"/>
      <c r="G148" s="149">
        <f>ROUND((SUM(L78:L147))/2,2)</f>
        <v>0</v>
      </c>
      <c r="H148" s="149">
        <f>ROUND((SUM(M78:M147))/2,2)</f>
        <v>0</v>
      </c>
      <c r="I148" s="149">
        <f>ROUND((SUM(I78:I147))/2,2)</f>
        <v>0</v>
      </c>
      <c r="J148" s="160"/>
      <c r="K148" s="146"/>
      <c r="L148" s="147">
        <f>ROUND((SUM(L78:L147))/2,2)</f>
        <v>0</v>
      </c>
      <c r="M148" s="147">
        <f>ROUND((SUM(M78:M147))/2,2)</f>
        <v>0</v>
      </c>
      <c r="N148" s="146"/>
      <c r="O148" s="146"/>
      <c r="P148" s="171"/>
      <c r="Q148" s="146"/>
      <c r="R148" s="146"/>
      <c r="S148" s="171">
        <f>ROUND((SUM(S78:S147))/2,2)</f>
        <v>2.61</v>
      </c>
      <c r="T148" s="143"/>
      <c r="U148" s="143"/>
      <c r="V148" s="2">
        <f>ROUND((SUM(V78:V147))/2,2)</f>
        <v>0</v>
      </c>
    </row>
    <row r="149" spans="1:26" x14ac:dyDescent="0.25">
      <c r="A149" s="1"/>
      <c r="B149" s="1"/>
      <c r="C149" s="1"/>
      <c r="D149" s="1"/>
      <c r="E149" s="1"/>
      <c r="F149" s="156"/>
      <c r="G149" s="139"/>
      <c r="H149" s="139"/>
      <c r="I149" s="139"/>
      <c r="J149" s="1"/>
      <c r="K149" s="1"/>
      <c r="L149" s="1"/>
      <c r="M149" s="1"/>
      <c r="N149" s="1"/>
      <c r="O149" s="1"/>
      <c r="P149" s="1"/>
      <c r="Q149" s="1"/>
      <c r="R149" s="1"/>
      <c r="S149" s="1"/>
      <c r="V149" s="1"/>
    </row>
    <row r="150" spans="1:26" x14ac:dyDescent="0.25">
      <c r="A150" s="146"/>
      <c r="B150" s="146"/>
      <c r="C150" s="146"/>
      <c r="D150" s="2" t="s">
        <v>85</v>
      </c>
      <c r="E150" s="146"/>
      <c r="F150" s="160"/>
      <c r="G150" s="147"/>
      <c r="H150" s="147"/>
      <c r="I150" s="147"/>
      <c r="J150" s="146"/>
      <c r="K150" s="146"/>
      <c r="L150" s="146"/>
      <c r="M150" s="146"/>
      <c r="N150" s="146"/>
      <c r="O150" s="146"/>
      <c r="P150" s="146"/>
      <c r="Q150" s="146"/>
      <c r="R150" s="146"/>
      <c r="S150" s="146"/>
      <c r="T150" s="143"/>
      <c r="U150" s="143"/>
      <c r="V150" s="146"/>
      <c r="W150" s="143"/>
      <c r="X150" s="143"/>
      <c r="Y150" s="143"/>
      <c r="Z150" s="143"/>
    </row>
    <row r="151" spans="1:26" x14ac:dyDescent="0.25">
      <c r="A151" s="146"/>
      <c r="B151" s="146"/>
      <c r="C151" s="161">
        <v>921</v>
      </c>
      <c r="D151" s="161" t="s">
        <v>86</v>
      </c>
      <c r="E151" s="146"/>
      <c r="F151" s="160"/>
      <c r="G151" s="147"/>
      <c r="H151" s="147"/>
      <c r="I151" s="147"/>
      <c r="J151" s="146"/>
      <c r="K151" s="146"/>
      <c r="L151" s="146"/>
      <c r="M151" s="146"/>
      <c r="N151" s="146"/>
      <c r="O151" s="146"/>
      <c r="P151" s="146"/>
      <c r="Q151" s="146"/>
      <c r="R151" s="146"/>
      <c r="S151" s="146"/>
      <c r="T151" s="143"/>
      <c r="U151" s="143"/>
      <c r="V151" s="146"/>
      <c r="W151" s="143"/>
      <c r="X151" s="143"/>
      <c r="Y151" s="143"/>
      <c r="Z151" s="143"/>
    </row>
    <row r="152" spans="1:26" ht="24.95" customHeight="1" x14ac:dyDescent="0.25">
      <c r="A152" s="167"/>
      <c r="B152" s="162">
        <v>921</v>
      </c>
      <c r="C152" s="168" t="s">
        <v>274</v>
      </c>
      <c r="D152" s="162" t="s">
        <v>275</v>
      </c>
      <c r="E152" s="162" t="s">
        <v>227</v>
      </c>
      <c r="F152" s="163">
        <v>1</v>
      </c>
      <c r="G152" s="169"/>
      <c r="H152" s="169"/>
      <c r="I152" s="164">
        <f>ROUND(F152*(G152+H152),2)</f>
        <v>0</v>
      </c>
      <c r="J152" s="162">
        <f>ROUND(F152*(N152),2)</f>
        <v>0</v>
      </c>
      <c r="K152" s="165">
        <f>ROUND(F152*(O152),2)</f>
        <v>0</v>
      </c>
      <c r="L152" s="165">
        <f>ROUND(F152*(G152),2)</f>
        <v>0</v>
      </c>
      <c r="M152" s="165">
        <f>ROUND(F152*(H152),2)</f>
        <v>0</v>
      </c>
      <c r="N152" s="165">
        <v>0</v>
      </c>
      <c r="O152" s="165"/>
      <c r="P152" s="170"/>
      <c r="Q152" s="170"/>
      <c r="R152" s="170"/>
      <c r="S152" s="165">
        <f>ROUND(F152*(P152),3)</f>
        <v>0</v>
      </c>
      <c r="T152" s="166"/>
      <c r="U152" s="166"/>
      <c r="V152" s="170"/>
      <c r="Z152">
        <v>0</v>
      </c>
    </row>
    <row r="153" spans="1:26" x14ac:dyDescent="0.25">
      <c r="A153" s="146"/>
      <c r="B153" s="146"/>
      <c r="C153" s="161">
        <v>921</v>
      </c>
      <c r="D153" s="161" t="s">
        <v>86</v>
      </c>
      <c r="E153" s="146"/>
      <c r="F153" s="160"/>
      <c r="G153" s="149">
        <f>ROUND((SUM(L151:L152))/1,2)</f>
        <v>0</v>
      </c>
      <c r="H153" s="149">
        <f>ROUND((SUM(M151:M152))/1,2)</f>
        <v>0</v>
      </c>
      <c r="I153" s="149">
        <f>ROUND((SUM(I151:I152))/1,2)</f>
        <v>0</v>
      </c>
      <c r="J153" s="146"/>
      <c r="K153" s="146"/>
      <c r="L153" s="146">
        <f>ROUND((SUM(L151:L152))/1,2)</f>
        <v>0</v>
      </c>
      <c r="M153" s="146">
        <f>ROUND((SUM(M151:M152))/1,2)</f>
        <v>0</v>
      </c>
      <c r="N153" s="146"/>
      <c r="O153" s="146"/>
      <c r="P153" s="171"/>
      <c r="Q153" s="1"/>
      <c r="R153" s="1"/>
      <c r="S153" s="171">
        <f>ROUND((SUM(S151:S152))/1,2)</f>
        <v>0</v>
      </c>
      <c r="T153" s="182"/>
      <c r="U153" s="182"/>
      <c r="V153" s="2">
        <f>ROUND((SUM(V151:V152))/1,2)</f>
        <v>0</v>
      </c>
    </row>
    <row r="154" spans="1:26" x14ac:dyDescent="0.25">
      <c r="A154" s="1"/>
      <c r="B154" s="1"/>
      <c r="C154" s="1"/>
      <c r="D154" s="1"/>
      <c r="E154" s="1"/>
      <c r="F154" s="156"/>
      <c r="G154" s="139"/>
      <c r="H154" s="139"/>
      <c r="I154" s="139"/>
      <c r="J154" s="1"/>
      <c r="K154" s="1"/>
      <c r="L154" s="1"/>
      <c r="M154" s="1"/>
      <c r="N154" s="1"/>
      <c r="O154" s="1"/>
      <c r="P154" s="1"/>
      <c r="Q154" s="1"/>
      <c r="R154" s="1"/>
      <c r="S154" s="1"/>
      <c r="V154" s="1"/>
    </row>
    <row r="155" spans="1:26" x14ac:dyDescent="0.25">
      <c r="A155" s="146"/>
      <c r="B155" s="146"/>
      <c r="C155" s="146"/>
      <c r="D155" s="2" t="s">
        <v>85</v>
      </c>
      <c r="E155" s="146"/>
      <c r="F155" s="160"/>
      <c r="G155" s="149">
        <f>ROUND((SUM(L150:L154))/2,2)</f>
        <v>0</v>
      </c>
      <c r="H155" s="149">
        <f>ROUND((SUM(M150:M154))/2,2)</f>
        <v>0</v>
      </c>
      <c r="I155" s="149">
        <f>ROUND((SUM(I150:I154))/2,2)</f>
        <v>0</v>
      </c>
      <c r="J155" s="146"/>
      <c r="K155" s="146"/>
      <c r="L155" s="146">
        <f>ROUND((SUM(L150:L154))/2,2)</f>
        <v>0</v>
      </c>
      <c r="M155" s="146">
        <f>ROUND((SUM(M150:M154))/2,2)</f>
        <v>0</v>
      </c>
      <c r="N155" s="146"/>
      <c r="O155" s="146"/>
      <c r="P155" s="171"/>
      <c r="Q155" s="1"/>
      <c r="R155" s="1"/>
      <c r="S155" s="171">
        <f>ROUND((SUM(S150:S154))/2,2)</f>
        <v>0</v>
      </c>
      <c r="V155" s="2">
        <f>ROUND((SUM(V150:V154))/2,2)</f>
        <v>0</v>
      </c>
    </row>
    <row r="156" spans="1:26" x14ac:dyDescent="0.25">
      <c r="A156" s="184"/>
      <c r="B156" s="184"/>
      <c r="C156" s="184"/>
      <c r="D156" s="184" t="s">
        <v>87</v>
      </c>
      <c r="E156" s="184"/>
      <c r="F156" s="185"/>
      <c r="G156" s="186">
        <f>ROUND((SUM(L9:L155))/3,2)</f>
        <v>0</v>
      </c>
      <c r="H156" s="186">
        <f>ROUND((SUM(M9:M155))/3,2)</f>
        <v>0</v>
      </c>
      <c r="I156" s="186">
        <f>ROUND((SUM(I9:I155))/3,2)</f>
        <v>0</v>
      </c>
      <c r="J156" s="184"/>
      <c r="K156" s="186">
        <f>ROUND((SUM(K9:K155))/3,2)</f>
        <v>0</v>
      </c>
      <c r="L156" s="184">
        <f>ROUND((SUM(L9:L155))/3,2)</f>
        <v>0</v>
      </c>
      <c r="M156" s="184">
        <f>ROUND((SUM(M9:M155))/3,2)</f>
        <v>0</v>
      </c>
      <c r="N156" s="184"/>
      <c r="O156" s="184"/>
      <c r="P156" s="185"/>
      <c r="Q156" s="184"/>
      <c r="R156" s="186"/>
      <c r="S156" s="185">
        <f>ROUND((SUM(S9:S155))/3,2)</f>
        <v>340.2</v>
      </c>
      <c r="T156" s="187"/>
      <c r="U156" s="187"/>
      <c r="V156" s="184">
        <f>ROUND((SUM(V9:V155))/3,2)</f>
        <v>165.75</v>
      </c>
      <c r="X156" s="183"/>
      <c r="Y156">
        <f>(SUM(Y9:Y155))</f>
        <v>0</v>
      </c>
      <c r="Z156">
        <f>(SUM(Z9:Z155))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horizontalDpi="4294967293" r:id="rId1"/>
  <headerFooter>
    <oddHeader>&amp;C&amp;B&amp; Rozpočet Bitúnok,rozrábka,mäsovýroba z nízkym objemom výroby, Gemerská Panica / SO 01 Bitúnok,rozrábka,mäsovýroba</oddHeader>
    <oddFooter>&amp;RStrana &amp;P z &amp;N    &amp;L&amp;7Spracované systémom Systematic® Kalkulus,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F1" sqref="F1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387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3" t="s">
        <v>0</v>
      </c>
      <c r="C2" s="214"/>
      <c r="D2" s="214"/>
      <c r="E2" s="214"/>
      <c r="F2" s="214"/>
      <c r="G2" s="214"/>
      <c r="H2" s="214"/>
      <c r="I2" s="214"/>
      <c r="J2" s="215"/>
    </row>
    <row r="3" spans="1:23" ht="18" customHeight="1" x14ac:dyDescent="0.25">
      <c r="A3" s="12"/>
      <c r="B3" s="33" t="s">
        <v>276</v>
      </c>
      <c r="C3" s="34"/>
      <c r="D3" s="35"/>
      <c r="E3" s="35"/>
      <c r="F3" s="35"/>
      <c r="G3" s="16"/>
      <c r="H3" s="16"/>
      <c r="I3" s="36" t="s">
        <v>16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18</v>
      </c>
      <c r="J4" s="29"/>
    </row>
    <row r="5" spans="1:23" ht="18" customHeight="1" thickBot="1" x14ac:dyDescent="0.3">
      <c r="A5" s="12"/>
      <c r="B5" s="37" t="s">
        <v>19</v>
      </c>
      <c r="C5" s="19"/>
      <c r="D5" s="16"/>
      <c r="E5" s="16"/>
      <c r="F5" s="38" t="s">
        <v>20</v>
      </c>
      <c r="G5" s="16"/>
      <c r="H5" s="16"/>
      <c r="I5" s="36" t="s">
        <v>21</v>
      </c>
      <c r="J5" s="39"/>
    </row>
    <row r="6" spans="1:23" ht="20.100000000000001" customHeight="1" thickTop="1" x14ac:dyDescent="0.25">
      <c r="A6" s="12"/>
      <c r="B6" s="207" t="s">
        <v>22</v>
      </c>
      <c r="C6" s="208"/>
      <c r="D6" s="208"/>
      <c r="E6" s="208"/>
      <c r="F6" s="208"/>
      <c r="G6" s="208"/>
      <c r="H6" s="208"/>
      <c r="I6" s="208"/>
      <c r="J6" s="209"/>
    </row>
    <row r="7" spans="1:23" ht="18" customHeight="1" x14ac:dyDescent="0.25">
      <c r="A7" s="12"/>
      <c r="B7" s="48" t="s">
        <v>25</v>
      </c>
      <c r="C7" s="41"/>
      <c r="D7" s="17"/>
      <c r="E7" s="17"/>
      <c r="F7" s="17"/>
      <c r="G7" s="49" t="s">
        <v>26</v>
      </c>
      <c r="H7" s="17"/>
      <c r="I7" s="27"/>
      <c r="J7" s="42"/>
    </row>
    <row r="8" spans="1:23" ht="24.95" customHeight="1" x14ac:dyDescent="0.25">
      <c r="A8" s="12"/>
      <c r="B8" s="210" t="s">
        <v>23</v>
      </c>
      <c r="C8" s="211"/>
      <c r="D8" s="211"/>
      <c r="E8" s="211"/>
      <c r="F8" s="211"/>
      <c r="G8" s="211"/>
      <c r="H8" s="211"/>
      <c r="I8" s="211"/>
      <c r="J8" s="212"/>
    </row>
    <row r="9" spans="1:23" ht="18" customHeight="1" x14ac:dyDescent="0.25">
      <c r="A9" s="12"/>
      <c r="B9" s="37" t="s">
        <v>27</v>
      </c>
      <c r="C9" s="19"/>
      <c r="D9" s="16"/>
      <c r="E9" s="16"/>
      <c r="F9" s="16"/>
      <c r="G9" s="38" t="s">
        <v>26</v>
      </c>
      <c r="H9" s="16"/>
      <c r="I9" s="26"/>
      <c r="J9" s="29"/>
    </row>
    <row r="10" spans="1:23" ht="20.100000000000001" customHeight="1" x14ac:dyDescent="0.25">
      <c r="A10" s="12"/>
      <c r="B10" s="210" t="s">
        <v>24</v>
      </c>
      <c r="C10" s="211"/>
      <c r="D10" s="211"/>
      <c r="E10" s="211"/>
      <c r="F10" s="211"/>
      <c r="G10" s="211"/>
      <c r="H10" s="211"/>
      <c r="I10" s="211"/>
      <c r="J10" s="212"/>
    </row>
    <row r="11" spans="1:23" ht="18" customHeight="1" thickBot="1" x14ac:dyDescent="0.3">
      <c r="A11" s="12"/>
      <c r="B11" s="37" t="s">
        <v>27</v>
      </c>
      <c r="C11" s="19"/>
      <c r="D11" s="16"/>
      <c r="E11" s="16"/>
      <c r="F11" s="16"/>
      <c r="G11" s="38" t="s">
        <v>26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1" t="s">
        <v>28</v>
      </c>
      <c r="C14" s="79" t="s">
        <v>5</v>
      </c>
      <c r="D14" s="80" t="s">
        <v>57</v>
      </c>
      <c r="E14" s="81" t="s">
        <v>58</v>
      </c>
      <c r="F14" s="79" t="s">
        <v>59</v>
      </c>
      <c r="G14" s="51" t="s">
        <v>35</v>
      </c>
      <c r="H14" s="44"/>
      <c r="I14" s="46"/>
      <c r="J14" s="47"/>
    </row>
    <row r="15" spans="1:23" ht="18" customHeight="1" x14ac:dyDescent="0.25">
      <c r="A15" s="12"/>
      <c r="B15" s="86">
        <v>1</v>
      </c>
      <c r="C15" s="87" t="s">
        <v>29</v>
      </c>
      <c r="D15" s="88">
        <f>'Rekap 27858'!B12</f>
        <v>0</v>
      </c>
      <c r="E15" s="89">
        <f>'Rekap 27858'!C12</f>
        <v>0</v>
      </c>
      <c r="F15" s="87">
        <f>'Rekap 27858'!D12</f>
        <v>0</v>
      </c>
      <c r="G15" s="52">
        <v>7</v>
      </c>
      <c r="H15" s="54" t="s">
        <v>36</v>
      </c>
      <c r="I15" s="27"/>
      <c r="J15" s="56">
        <v>0</v>
      </c>
    </row>
    <row r="16" spans="1:23" ht="18" customHeight="1" x14ac:dyDescent="0.25">
      <c r="A16" s="12"/>
      <c r="B16" s="84">
        <v>2</v>
      </c>
      <c r="C16" s="85" t="s">
        <v>30</v>
      </c>
      <c r="D16" s="90"/>
      <c r="E16" s="91"/>
      <c r="F16" s="100"/>
      <c r="G16" s="103"/>
      <c r="H16" s="115"/>
      <c r="I16" s="117"/>
      <c r="J16" s="110"/>
    </row>
    <row r="17" spans="1:26" ht="18" customHeight="1" x14ac:dyDescent="0.25">
      <c r="A17" s="12"/>
      <c r="B17" s="58">
        <v>3</v>
      </c>
      <c r="C17" s="61" t="s">
        <v>31</v>
      </c>
      <c r="D17" s="82"/>
      <c r="E17" s="83"/>
      <c r="F17" s="75"/>
      <c r="G17" s="52">
        <v>8</v>
      </c>
      <c r="H17" s="62" t="s">
        <v>37</v>
      </c>
      <c r="I17" s="117"/>
      <c r="J17" s="110">
        <f>'SO 27858'!Z42</f>
        <v>0</v>
      </c>
    </row>
    <row r="18" spans="1:26" ht="18" customHeight="1" x14ac:dyDescent="0.25">
      <c r="A18" s="12"/>
      <c r="B18" s="52">
        <v>4</v>
      </c>
      <c r="C18" s="62" t="s">
        <v>32</v>
      </c>
      <c r="D18" s="66"/>
      <c r="E18" s="65"/>
      <c r="F18" s="68"/>
      <c r="G18" s="52">
        <v>9</v>
      </c>
      <c r="H18" s="62" t="s">
        <v>38</v>
      </c>
      <c r="I18" s="117"/>
      <c r="J18" s="110">
        <v>0</v>
      </c>
    </row>
    <row r="19" spans="1:26" ht="18" customHeight="1" x14ac:dyDescent="0.25">
      <c r="A19" s="12"/>
      <c r="B19" s="52">
        <v>5</v>
      </c>
      <c r="C19" s="62" t="s">
        <v>33</v>
      </c>
      <c r="D19" s="66"/>
      <c r="E19" s="65"/>
      <c r="F19" s="68"/>
      <c r="G19" s="103"/>
      <c r="H19" s="115"/>
      <c r="I19" s="117"/>
      <c r="J19" s="116"/>
    </row>
    <row r="20" spans="1:26" ht="18" customHeight="1" thickBot="1" x14ac:dyDescent="0.3">
      <c r="A20" s="12"/>
      <c r="B20" s="52">
        <v>6</v>
      </c>
      <c r="C20" s="63" t="s">
        <v>34</v>
      </c>
      <c r="D20" s="67"/>
      <c r="E20" s="95"/>
      <c r="F20" s="101">
        <f>SUM(F15:F19)</f>
        <v>0</v>
      </c>
      <c r="G20" s="52">
        <v>10</v>
      </c>
      <c r="H20" s="62" t="s">
        <v>34</v>
      </c>
      <c r="I20" s="119"/>
      <c r="J20" s="94">
        <f>SUM(J15:J19)</f>
        <v>0</v>
      </c>
    </row>
    <row r="21" spans="1:26" ht="18" customHeight="1" thickTop="1" x14ac:dyDescent="0.25">
      <c r="A21" s="12"/>
      <c r="B21" s="57" t="s">
        <v>46</v>
      </c>
      <c r="C21" s="60" t="s">
        <v>47</v>
      </c>
      <c r="D21" s="64"/>
      <c r="E21" s="18"/>
      <c r="F21" s="93"/>
      <c r="G21" s="57" t="s">
        <v>53</v>
      </c>
      <c r="H21" s="53" t="s">
        <v>47</v>
      </c>
      <c r="I21" s="27"/>
      <c r="J21" s="120"/>
    </row>
    <row r="22" spans="1:26" ht="18" customHeight="1" x14ac:dyDescent="0.25">
      <c r="A22" s="12"/>
      <c r="B22" s="58">
        <v>11</v>
      </c>
      <c r="C22" s="54" t="s">
        <v>48</v>
      </c>
      <c r="D22" s="74"/>
      <c r="E22" s="77" t="s">
        <v>51</v>
      </c>
      <c r="F22" s="75">
        <f>((F15*U22*0)+(F16*V22*0)+(F17*W22*0))/100</f>
        <v>0</v>
      </c>
      <c r="G22" s="58">
        <v>16</v>
      </c>
      <c r="H22" s="61" t="s">
        <v>54</v>
      </c>
      <c r="I22" s="118" t="s">
        <v>51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49</v>
      </c>
      <c r="D23" s="59"/>
      <c r="E23" s="77" t="s">
        <v>52</v>
      </c>
      <c r="F23" s="68">
        <f>((F15*U23*0)+(F16*V23*0)+(F17*W23*0))/100</f>
        <v>0</v>
      </c>
      <c r="G23" s="52">
        <v>17</v>
      </c>
      <c r="H23" s="62" t="s">
        <v>55</v>
      </c>
      <c r="I23" s="118" t="s">
        <v>51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50</v>
      </c>
      <c r="D24" s="59"/>
      <c r="E24" s="77" t="s">
        <v>51</v>
      </c>
      <c r="F24" s="68">
        <f>((F15*U24*0)+(F16*V24*0)+(F17*W24*0))/100</f>
        <v>0</v>
      </c>
      <c r="G24" s="52">
        <v>18</v>
      </c>
      <c r="H24" s="62" t="s">
        <v>56</v>
      </c>
      <c r="I24" s="118" t="s">
        <v>52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9"/>
      <c r="E25" s="78"/>
      <c r="F25" s="76"/>
      <c r="G25" s="52">
        <v>19</v>
      </c>
      <c r="H25" s="115"/>
      <c r="I25" s="117"/>
      <c r="J25" s="116"/>
    </row>
    <row r="26" spans="1:26" ht="18" customHeight="1" thickBot="1" x14ac:dyDescent="0.3">
      <c r="A26" s="12"/>
      <c r="B26" s="52">
        <v>15</v>
      </c>
      <c r="C26" s="55"/>
      <c r="D26" s="59"/>
      <c r="E26" s="59"/>
      <c r="F26" s="102"/>
      <c r="G26" s="52">
        <v>20</v>
      </c>
      <c r="H26" s="62" t="s">
        <v>34</v>
      </c>
      <c r="I26" s="119"/>
      <c r="J26" s="94">
        <f>SUM(J22:J25)+SUM(F22:F25)</f>
        <v>0</v>
      </c>
    </row>
    <row r="27" spans="1:26" ht="18" customHeight="1" thickTop="1" x14ac:dyDescent="0.25">
      <c r="A27" s="12"/>
      <c r="B27" s="96"/>
      <c r="C27" s="131" t="s">
        <v>62</v>
      </c>
      <c r="D27" s="124"/>
      <c r="E27" s="97"/>
      <c r="F27" s="28"/>
      <c r="G27" s="104" t="s">
        <v>39</v>
      </c>
      <c r="H27" s="99" t="s">
        <v>40</v>
      </c>
      <c r="I27" s="27"/>
      <c r="J27" s="30"/>
    </row>
    <row r="28" spans="1:26" ht="18" customHeight="1" x14ac:dyDescent="0.25">
      <c r="A28" s="12"/>
      <c r="B28" s="25"/>
      <c r="C28" s="122"/>
      <c r="D28" s="125"/>
      <c r="E28" s="21"/>
      <c r="F28" s="12"/>
      <c r="G28" s="84">
        <v>21</v>
      </c>
      <c r="H28" s="85" t="s">
        <v>41</v>
      </c>
      <c r="I28" s="112"/>
      <c r="J28" s="92">
        <f>F20+J20+F26+J26</f>
        <v>0</v>
      </c>
    </row>
    <row r="29" spans="1:26" ht="18" customHeight="1" x14ac:dyDescent="0.25">
      <c r="A29" s="12"/>
      <c r="B29" s="69"/>
      <c r="C29" s="123"/>
      <c r="D29" s="126"/>
      <c r="E29" s="21"/>
      <c r="F29" s="12"/>
      <c r="G29" s="58">
        <v>22</v>
      </c>
      <c r="H29" s="61" t="s">
        <v>42</v>
      </c>
      <c r="I29" s="113">
        <f>J28-SUM('SO 27858'!K9:'SO 27858'!K41)</f>
        <v>0</v>
      </c>
      <c r="J29" s="109">
        <f>ROUND(((ROUND(I29,2)*20)*1/100),2)</f>
        <v>0</v>
      </c>
    </row>
    <row r="30" spans="1:26" ht="18" customHeight="1" x14ac:dyDescent="0.25">
      <c r="A30" s="12"/>
      <c r="B30" s="22"/>
      <c r="C30" s="115"/>
      <c r="D30" s="117"/>
      <c r="E30" s="21"/>
      <c r="F30" s="12"/>
      <c r="G30" s="52">
        <v>23</v>
      </c>
      <c r="H30" s="62" t="s">
        <v>43</v>
      </c>
      <c r="I30" s="77">
        <f>SUM('SO 27858'!K9:'SO 27858'!K41)</f>
        <v>0</v>
      </c>
      <c r="J30" s="110">
        <f>ROUND(((ROUND(I30,2)*0)/100),2)</f>
        <v>0</v>
      </c>
    </row>
    <row r="31" spans="1:26" ht="18" customHeight="1" x14ac:dyDescent="0.25">
      <c r="A31" s="12"/>
      <c r="B31" s="23"/>
      <c r="C31" s="127"/>
      <c r="D31" s="128"/>
      <c r="E31" s="21"/>
      <c r="F31" s="12"/>
      <c r="G31" s="84">
        <v>24</v>
      </c>
      <c r="H31" s="85" t="s">
        <v>44</v>
      </c>
      <c r="I31" s="107"/>
      <c r="J31" s="121">
        <f>SUM(J28:J30)</f>
        <v>0</v>
      </c>
    </row>
    <row r="32" spans="1:26" ht="18" customHeight="1" thickBot="1" x14ac:dyDescent="0.3">
      <c r="A32" s="12"/>
      <c r="B32" s="40"/>
      <c r="C32" s="108"/>
      <c r="D32" s="114"/>
      <c r="E32" s="70"/>
      <c r="F32" s="71"/>
      <c r="G32" s="58" t="s">
        <v>45</v>
      </c>
      <c r="H32" s="108"/>
      <c r="I32" s="114"/>
      <c r="J32" s="111"/>
    </row>
    <row r="33" spans="1:10" ht="18" customHeight="1" thickTop="1" x14ac:dyDescent="0.25">
      <c r="A33" s="12"/>
      <c r="B33" s="96"/>
      <c r="C33" s="97"/>
      <c r="D33" s="129" t="s">
        <v>60</v>
      </c>
      <c r="E33" s="73"/>
      <c r="F33" s="98"/>
      <c r="G33" s="105">
        <v>26</v>
      </c>
      <c r="H33" s="130" t="s">
        <v>61</v>
      </c>
      <c r="I33" s="28"/>
      <c r="J33" s="106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9"/>
      <c r="C40" s="70"/>
      <c r="D40" s="13"/>
      <c r="E40" s="13"/>
      <c r="F40" s="13"/>
      <c r="G40" s="13"/>
      <c r="H40" s="13"/>
      <c r="I40" s="71"/>
      <c r="J40" s="72"/>
    </row>
    <row r="41" spans="1:10" ht="15.75" thickTop="1" x14ac:dyDescent="0.25">
      <c r="A41" s="12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activeCell="A8" sqref="A8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6" t="s">
        <v>22</v>
      </c>
      <c r="B1" s="217"/>
      <c r="C1" s="217"/>
      <c r="D1" s="218"/>
      <c r="E1" s="134" t="s">
        <v>20</v>
      </c>
      <c r="F1" s="133"/>
      <c r="W1">
        <v>30.126000000000001</v>
      </c>
    </row>
    <row r="2" spans="1:26" ht="35.1" customHeight="1" x14ac:dyDescent="0.25">
      <c r="A2" s="216" t="s">
        <v>23</v>
      </c>
      <c r="B2" s="217"/>
      <c r="C2" s="217"/>
      <c r="D2" s="218"/>
      <c r="E2" s="134" t="s">
        <v>18</v>
      </c>
      <c r="F2" s="133"/>
    </row>
    <row r="3" spans="1:26" ht="20.100000000000001" customHeight="1" x14ac:dyDescent="0.25">
      <c r="A3" s="216" t="s">
        <v>24</v>
      </c>
      <c r="B3" s="217"/>
      <c r="C3" s="217"/>
      <c r="D3" s="218"/>
      <c r="E3" s="134"/>
      <c r="F3" s="133"/>
    </row>
    <row r="4" spans="1:26" x14ac:dyDescent="0.25">
      <c r="A4" s="135" t="s">
        <v>0</v>
      </c>
      <c r="B4" s="132"/>
      <c r="C4" s="132"/>
      <c r="D4" s="132"/>
      <c r="E4" s="132"/>
      <c r="F4" s="132"/>
    </row>
    <row r="5" spans="1:26" x14ac:dyDescent="0.25">
      <c r="A5" s="135" t="s">
        <v>276</v>
      </c>
      <c r="B5" s="132"/>
      <c r="C5" s="132"/>
      <c r="D5" s="132"/>
      <c r="E5" s="132"/>
      <c r="F5" s="132"/>
    </row>
    <row r="6" spans="1:26" x14ac:dyDescent="0.25">
      <c r="A6" s="132"/>
      <c r="B6" s="132"/>
      <c r="C6" s="132"/>
      <c r="D6" s="132"/>
      <c r="E6" s="132"/>
      <c r="F6" s="132"/>
    </row>
    <row r="7" spans="1:26" x14ac:dyDescent="0.25">
      <c r="A7" s="132"/>
      <c r="B7" s="132"/>
      <c r="C7" s="132"/>
      <c r="D7" s="132"/>
      <c r="E7" s="132"/>
      <c r="F7" s="132"/>
    </row>
    <row r="8" spans="1:26" x14ac:dyDescent="0.25">
      <c r="A8" s="136" t="s">
        <v>387</v>
      </c>
      <c r="B8" s="132"/>
      <c r="C8" s="132"/>
      <c r="D8" s="132"/>
      <c r="E8" s="132"/>
      <c r="F8" s="132"/>
    </row>
    <row r="9" spans="1:26" x14ac:dyDescent="0.25">
      <c r="A9" s="137" t="s">
        <v>63</v>
      </c>
      <c r="B9" s="137" t="s">
        <v>57</v>
      </c>
      <c r="C9" s="137" t="s">
        <v>58</v>
      </c>
      <c r="D9" s="137" t="s">
        <v>34</v>
      </c>
      <c r="E9" s="137" t="s">
        <v>64</v>
      </c>
      <c r="F9" s="137" t="s">
        <v>65</v>
      </c>
    </row>
    <row r="10" spans="1:26" x14ac:dyDescent="0.25">
      <c r="A10" s="144" t="s">
        <v>66</v>
      </c>
      <c r="B10" s="145"/>
      <c r="C10" s="141"/>
      <c r="D10" s="141"/>
      <c r="E10" s="142"/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x14ac:dyDescent="0.25">
      <c r="A11" s="146" t="s">
        <v>71</v>
      </c>
      <c r="B11" s="147">
        <f>'SO 27858'!L39</f>
        <v>0</v>
      </c>
      <c r="C11" s="147">
        <f>'SO 27858'!M39</f>
        <v>0</v>
      </c>
      <c r="D11" s="147">
        <f>'SO 27858'!I39</f>
        <v>0</v>
      </c>
      <c r="E11" s="148">
        <f>'SO 27858'!S39</f>
        <v>0</v>
      </c>
      <c r="F11" s="148">
        <f>'SO 27858'!V39</f>
        <v>0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  <row r="12" spans="1:26" x14ac:dyDescent="0.25">
      <c r="A12" s="2" t="s">
        <v>66</v>
      </c>
      <c r="B12" s="149">
        <f>'SO 27858'!L41</f>
        <v>0</v>
      </c>
      <c r="C12" s="149">
        <f>'SO 27858'!M41</f>
        <v>0</v>
      </c>
      <c r="D12" s="149">
        <f>'SO 27858'!I41</f>
        <v>0</v>
      </c>
      <c r="E12" s="150">
        <f>'SO 27858'!S41</f>
        <v>0</v>
      </c>
      <c r="F12" s="150">
        <f>'SO 27858'!V41</f>
        <v>0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x14ac:dyDescent="0.25">
      <c r="A13" s="1"/>
      <c r="B13" s="139"/>
      <c r="C13" s="139"/>
      <c r="D13" s="139"/>
      <c r="E13" s="138"/>
      <c r="F13" s="138"/>
    </row>
    <row r="14" spans="1:26" x14ac:dyDescent="0.25">
      <c r="A14" s="2" t="s">
        <v>87</v>
      </c>
      <c r="B14" s="149">
        <f>'SO 27858'!L42</f>
        <v>0</v>
      </c>
      <c r="C14" s="149">
        <f>'SO 27858'!M42</f>
        <v>0</v>
      </c>
      <c r="D14" s="149">
        <f>'SO 27858'!I42</f>
        <v>0</v>
      </c>
      <c r="E14" s="150">
        <f>'SO 27858'!S42</f>
        <v>0</v>
      </c>
      <c r="F14" s="150">
        <f>'SO 27858'!V42</f>
        <v>0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</row>
    <row r="15" spans="1:26" x14ac:dyDescent="0.25">
      <c r="A15" s="1"/>
      <c r="B15" s="139"/>
      <c r="C15" s="139"/>
      <c r="D15" s="139"/>
      <c r="E15" s="138"/>
      <c r="F15" s="138"/>
    </row>
    <row r="16" spans="1:26" x14ac:dyDescent="0.25">
      <c r="A16" s="1"/>
      <c r="B16" s="139"/>
      <c r="C16" s="139"/>
      <c r="D16" s="139"/>
      <c r="E16" s="138"/>
      <c r="F16" s="138"/>
    </row>
    <row r="17" spans="1:6" x14ac:dyDescent="0.25">
      <c r="A17" s="1"/>
      <c r="B17" s="139"/>
      <c r="C17" s="139"/>
      <c r="D17" s="139"/>
      <c r="E17" s="138"/>
      <c r="F17" s="138"/>
    </row>
    <row r="18" spans="1:6" x14ac:dyDescent="0.25">
      <c r="A18" s="1"/>
      <c r="B18" s="139"/>
      <c r="C18" s="139"/>
      <c r="D18" s="139"/>
      <c r="E18" s="138"/>
      <c r="F18" s="138"/>
    </row>
    <row r="19" spans="1:6" x14ac:dyDescent="0.25">
      <c r="A19" s="1"/>
      <c r="B19" s="139"/>
      <c r="C19" s="139"/>
      <c r="D19" s="139"/>
      <c r="E19" s="138"/>
      <c r="F19" s="138"/>
    </row>
    <row r="20" spans="1:6" x14ac:dyDescent="0.25">
      <c r="A20" s="1"/>
      <c r="B20" s="139"/>
      <c r="C20" s="139"/>
      <c r="D20" s="139"/>
      <c r="E20" s="138"/>
      <c r="F20" s="138"/>
    </row>
    <row r="21" spans="1:6" x14ac:dyDescent="0.25">
      <c r="A21" s="1"/>
      <c r="B21" s="139"/>
      <c r="C21" s="139"/>
      <c r="D21" s="139"/>
      <c r="E21" s="138"/>
      <c r="F21" s="138"/>
    </row>
    <row r="22" spans="1:6" x14ac:dyDescent="0.25">
      <c r="A22" s="1"/>
      <c r="B22" s="139"/>
      <c r="C22" s="139"/>
      <c r="D22" s="139"/>
      <c r="E22" s="138"/>
      <c r="F22" s="138"/>
    </row>
    <row r="23" spans="1:6" x14ac:dyDescent="0.25">
      <c r="A23" s="1"/>
      <c r="B23" s="139"/>
      <c r="C23" s="139"/>
      <c r="D23" s="139"/>
      <c r="E23" s="138"/>
      <c r="F23" s="138"/>
    </row>
    <row r="24" spans="1:6" x14ac:dyDescent="0.25">
      <c r="A24" s="1"/>
      <c r="B24" s="139"/>
      <c r="C24" s="139"/>
      <c r="D24" s="139"/>
      <c r="E24" s="138"/>
      <c r="F24" s="138"/>
    </row>
    <row r="25" spans="1:6" x14ac:dyDescent="0.25">
      <c r="A25" s="1"/>
      <c r="B25" s="139"/>
      <c r="C25" s="139"/>
      <c r="D25" s="139"/>
      <c r="E25" s="138"/>
      <c r="F25" s="138"/>
    </row>
    <row r="26" spans="1:6" x14ac:dyDescent="0.25">
      <c r="A26" s="1"/>
      <c r="B26" s="139"/>
      <c r="C26" s="139"/>
      <c r="D26" s="139"/>
      <c r="E26" s="138"/>
      <c r="F26" s="138"/>
    </row>
    <row r="27" spans="1:6" x14ac:dyDescent="0.25">
      <c r="A27" s="1"/>
      <c r="B27" s="139"/>
      <c r="C27" s="139"/>
      <c r="D27" s="139"/>
      <c r="E27" s="138"/>
      <c r="F27" s="138"/>
    </row>
    <row r="28" spans="1:6" x14ac:dyDescent="0.25">
      <c r="A28" s="1"/>
      <c r="B28" s="139"/>
      <c r="C28" s="139"/>
      <c r="D28" s="139"/>
      <c r="E28" s="138"/>
      <c r="F28" s="138"/>
    </row>
    <row r="29" spans="1:6" x14ac:dyDescent="0.25">
      <c r="A29" s="1"/>
      <c r="B29" s="139"/>
      <c r="C29" s="139"/>
      <c r="D29" s="139"/>
      <c r="E29" s="138"/>
      <c r="F29" s="138"/>
    </row>
    <row r="30" spans="1:6" x14ac:dyDescent="0.25">
      <c r="A30" s="1"/>
      <c r="B30" s="139"/>
      <c r="C30" s="139"/>
      <c r="D30" s="139"/>
      <c r="E30" s="138"/>
      <c r="F30" s="138"/>
    </row>
    <row r="31" spans="1:6" x14ac:dyDescent="0.25">
      <c r="A31" s="1"/>
      <c r="B31" s="139"/>
      <c r="C31" s="139"/>
      <c r="D31" s="139"/>
      <c r="E31" s="138"/>
      <c r="F31" s="138"/>
    </row>
    <row r="32" spans="1:6" x14ac:dyDescent="0.25">
      <c r="A32" s="1"/>
      <c r="B32" s="139"/>
      <c r="C32" s="139"/>
      <c r="D32" s="139"/>
      <c r="E32" s="138"/>
      <c r="F32" s="138"/>
    </row>
    <row r="33" spans="1:6" x14ac:dyDescent="0.25">
      <c r="A33" s="1"/>
      <c r="B33" s="139"/>
      <c r="C33" s="139"/>
      <c r="D33" s="139"/>
      <c r="E33" s="138"/>
      <c r="F33" s="138"/>
    </row>
    <row r="34" spans="1:6" x14ac:dyDescent="0.25">
      <c r="A34" s="1"/>
      <c r="B34" s="139"/>
      <c r="C34" s="139"/>
      <c r="D34" s="139"/>
      <c r="E34" s="138"/>
      <c r="F34" s="138"/>
    </row>
    <row r="35" spans="1:6" x14ac:dyDescent="0.25">
      <c r="A35" s="1"/>
      <c r="B35" s="139"/>
      <c r="C35" s="139"/>
      <c r="D35" s="139"/>
      <c r="E35" s="138"/>
      <c r="F35" s="138"/>
    </row>
    <row r="36" spans="1:6" x14ac:dyDescent="0.25">
      <c r="A36" s="1"/>
      <c r="B36" s="139"/>
      <c r="C36" s="139"/>
      <c r="D36" s="139"/>
      <c r="E36" s="138"/>
      <c r="F36" s="138"/>
    </row>
    <row r="37" spans="1:6" x14ac:dyDescent="0.25">
      <c r="A37" s="1"/>
      <c r="B37" s="139"/>
      <c r="C37" s="139"/>
      <c r="D37" s="139"/>
      <c r="E37" s="138"/>
      <c r="F37" s="138"/>
    </row>
    <row r="38" spans="1:6" x14ac:dyDescent="0.25">
      <c r="A38" s="1"/>
      <c r="B38" s="139"/>
      <c r="C38" s="139"/>
      <c r="D38" s="139"/>
      <c r="E38" s="138"/>
      <c r="F38" s="138"/>
    </row>
    <row r="39" spans="1:6" x14ac:dyDescent="0.25">
      <c r="A39" s="1"/>
      <c r="B39" s="139"/>
      <c r="C39" s="139"/>
      <c r="D39" s="139"/>
      <c r="E39" s="138"/>
      <c r="F39" s="138"/>
    </row>
    <row r="40" spans="1:6" x14ac:dyDescent="0.25">
      <c r="A40" s="1"/>
      <c r="B40" s="139"/>
      <c r="C40" s="139"/>
      <c r="D40" s="139"/>
      <c r="E40" s="138"/>
      <c r="F40" s="138"/>
    </row>
    <row r="41" spans="1:6" x14ac:dyDescent="0.25">
      <c r="A41" s="1"/>
      <c r="B41" s="139"/>
      <c r="C41" s="139"/>
      <c r="D41" s="139"/>
      <c r="E41" s="138"/>
      <c r="F41" s="138"/>
    </row>
    <row r="42" spans="1:6" x14ac:dyDescent="0.25">
      <c r="A42" s="1"/>
      <c r="B42" s="139"/>
      <c r="C42" s="139"/>
      <c r="D42" s="139"/>
      <c r="E42" s="138"/>
      <c r="F42" s="138"/>
    </row>
    <row r="43" spans="1:6" x14ac:dyDescent="0.25">
      <c r="A43" s="1"/>
      <c r="B43" s="139"/>
      <c r="C43" s="139"/>
      <c r="D43" s="139"/>
      <c r="E43" s="138"/>
      <c r="F43" s="138"/>
    </row>
    <row r="44" spans="1:6" x14ac:dyDescent="0.25">
      <c r="A44" s="1"/>
      <c r="B44" s="139"/>
      <c r="C44" s="139"/>
      <c r="D44" s="139"/>
      <c r="E44" s="138"/>
      <c r="F44" s="138"/>
    </row>
    <row r="45" spans="1:6" x14ac:dyDescent="0.25">
      <c r="A45" s="1"/>
      <c r="B45" s="139"/>
      <c r="C45" s="139"/>
      <c r="D45" s="139"/>
      <c r="E45" s="138"/>
      <c r="F45" s="138"/>
    </row>
    <row r="46" spans="1:6" x14ac:dyDescent="0.25">
      <c r="A46" s="1"/>
      <c r="B46" s="139"/>
      <c r="C46" s="139"/>
      <c r="D46" s="139"/>
      <c r="E46" s="138"/>
      <c r="F46" s="138"/>
    </row>
    <row r="47" spans="1:6" x14ac:dyDescent="0.25">
      <c r="A47" s="1"/>
      <c r="B47" s="139"/>
      <c r="C47" s="139"/>
      <c r="D47" s="139"/>
      <c r="E47" s="138"/>
      <c r="F47" s="138"/>
    </row>
    <row r="48" spans="1:6" x14ac:dyDescent="0.25">
      <c r="A48" s="1"/>
      <c r="B48" s="139"/>
      <c r="C48" s="139"/>
      <c r="D48" s="139"/>
      <c r="E48" s="138"/>
      <c r="F48" s="138"/>
    </row>
    <row r="49" spans="1:6" x14ac:dyDescent="0.25">
      <c r="A49" s="1"/>
      <c r="B49" s="139"/>
      <c r="C49" s="139"/>
      <c r="D49" s="139"/>
      <c r="E49" s="138"/>
      <c r="F49" s="138"/>
    </row>
    <row r="50" spans="1:6" x14ac:dyDescent="0.25">
      <c r="A50" s="1"/>
      <c r="B50" s="139"/>
      <c r="C50" s="139"/>
      <c r="D50" s="139"/>
      <c r="E50" s="138"/>
      <c r="F50" s="138"/>
    </row>
    <row r="51" spans="1:6" x14ac:dyDescent="0.25">
      <c r="A51" s="1"/>
      <c r="B51" s="139"/>
      <c r="C51" s="139"/>
      <c r="D51" s="139"/>
      <c r="E51" s="138"/>
      <c r="F51" s="138"/>
    </row>
    <row r="52" spans="1:6" x14ac:dyDescent="0.25">
      <c r="A52" s="1"/>
      <c r="B52" s="139"/>
      <c r="C52" s="139"/>
      <c r="D52" s="139"/>
      <c r="E52" s="138"/>
      <c r="F52" s="138"/>
    </row>
    <row r="53" spans="1:6" x14ac:dyDescent="0.25">
      <c r="A53" s="1"/>
      <c r="B53" s="139"/>
      <c r="C53" s="139"/>
      <c r="D53" s="139"/>
      <c r="E53" s="138"/>
      <c r="F53" s="138"/>
    </row>
    <row r="54" spans="1:6" x14ac:dyDescent="0.25">
      <c r="A54" s="1"/>
      <c r="B54" s="139"/>
      <c r="C54" s="139"/>
      <c r="D54" s="139"/>
      <c r="E54" s="138"/>
      <c r="F54" s="138"/>
    </row>
    <row r="55" spans="1:6" x14ac:dyDescent="0.25">
      <c r="A55" s="1"/>
      <c r="B55" s="139"/>
      <c r="C55" s="139"/>
      <c r="D55" s="139"/>
      <c r="E55" s="138"/>
      <c r="F55" s="138"/>
    </row>
    <row r="56" spans="1:6" x14ac:dyDescent="0.25">
      <c r="A56" s="1"/>
      <c r="B56" s="139"/>
      <c r="C56" s="139"/>
      <c r="D56" s="139"/>
      <c r="E56" s="138"/>
      <c r="F56" s="138"/>
    </row>
    <row r="57" spans="1:6" x14ac:dyDescent="0.25">
      <c r="A57" s="1"/>
      <c r="B57" s="139"/>
      <c r="C57" s="139"/>
      <c r="D57" s="139"/>
      <c r="E57" s="138"/>
      <c r="F57" s="138"/>
    </row>
    <row r="58" spans="1:6" x14ac:dyDescent="0.25">
      <c r="A58" s="1"/>
      <c r="B58" s="139"/>
      <c r="C58" s="139"/>
      <c r="D58" s="139"/>
      <c r="E58" s="138"/>
      <c r="F58" s="138"/>
    </row>
    <row r="59" spans="1:6" x14ac:dyDescent="0.25">
      <c r="A59" s="1"/>
      <c r="B59" s="139"/>
      <c r="C59" s="139"/>
      <c r="D59" s="139"/>
      <c r="E59" s="138"/>
      <c r="F59" s="138"/>
    </row>
    <row r="60" spans="1:6" x14ac:dyDescent="0.25">
      <c r="A60" s="1"/>
      <c r="B60" s="139"/>
      <c r="C60" s="139"/>
      <c r="D60" s="139"/>
      <c r="E60" s="138"/>
      <c r="F60" s="138"/>
    </row>
    <row r="61" spans="1:6" x14ac:dyDescent="0.25">
      <c r="A61" s="1"/>
      <c r="B61" s="139"/>
      <c r="C61" s="139"/>
      <c r="D61" s="139"/>
      <c r="E61" s="138"/>
      <c r="F61" s="138"/>
    </row>
    <row r="62" spans="1:6" x14ac:dyDescent="0.25">
      <c r="A62" s="1"/>
      <c r="B62" s="139"/>
      <c r="C62" s="139"/>
      <c r="D62" s="139"/>
      <c r="E62" s="138"/>
      <c r="F62" s="138"/>
    </row>
    <row r="63" spans="1:6" x14ac:dyDescent="0.25">
      <c r="A63" s="1"/>
      <c r="B63" s="139"/>
      <c r="C63" s="139"/>
      <c r="D63" s="139"/>
      <c r="E63" s="138"/>
      <c r="F63" s="138"/>
    </row>
    <row r="64" spans="1:6" x14ac:dyDescent="0.25">
      <c r="A64" s="1"/>
      <c r="B64" s="139"/>
      <c r="C64" s="139"/>
      <c r="D64" s="139"/>
      <c r="E64" s="138"/>
      <c r="F64" s="138"/>
    </row>
    <row r="65" spans="1:6" x14ac:dyDescent="0.25">
      <c r="A65" s="1"/>
      <c r="B65" s="139"/>
      <c r="C65" s="139"/>
      <c r="D65" s="139"/>
      <c r="E65" s="138"/>
      <c r="F65" s="138"/>
    </row>
    <row r="66" spans="1:6" x14ac:dyDescent="0.25">
      <c r="A66" s="1"/>
      <c r="B66" s="139"/>
      <c r="C66" s="139"/>
      <c r="D66" s="139"/>
      <c r="E66" s="138"/>
      <c r="F66" s="138"/>
    </row>
    <row r="67" spans="1:6" x14ac:dyDescent="0.25">
      <c r="A67" s="1"/>
      <c r="B67" s="139"/>
      <c r="C67" s="139"/>
      <c r="D67" s="139"/>
      <c r="E67" s="138"/>
      <c r="F67" s="138"/>
    </row>
    <row r="68" spans="1:6" x14ac:dyDescent="0.25">
      <c r="A68" s="1"/>
      <c r="B68" s="139"/>
      <c r="C68" s="139"/>
      <c r="D68" s="139"/>
      <c r="E68" s="138"/>
      <c r="F68" s="138"/>
    </row>
    <row r="69" spans="1:6" x14ac:dyDescent="0.25">
      <c r="A69" s="1"/>
      <c r="B69" s="139"/>
      <c r="C69" s="139"/>
      <c r="D69" s="139"/>
      <c r="E69" s="138"/>
      <c r="F69" s="138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>
      <pane ySplit="8" topLeftCell="A9" activePane="bottomLeft" state="frozen"/>
      <selection pane="bottomLeft" activeCell="P53" sqref="P53"/>
    </sheetView>
  </sheetViews>
  <sheetFormatPr defaultColWidth="0" defaultRowHeight="15" x14ac:dyDescent="0.25"/>
  <cols>
    <col min="1" max="1" width="4.7109375" hidden="1" customWidth="1"/>
    <col min="2" max="2" width="7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219" t="s">
        <v>22</v>
      </c>
      <c r="C1" s="220"/>
      <c r="D1" s="220"/>
      <c r="E1" s="220"/>
      <c r="F1" s="220"/>
      <c r="G1" s="220"/>
      <c r="H1" s="221"/>
      <c r="I1" s="154" t="s">
        <v>20</v>
      </c>
      <c r="J1" s="11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19" t="s">
        <v>23</v>
      </c>
      <c r="C2" s="220"/>
      <c r="D2" s="220"/>
      <c r="E2" s="220"/>
      <c r="F2" s="220"/>
      <c r="G2" s="220"/>
      <c r="H2" s="221"/>
      <c r="I2" s="154" t="s">
        <v>18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219" t="s">
        <v>24</v>
      </c>
      <c r="C3" s="220"/>
      <c r="D3" s="220"/>
      <c r="E3" s="220"/>
      <c r="F3" s="220"/>
      <c r="G3" s="220"/>
      <c r="H3" s="221"/>
      <c r="I3" s="154"/>
      <c r="J3" s="11"/>
      <c r="K3" s="3"/>
      <c r="L3" s="3"/>
      <c r="M3" s="3"/>
      <c r="N3" s="3"/>
      <c r="O3" s="3"/>
      <c r="P3" s="5"/>
      <c r="Q3" s="1"/>
      <c r="R3" s="1"/>
      <c r="S3" s="3"/>
      <c r="V3" s="3"/>
    </row>
    <row r="4" spans="1:26" x14ac:dyDescent="0.25">
      <c r="A4" s="3"/>
      <c r="B4" s="5" t="s">
        <v>98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55" t="s">
        <v>276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387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7" t="s">
        <v>88</v>
      </c>
      <c r="B8" s="157" t="s">
        <v>89</v>
      </c>
      <c r="C8" s="157" t="s">
        <v>90</v>
      </c>
      <c r="D8" s="157" t="s">
        <v>91</v>
      </c>
      <c r="E8" s="157" t="s">
        <v>92</v>
      </c>
      <c r="F8" s="157" t="s">
        <v>93</v>
      </c>
      <c r="G8" s="157" t="s">
        <v>57</v>
      </c>
      <c r="H8" s="157" t="s">
        <v>58</v>
      </c>
      <c r="I8" s="157" t="s">
        <v>94</v>
      </c>
      <c r="J8" s="157"/>
      <c r="K8" s="157"/>
      <c r="L8" s="157"/>
      <c r="M8" s="157"/>
      <c r="N8" s="157"/>
      <c r="O8" s="157"/>
      <c r="P8" s="157" t="s">
        <v>95</v>
      </c>
      <c r="Q8" s="152"/>
      <c r="R8" s="152"/>
      <c r="S8" s="157" t="s">
        <v>96</v>
      </c>
      <c r="T8" s="153"/>
      <c r="U8" s="153"/>
      <c r="V8" s="157" t="s">
        <v>97</v>
      </c>
      <c r="W8" s="151"/>
      <c r="X8" s="151"/>
      <c r="Y8" s="151"/>
      <c r="Z8" s="151"/>
    </row>
    <row r="9" spans="1:26" x14ac:dyDescent="0.25">
      <c r="A9" s="140"/>
      <c r="B9" s="140"/>
      <c r="C9" s="158"/>
      <c r="D9" s="144" t="s">
        <v>66</v>
      </c>
      <c r="E9" s="140"/>
      <c r="F9" s="159"/>
      <c r="G9" s="141"/>
      <c r="H9" s="141"/>
      <c r="I9" s="141"/>
      <c r="J9" s="140"/>
      <c r="K9" s="140"/>
      <c r="L9" s="140"/>
      <c r="M9" s="140"/>
      <c r="N9" s="140"/>
      <c r="O9" s="140"/>
      <c r="P9" s="140"/>
      <c r="Q9" s="146"/>
      <c r="R9" s="146"/>
      <c r="S9" s="140"/>
      <c r="T9" s="143"/>
      <c r="U9" s="143"/>
      <c r="V9" s="140"/>
      <c r="W9" s="143"/>
      <c r="X9" s="143"/>
      <c r="Y9" s="143"/>
      <c r="Z9" s="143"/>
    </row>
    <row r="10" spans="1:26" x14ac:dyDescent="0.25">
      <c r="A10" s="146"/>
      <c r="B10" s="146"/>
      <c r="C10" s="161">
        <v>9</v>
      </c>
      <c r="D10" s="161" t="s">
        <v>71</v>
      </c>
      <c r="E10" s="146"/>
      <c r="F10" s="160"/>
      <c r="G10" s="147"/>
      <c r="H10" s="147"/>
      <c r="I10" s="147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3"/>
      <c r="U10" s="143"/>
      <c r="V10" s="146"/>
      <c r="W10" s="143"/>
      <c r="X10" s="143"/>
      <c r="Y10" s="143"/>
      <c r="Z10" s="143"/>
    </row>
    <row r="11" spans="1:26" ht="24.95" customHeight="1" x14ac:dyDescent="0.25">
      <c r="A11" s="178"/>
      <c r="B11" s="173" t="s">
        <v>277</v>
      </c>
      <c r="C11" s="179" t="s">
        <v>278</v>
      </c>
      <c r="D11" s="173" t="s">
        <v>279</v>
      </c>
      <c r="E11" s="173" t="s">
        <v>227</v>
      </c>
      <c r="F11" s="174">
        <v>1</v>
      </c>
      <c r="G11" s="180"/>
      <c r="H11" s="180"/>
      <c r="I11" s="175">
        <f t="shared" ref="I11:I38" si="0">ROUND(F11*(G11+H11),2)</f>
        <v>0</v>
      </c>
      <c r="J11" s="173">
        <f t="shared" ref="J11:J38" si="1">ROUND(F11*(N11),2)</f>
        <v>0</v>
      </c>
      <c r="K11" s="176">
        <f t="shared" ref="K11:K38" si="2">ROUND(F11*(O11),2)</f>
        <v>0</v>
      </c>
      <c r="L11" s="176">
        <f t="shared" ref="L11:L38" si="3">ROUND(F11*(G11),2)</f>
        <v>0</v>
      </c>
      <c r="M11" s="176">
        <f t="shared" ref="M11:M38" si="4">ROUND(F11*(H11),2)</f>
        <v>0</v>
      </c>
      <c r="N11" s="176">
        <v>0</v>
      </c>
      <c r="O11" s="176"/>
      <c r="P11" s="181"/>
      <c r="Q11" s="181"/>
      <c r="R11" s="181"/>
      <c r="S11" s="176">
        <f t="shared" ref="S11:S38" si="5">ROUND(F11*(P11),3)</f>
        <v>0</v>
      </c>
      <c r="T11" s="177"/>
      <c r="U11" s="177"/>
      <c r="V11" s="181"/>
      <c r="Z11">
        <v>0</v>
      </c>
    </row>
    <row r="12" spans="1:26" ht="24.95" customHeight="1" x14ac:dyDescent="0.25">
      <c r="A12" s="178"/>
      <c r="B12" s="173" t="s">
        <v>277</v>
      </c>
      <c r="C12" s="179" t="s">
        <v>278</v>
      </c>
      <c r="D12" s="173" t="s">
        <v>280</v>
      </c>
      <c r="E12" s="173" t="s">
        <v>227</v>
      </c>
      <c r="F12" s="174">
        <v>1</v>
      </c>
      <c r="G12" s="180"/>
      <c r="H12" s="180"/>
      <c r="I12" s="175">
        <f t="shared" si="0"/>
        <v>0</v>
      </c>
      <c r="J12" s="173">
        <f t="shared" si="1"/>
        <v>0</v>
      </c>
      <c r="K12" s="176">
        <f t="shared" si="2"/>
        <v>0</v>
      </c>
      <c r="L12" s="176">
        <f t="shared" si="3"/>
        <v>0</v>
      </c>
      <c r="M12" s="176">
        <f t="shared" si="4"/>
        <v>0</v>
      </c>
      <c r="N12" s="176">
        <v>0</v>
      </c>
      <c r="O12" s="176"/>
      <c r="P12" s="181"/>
      <c r="Q12" s="181"/>
      <c r="R12" s="181"/>
      <c r="S12" s="176">
        <f t="shared" si="5"/>
        <v>0</v>
      </c>
      <c r="T12" s="177"/>
      <c r="U12" s="177"/>
      <c r="V12" s="181"/>
      <c r="Z12">
        <v>0</v>
      </c>
    </row>
    <row r="13" spans="1:26" ht="24.95" customHeight="1" x14ac:dyDescent="0.25">
      <c r="A13" s="178"/>
      <c r="B13" s="173" t="s">
        <v>277</v>
      </c>
      <c r="C13" s="179" t="s">
        <v>278</v>
      </c>
      <c r="D13" s="173" t="s">
        <v>281</v>
      </c>
      <c r="E13" s="173" t="s">
        <v>168</v>
      </c>
      <c r="F13" s="174">
        <v>7</v>
      </c>
      <c r="G13" s="180"/>
      <c r="H13" s="180"/>
      <c r="I13" s="175">
        <f t="shared" si="0"/>
        <v>0</v>
      </c>
      <c r="J13" s="173">
        <f t="shared" si="1"/>
        <v>0</v>
      </c>
      <c r="K13" s="176">
        <f t="shared" si="2"/>
        <v>0</v>
      </c>
      <c r="L13" s="176">
        <f t="shared" si="3"/>
        <v>0</v>
      </c>
      <c r="M13" s="176">
        <f t="shared" si="4"/>
        <v>0</v>
      </c>
      <c r="N13" s="176">
        <v>0</v>
      </c>
      <c r="O13" s="176"/>
      <c r="P13" s="181"/>
      <c r="Q13" s="181"/>
      <c r="R13" s="181"/>
      <c r="S13" s="176">
        <f t="shared" si="5"/>
        <v>0</v>
      </c>
      <c r="T13" s="177"/>
      <c r="U13" s="177"/>
      <c r="V13" s="181"/>
      <c r="Z13">
        <v>0</v>
      </c>
    </row>
    <row r="14" spans="1:26" ht="24.95" customHeight="1" x14ac:dyDescent="0.25">
      <c r="A14" s="178"/>
      <c r="B14" s="173" t="s">
        <v>277</v>
      </c>
      <c r="C14" s="179" t="s">
        <v>278</v>
      </c>
      <c r="D14" s="173" t="s">
        <v>282</v>
      </c>
      <c r="E14" s="173" t="s">
        <v>168</v>
      </c>
      <c r="F14" s="174">
        <v>2</v>
      </c>
      <c r="G14" s="180"/>
      <c r="H14" s="180"/>
      <c r="I14" s="175">
        <f t="shared" si="0"/>
        <v>0</v>
      </c>
      <c r="J14" s="173">
        <f t="shared" si="1"/>
        <v>0</v>
      </c>
      <c r="K14" s="176">
        <f t="shared" si="2"/>
        <v>0</v>
      </c>
      <c r="L14" s="176">
        <f t="shared" si="3"/>
        <v>0</v>
      </c>
      <c r="M14" s="176">
        <f t="shared" si="4"/>
        <v>0</v>
      </c>
      <c r="N14" s="176">
        <v>0</v>
      </c>
      <c r="O14" s="176"/>
      <c r="P14" s="181"/>
      <c r="Q14" s="181"/>
      <c r="R14" s="181"/>
      <c r="S14" s="176">
        <f t="shared" si="5"/>
        <v>0</v>
      </c>
      <c r="T14" s="177"/>
      <c r="U14" s="177"/>
      <c r="V14" s="181"/>
      <c r="Z14">
        <v>0</v>
      </c>
    </row>
    <row r="15" spans="1:26" ht="24.95" customHeight="1" x14ac:dyDescent="0.25">
      <c r="A15" s="178"/>
      <c r="B15" s="173" t="s">
        <v>277</v>
      </c>
      <c r="C15" s="179" t="s">
        <v>278</v>
      </c>
      <c r="D15" s="173" t="s">
        <v>283</v>
      </c>
      <c r="E15" s="173" t="s">
        <v>168</v>
      </c>
      <c r="F15" s="174">
        <v>7</v>
      </c>
      <c r="G15" s="180"/>
      <c r="H15" s="180"/>
      <c r="I15" s="175">
        <f t="shared" si="0"/>
        <v>0</v>
      </c>
      <c r="J15" s="173">
        <f t="shared" si="1"/>
        <v>0</v>
      </c>
      <c r="K15" s="176">
        <f t="shared" si="2"/>
        <v>0</v>
      </c>
      <c r="L15" s="176">
        <f t="shared" si="3"/>
        <v>0</v>
      </c>
      <c r="M15" s="176">
        <f t="shared" si="4"/>
        <v>0</v>
      </c>
      <c r="N15" s="176">
        <v>0</v>
      </c>
      <c r="O15" s="176"/>
      <c r="P15" s="181"/>
      <c r="Q15" s="181"/>
      <c r="R15" s="181"/>
      <c r="S15" s="176">
        <f t="shared" si="5"/>
        <v>0</v>
      </c>
      <c r="T15" s="177"/>
      <c r="U15" s="177"/>
      <c r="V15" s="181"/>
      <c r="Z15">
        <v>0</v>
      </c>
    </row>
    <row r="16" spans="1:26" ht="24.95" customHeight="1" x14ac:dyDescent="0.25">
      <c r="A16" s="178"/>
      <c r="B16" s="173" t="s">
        <v>277</v>
      </c>
      <c r="C16" s="179" t="s">
        <v>278</v>
      </c>
      <c r="D16" s="173" t="s">
        <v>284</v>
      </c>
      <c r="E16" s="173" t="s">
        <v>168</v>
      </c>
      <c r="F16" s="174">
        <v>1</v>
      </c>
      <c r="G16" s="180"/>
      <c r="H16" s="180"/>
      <c r="I16" s="175">
        <f t="shared" si="0"/>
        <v>0</v>
      </c>
      <c r="J16" s="173">
        <f t="shared" si="1"/>
        <v>0</v>
      </c>
      <c r="K16" s="176">
        <f t="shared" si="2"/>
        <v>0</v>
      </c>
      <c r="L16" s="176">
        <f t="shared" si="3"/>
        <v>0</v>
      </c>
      <c r="M16" s="176">
        <f t="shared" si="4"/>
        <v>0</v>
      </c>
      <c r="N16" s="176">
        <v>0</v>
      </c>
      <c r="O16" s="176"/>
      <c r="P16" s="181"/>
      <c r="Q16" s="181"/>
      <c r="R16" s="181"/>
      <c r="S16" s="176">
        <f t="shared" si="5"/>
        <v>0</v>
      </c>
      <c r="T16" s="177"/>
      <c r="U16" s="177"/>
      <c r="V16" s="181"/>
      <c r="Z16">
        <v>0</v>
      </c>
    </row>
    <row r="17" spans="1:26" ht="24.95" customHeight="1" x14ac:dyDescent="0.25">
      <c r="A17" s="178"/>
      <c r="B17" s="173" t="s">
        <v>277</v>
      </c>
      <c r="C17" s="179" t="s">
        <v>278</v>
      </c>
      <c r="D17" s="173" t="s">
        <v>285</v>
      </c>
      <c r="E17" s="173" t="s">
        <v>168</v>
      </c>
      <c r="F17" s="174">
        <v>2</v>
      </c>
      <c r="G17" s="180"/>
      <c r="H17" s="180"/>
      <c r="I17" s="175">
        <f t="shared" si="0"/>
        <v>0</v>
      </c>
      <c r="J17" s="173">
        <f t="shared" si="1"/>
        <v>0</v>
      </c>
      <c r="K17" s="176">
        <f t="shared" si="2"/>
        <v>0</v>
      </c>
      <c r="L17" s="176">
        <f t="shared" si="3"/>
        <v>0</v>
      </c>
      <c r="M17" s="176">
        <f t="shared" si="4"/>
        <v>0</v>
      </c>
      <c r="N17" s="176">
        <v>0</v>
      </c>
      <c r="O17" s="176"/>
      <c r="P17" s="181"/>
      <c r="Q17" s="181"/>
      <c r="R17" s="181"/>
      <c r="S17" s="176">
        <f t="shared" si="5"/>
        <v>0</v>
      </c>
      <c r="T17" s="177"/>
      <c r="U17" s="177"/>
      <c r="V17" s="181"/>
      <c r="Z17">
        <v>0</v>
      </c>
    </row>
    <row r="18" spans="1:26" ht="24.95" customHeight="1" x14ac:dyDescent="0.25">
      <c r="A18" s="178"/>
      <c r="B18" s="173" t="s">
        <v>277</v>
      </c>
      <c r="C18" s="179" t="s">
        <v>278</v>
      </c>
      <c r="D18" s="173" t="s">
        <v>388</v>
      </c>
      <c r="E18" s="173" t="s">
        <v>168</v>
      </c>
      <c r="F18" s="174">
        <v>1</v>
      </c>
      <c r="G18" s="180"/>
      <c r="H18" s="180"/>
      <c r="I18" s="175">
        <f t="shared" si="0"/>
        <v>0</v>
      </c>
      <c r="J18" s="173">
        <f t="shared" si="1"/>
        <v>0</v>
      </c>
      <c r="K18" s="176">
        <f t="shared" si="2"/>
        <v>0</v>
      </c>
      <c r="L18" s="176">
        <f t="shared" si="3"/>
        <v>0</v>
      </c>
      <c r="M18" s="176">
        <f t="shared" si="4"/>
        <v>0</v>
      </c>
      <c r="N18" s="176">
        <v>0</v>
      </c>
      <c r="O18" s="176"/>
      <c r="P18" s="181"/>
      <c r="Q18" s="181"/>
      <c r="R18" s="181"/>
      <c r="S18" s="176">
        <f t="shared" si="5"/>
        <v>0</v>
      </c>
      <c r="T18" s="177"/>
      <c r="U18" s="177"/>
      <c r="V18" s="181"/>
      <c r="Z18">
        <v>0</v>
      </c>
    </row>
    <row r="19" spans="1:26" ht="24.95" customHeight="1" x14ac:dyDescent="0.25">
      <c r="A19" s="178"/>
      <c r="B19" s="173" t="s">
        <v>277</v>
      </c>
      <c r="C19" s="179" t="s">
        <v>278</v>
      </c>
      <c r="D19" s="173" t="s">
        <v>286</v>
      </c>
      <c r="E19" s="173" t="s">
        <v>168</v>
      </c>
      <c r="F19" s="174">
        <v>1</v>
      </c>
      <c r="G19" s="180"/>
      <c r="H19" s="180"/>
      <c r="I19" s="175">
        <f t="shared" si="0"/>
        <v>0</v>
      </c>
      <c r="J19" s="173">
        <f t="shared" si="1"/>
        <v>0</v>
      </c>
      <c r="K19" s="176">
        <f t="shared" si="2"/>
        <v>0</v>
      </c>
      <c r="L19" s="176">
        <f t="shared" si="3"/>
        <v>0</v>
      </c>
      <c r="M19" s="176">
        <f t="shared" si="4"/>
        <v>0</v>
      </c>
      <c r="N19" s="176">
        <v>0</v>
      </c>
      <c r="O19" s="176"/>
      <c r="P19" s="181"/>
      <c r="Q19" s="181"/>
      <c r="R19" s="181"/>
      <c r="S19" s="176">
        <f t="shared" si="5"/>
        <v>0</v>
      </c>
      <c r="T19" s="177"/>
      <c r="U19" s="177"/>
      <c r="V19" s="181"/>
      <c r="Z19">
        <v>0</v>
      </c>
    </row>
    <row r="20" spans="1:26" ht="24.95" customHeight="1" x14ac:dyDescent="0.25">
      <c r="A20" s="178"/>
      <c r="B20" s="173" t="s">
        <v>277</v>
      </c>
      <c r="C20" s="179" t="s">
        <v>278</v>
      </c>
      <c r="D20" s="173" t="s">
        <v>287</v>
      </c>
      <c r="E20" s="173" t="s">
        <v>168</v>
      </c>
      <c r="F20" s="174">
        <v>1</v>
      </c>
      <c r="G20" s="180"/>
      <c r="H20" s="180"/>
      <c r="I20" s="175">
        <f t="shared" si="0"/>
        <v>0</v>
      </c>
      <c r="J20" s="173">
        <f t="shared" si="1"/>
        <v>0</v>
      </c>
      <c r="K20" s="176">
        <f t="shared" si="2"/>
        <v>0</v>
      </c>
      <c r="L20" s="176">
        <f t="shared" si="3"/>
        <v>0</v>
      </c>
      <c r="M20" s="176">
        <f t="shared" si="4"/>
        <v>0</v>
      </c>
      <c r="N20" s="176">
        <v>0</v>
      </c>
      <c r="O20" s="176"/>
      <c r="P20" s="181"/>
      <c r="Q20" s="181"/>
      <c r="R20" s="181"/>
      <c r="S20" s="176">
        <f t="shared" si="5"/>
        <v>0</v>
      </c>
      <c r="T20" s="177"/>
      <c r="U20" s="177"/>
      <c r="V20" s="181"/>
      <c r="Z20">
        <v>0</v>
      </c>
    </row>
    <row r="21" spans="1:26" ht="24.95" customHeight="1" x14ac:dyDescent="0.25">
      <c r="A21" s="178"/>
      <c r="B21" s="173" t="s">
        <v>277</v>
      </c>
      <c r="C21" s="179" t="s">
        <v>278</v>
      </c>
      <c r="D21" s="173" t="s">
        <v>288</v>
      </c>
      <c r="E21" s="173" t="s">
        <v>168</v>
      </c>
      <c r="F21" s="174">
        <v>1</v>
      </c>
      <c r="G21" s="180"/>
      <c r="H21" s="180"/>
      <c r="I21" s="175">
        <f t="shared" si="0"/>
        <v>0</v>
      </c>
      <c r="J21" s="173">
        <f t="shared" si="1"/>
        <v>0</v>
      </c>
      <c r="K21" s="176">
        <f t="shared" si="2"/>
        <v>0</v>
      </c>
      <c r="L21" s="176">
        <f t="shared" si="3"/>
        <v>0</v>
      </c>
      <c r="M21" s="176">
        <f t="shared" si="4"/>
        <v>0</v>
      </c>
      <c r="N21" s="176">
        <v>0</v>
      </c>
      <c r="O21" s="176"/>
      <c r="P21" s="181"/>
      <c r="Q21" s="181"/>
      <c r="R21" s="181"/>
      <c r="S21" s="176">
        <f t="shared" si="5"/>
        <v>0</v>
      </c>
      <c r="T21" s="177"/>
      <c r="U21" s="177"/>
      <c r="V21" s="181"/>
      <c r="Z21">
        <v>0</v>
      </c>
    </row>
    <row r="22" spans="1:26" ht="24.95" customHeight="1" x14ac:dyDescent="0.25">
      <c r="A22" s="178"/>
      <c r="B22" s="173" t="s">
        <v>277</v>
      </c>
      <c r="C22" s="179" t="s">
        <v>278</v>
      </c>
      <c r="D22" s="173" t="s">
        <v>289</v>
      </c>
      <c r="E22" s="173" t="s">
        <v>168</v>
      </c>
      <c r="F22" s="174">
        <v>2</v>
      </c>
      <c r="G22" s="180"/>
      <c r="H22" s="180"/>
      <c r="I22" s="175">
        <f t="shared" si="0"/>
        <v>0</v>
      </c>
      <c r="J22" s="173">
        <f t="shared" si="1"/>
        <v>0</v>
      </c>
      <c r="K22" s="176">
        <f t="shared" si="2"/>
        <v>0</v>
      </c>
      <c r="L22" s="176">
        <f t="shared" si="3"/>
        <v>0</v>
      </c>
      <c r="M22" s="176">
        <f t="shared" si="4"/>
        <v>0</v>
      </c>
      <c r="N22" s="176">
        <v>0</v>
      </c>
      <c r="O22" s="176"/>
      <c r="P22" s="181"/>
      <c r="Q22" s="181"/>
      <c r="R22" s="181"/>
      <c r="S22" s="176">
        <f t="shared" si="5"/>
        <v>0</v>
      </c>
      <c r="T22" s="177"/>
      <c r="U22" s="177"/>
      <c r="V22" s="181"/>
      <c r="Z22">
        <v>0</v>
      </c>
    </row>
    <row r="23" spans="1:26" ht="35.1" customHeight="1" x14ac:dyDescent="0.25">
      <c r="A23" s="178"/>
      <c r="B23" s="173" t="s">
        <v>277</v>
      </c>
      <c r="C23" s="179" t="s">
        <v>278</v>
      </c>
      <c r="D23" s="173" t="s">
        <v>290</v>
      </c>
      <c r="E23" s="173" t="s">
        <v>168</v>
      </c>
      <c r="F23" s="174">
        <v>1</v>
      </c>
      <c r="G23" s="180"/>
      <c r="H23" s="180"/>
      <c r="I23" s="175">
        <f t="shared" si="0"/>
        <v>0</v>
      </c>
      <c r="J23" s="173">
        <f t="shared" si="1"/>
        <v>0</v>
      </c>
      <c r="K23" s="176">
        <f t="shared" si="2"/>
        <v>0</v>
      </c>
      <c r="L23" s="176">
        <f t="shared" si="3"/>
        <v>0</v>
      </c>
      <c r="M23" s="176">
        <f t="shared" si="4"/>
        <v>0</v>
      </c>
      <c r="N23" s="176">
        <v>0</v>
      </c>
      <c r="O23" s="176"/>
      <c r="P23" s="181"/>
      <c r="Q23" s="181"/>
      <c r="R23" s="181"/>
      <c r="S23" s="176">
        <f t="shared" si="5"/>
        <v>0</v>
      </c>
      <c r="T23" s="177"/>
      <c r="U23" s="177"/>
      <c r="V23" s="181"/>
      <c r="Z23">
        <v>0</v>
      </c>
    </row>
    <row r="24" spans="1:26" ht="24.95" customHeight="1" x14ac:dyDescent="0.25">
      <c r="A24" s="178"/>
      <c r="B24" s="173" t="s">
        <v>277</v>
      </c>
      <c r="C24" s="179" t="s">
        <v>278</v>
      </c>
      <c r="D24" s="173" t="s">
        <v>291</v>
      </c>
      <c r="E24" s="173" t="s">
        <v>168</v>
      </c>
      <c r="F24" s="174">
        <v>1</v>
      </c>
      <c r="G24" s="180"/>
      <c r="H24" s="180"/>
      <c r="I24" s="175">
        <f t="shared" si="0"/>
        <v>0</v>
      </c>
      <c r="J24" s="173">
        <f t="shared" si="1"/>
        <v>0</v>
      </c>
      <c r="K24" s="176">
        <f t="shared" si="2"/>
        <v>0</v>
      </c>
      <c r="L24" s="176">
        <f t="shared" si="3"/>
        <v>0</v>
      </c>
      <c r="M24" s="176">
        <f t="shared" si="4"/>
        <v>0</v>
      </c>
      <c r="N24" s="176">
        <v>0</v>
      </c>
      <c r="O24" s="176"/>
      <c r="P24" s="181"/>
      <c r="Q24" s="181"/>
      <c r="R24" s="181"/>
      <c r="S24" s="176">
        <f t="shared" si="5"/>
        <v>0</v>
      </c>
      <c r="T24" s="177"/>
      <c r="U24" s="177"/>
      <c r="V24" s="181"/>
      <c r="Z24">
        <v>0</v>
      </c>
    </row>
    <row r="25" spans="1:26" ht="24.95" customHeight="1" x14ac:dyDescent="0.25">
      <c r="A25" s="178"/>
      <c r="B25" s="173" t="s">
        <v>277</v>
      </c>
      <c r="C25" s="179" t="s">
        <v>278</v>
      </c>
      <c r="D25" s="173" t="s">
        <v>292</v>
      </c>
      <c r="E25" s="173" t="s">
        <v>168</v>
      </c>
      <c r="F25" s="174">
        <v>1</v>
      </c>
      <c r="G25" s="180"/>
      <c r="H25" s="180"/>
      <c r="I25" s="175">
        <f t="shared" si="0"/>
        <v>0</v>
      </c>
      <c r="J25" s="173">
        <f t="shared" si="1"/>
        <v>0</v>
      </c>
      <c r="K25" s="176">
        <f t="shared" si="2"/>
        <v>0</v>
      </c>
      <c r="L25" s="176">
        <f t="shared" si="3"/>
        <v>0</v>
      </c>
      <c r="M25" s="176">
        <f t="shared" si="4"/>
        <v>0</v>
      </c>
      <c r="N25" s="176">
        <v>0</v>
      </c>
      <c r="O25" s="176"/>
      <c r="P25" s="181"/>
      <c r="Q25" s="181"/>
      <c r="R25" s="181"/>
      <c r="S25" s="176">
        <f t="shared" si="5"/>
        <v>0</v>
      </c>
      <c r="T25" s="177"/>
      <c r="U25" s="177"/>
      <c r="V25" s="181"/>
      <c r="Z25">
        <v>0</v>
      </c>
    </row>
    <row r="26" spans="1:26" ht="24.95" customHeight="1" x14ac:dyDescent="0.25">
      <c r="A26" s="178"/>
      <c r="B26" s="173" t="s">
        <v>277</v>
      </c>
      <c r="C26" s="179" t="s">
        <v>278</v>
      </c>
      <c r="D26" s="173" t="s">
        <v>293</v>
      </c>
      <c r="E26" s="173" t="s">
        <v>168</v>
      </c>
      <c r="F26" s="174">
        <v>1</v>
      </c>
      <c r="G26" s="180"/>
      <c r="H26" s="180"/>
      <c r="I26" s="175">
        <f t="shared" si="0"/>
        <v>0</v>
      </c>
      <c r="J26" s="173">
        <f t="shared" si="1"/>
        <v>0</v>
      </c>
      <c r="K26" s="176">
        <f t="shared" si="2"/>
        <v>0</v>
      </c>
      <c r="L26" s="176">
        <f t="shared" si="3"/>
        <v>0</v>
      </c>
      <c r="M26" s="176">
        <f t="shared" si="4"/>
        <v>0</v>
      </c>
      <c r="N26" s="176">
        <v>0</v>
      </c>
      <c r="O26" s="176"/>
      <c r="P26" s="181"/>
      <c r="Q26" s="181"/>
      <c r="R26" s="181"/>
      <c r="S26" s="176">
        <f t="shared" si="5"/>
        <v>0</v>
      </c>
      <c r="T26" s="177"/>
      <c r="U26" s="177"/>
      <c r="V26" s="181"/>
      <c r="Z26">
        <v>0</v>
      </c>
    </row>
    <row r="27" spans="1:26" ht="24.95" customHeight="1" x14ac:dyDescent="0.25">
      <c r="A27" s="178"/>
      <c r="B27" s="173" t="s">
        <v>277</v>
      </c>
      <c r="C27" s="179" t="s">
        <v>278</v>
      </c>
      <c r="D27" s="173" t="s">
        <v>294</v>
      </c>
      <c r="E27" s="173" t="s">
        <v>168</v>
      </c>
      <c r="F27" s="174">
        <v>3</v>
      </c>
      <c r="G27" s="180"/>
      <c r="H27" s="180"/>
      <c r="I27" s="175">
        <f t="shared" si="0"/>
        <v>0</v>
      </c>
      <c r="J27" s="173">
        <f t="shared" si="1"/>
        <v>0</v>
      </c>
      <c r="K27" s="176">
        <f t="shared" si="2"/>
        <v>0</v>
      </c>
      <c r="L27" s="176">
        <f t="shared" si="3"/>
        <v>0</v>
      </c>
      <c r="M27" s="176">
        <f t="shared" si="4"/>
        <v>0</v>
      </c>
      <c r="N27" s="176">
        <v>0</v>
      </c>
      <c r="O27" s="176"/>
      <c r="P27" s="181"/>
      <c r="Q27" s="181"/>
      <c r="R27" s="181"/>
      <c r="S27" s="176">
        <f t="shared" si="5"/>
        <v>0</v>
      </c>
      <c r="T27" s="177"/>
      <c r="U27" s="177"/>
      <c r="V27" s="181"/>
      <c r="Z27">
        <v>0</v>
      </c>
    </row>
    <row r="28" spans="1:26" ht="24.95" customHeight="1" x14ac:dyDescent="0.25">
      <c r="A28" s="178"/>
      <c r="B28" s="173" t="s">
        <v>277</v>
      </c>
      <c r="C28" s="179" t="s">
        <v>278</v>
      </c>
      <c r="D28" s="173" t="s">
        <v>295</v>
      </c>
      <c r="E28" s="173" t="s">
        <v>168</v>
      </c>
      <c r="F28" s="174">
        <v>2</v>
      </c>
      <c r="G28" s="180"/>
      <c r="H28" s="180"/>
      <c r="I28" s="175">
        <f t="shared" si="0"/>
        <v>0</v>
      </c>
      <c r="J28" s="173">
        <f t="shared" si="1"/>
        <v>0</v>
      </c>
      <c r="K28" s="176">
        <f t="shared" si="2"/>
        <v>0</v>
      </c>
      <c r="L28" s="176">
        <f t="shared" si="3"/>
        <v>0</v>
      </c>
      <c r="M28" s="176">
        <f t="shared" si="4"/>
        <v>0</v>
      </c>
      <c r="N28" s="176">
        <v>0</v>
      </c>
      <c r="O28" s="176"/>
      <c r="P28" s="181"/>
      <c r="Q28" s="181"/>
      <c r="R28" s="181"/>
      <c r="S28" s="176">
        <f t="shared" si="5"/>
        <v>0</v>
      </c>
      <c r="T28" s="177"/>
      <c r="U28" s="177"/>
      <c r="V28" s="181"/>
      <c r="Z28">
        <v>0</v>
      </c>
    </row>
    <row r="29" spans="1:26" ht="24.95" customHeight="1" x14ac:dyDescent="0.25">
      <c r="A29" s="178"/>
      <c r="B29" s="173" t="s">
        <v>277</v>
      </c>
      <c r="C29" s="179" t="s">
        <v>278</v>
      </c>
      <c r="D29" s="173" t="s">
        <v>296</v>
      </c>
      <c r="E29" s="173" t="s">
        <v>168</v>
      </c>
      <c r="F29" s="174">
        <v>1</v>
      </c>
      <c r="G29" s="180"/>
      <c r="H29" s="180"/>
      <c r="I29" s="175">
        <f t="shared" si="0"/>
        <v>0</v>
      </c>
      <c r="J29" s="173">
        <f t="shared" si="1"/>
        <v>0</v>
      </c>
      <c r="K29" s="176">
        <f t="shared" si="2"/>
        <v>0</v>
      </c>
      <c r="L29" s="176">
        <f t="shared" si="3"/>
        <v>0</v>
      </c>
      <c r="M29" s="176">
        <f t="shared" si="4"/>
        <v>0</v>
      </c>
      <c r="N29" s="176">
        <v>0</v>
      </c>
      <c r="O29" s="176"/>
      <c r="P29" s="181"/>
      <c r="Q29" s="181"/>
      <c r="R29" s="181"/>
      <c r="S29" s="176">
        <f t="shared" si="5"/>
        <v>0</v>
      </c>
      <c r="T29" s="177"/>
      <c r="U29" s="177"/>
      <c r="V29" s="181"/>
      <c r="Z29">
        <v>0</v>
      </c>
    </row>
    <row r="30" spans="1:26" ht="24.95" customHeight="1" x14ac:dyDescent="0.25">
      <c r="A30" s="178"/>
      <c r="B30" s="173" t="s">
        <v>277</v>
      </c>
      <c r="C30" s="179" t="s">
        <v>278</v>
      </c>
      <c r="D30" s="173" t="s">
        <v>297</v>
      </c>
      <c r="E30" s="173" t="s">
        <v>168</v>
      </c>
      <c r="F30" s="174">
        <v>2</v>
      </c>
      <c r="G30" s="180"/>
      <c r="H30" s="180"/>
      <c r="I30" s="175">
        <f t="shared" si="0"/>
        <v>0</v>
      </c>
      <c r="J30" s="173">
        <f t="shared" si="1"/>
        <v>0</v>
      </c>
      <c r="K30" s="176">
        <f t="shared" si="2"/>
        <v>0</v>
      </c>
      <c r="L30" s="176">
        <f t="shared" si="3"/>
        <v>0</v>
      </c>
      <c r="M30" s="176">
        <f t="shared" si="4"/>
        <v>0</v>
      </c>
      <c r="N30" s="176">
        <v>0</v>
      </c>
      <c r="O30" s="176"/>
      <c r="P30" s="181"/>
      <c r="Q30" s="181"/>
      <c r="R30" s="181"/>
      <c r="S30" s="176">
        <f t="shared" si="5"/>
        <v>0</v>
      </c>
      <c r="T30" s="177"/>
      <c r="U30" s="177"/>
      <c r="V30" s="181"/>
      <c r="Z30">
        <v>0</v>
      </c>
    </row>
    <row r="31" spans="1:26" ht="24.95" customHeight="1" x14ac:dyDescent="0.25">
      <c r="A31" s="178"/>
      <c r="B31" s="173" t="s">
        <v>277</v>
      </c>
      <c r="C31" s="179" t="s">
        <v>278</v>
      </c>
      <c r="D31" s="173" t="s">
        <v>298</v>
      </c>
      <c r="E31" s="173" t="s">
        <v>168</v>
      </c>
      <c r="F31" s="174">
        <v>2</v>
      </c>
      <c r="G31" s="180"/>
      <c r="H31" s="180"/>
      <c r="I31" s="175">
        <f t="shared" si="0"/>
        <v>0</v>
      </c>
      <c r="J31" s="173">
        <f t="shared" si="1"/>
        <v>0</v>
      </c>
      <c r="K31" s="176">
        <f t="shared" si="2"/>
        <v>0</v>
      </c>
      <c r="L31" s="176">
        <f t="shared" si="3"/>
        <v>0</v>
      </c>
      <c r="M31" s="176">
        <f t="shared" si="4"/>
        <v>0</v>
      </c>
      <c r="N31" s="176">
        <v>0</v>
      </c>
      <c r="O31" s="176"/>
      <c r="P31" s="181"/>
      <c r="Q31" s="181"/>
      <c r="R31" s="181"/>
      <c r="S31" s="176">
        <f t="shared" si="5"/>
        <v>0</v>
      </c>
      <c r="T31" s="177"/>
      <c r="U31" s="177"/>
      <c r="V31" s="181"/>
      <c r="Z31">
        <v>0</v>
      </c>
    </row>
    <row r="32" spans="1:26" ht="24.95" customHeight="1" x14ac:dyDescent="0.25">
      <c r="A32" s="178"/>
      <c r="B32" s="173" t="s">
        <v>277</v>
      </c>
      <c r="C32" s="179" t="s">
        <v>278</v>
      </c>
      <c r="D32" s="173" t="s">
        <v>299</v>
      </c>
      <c r="E32" s="173" t="s">
        <v>168</v>
      </c>
      <c r="F32" s="174">
        <v>300</v>
      </c>
      <c r="G32" s="180"/>
      <c r="H32" s="180"/>
      <c r="I32" s="175">
        <f t="shared" si="0"/>
        <v>0</v>
      </c>
      <c r="J32" s="173">
        <f t="shared" si="1"/>
        <v>0</v>
      </c>
      <c r="K32" s="176">
        <f t="shared" si="2"/>
        <v>0</v>
      </c>
      <c r="L32" s="176">
        <f t="shared" si="3"/>
        <v>0</v>
      </c>
      <c r="M32" s="176">
        <f t="shared" si="4"/>
        <v>0</v>
      </c>
      <c r="N32" s="176">
        <v>0</v>
      </c>
      <c r="O32" s="176"/>
      <c r="P32" s="181"/>
      <c r="Q32" s="181"/>
      <c r="R32" s="181"/>
      <c r="S32" s="176">
        <f t="shared" si="5"/>
        <v>0</v>
      </c>
      <c r="T32" s="177"/>
      <c r="U32" s="177"/>
      <c r="V32" s="181"/>
      <c r="Z32">
        <v>0</v>
      </c>
    </row>
    <row r="33" spans="1:26" ht="24.95" customHeight="1" x14ac:dyDescent="0.25">
      <c r="A33" s="178"/>
      <c r="B33" s="173" t="s">
        <v>277</v>
      </c>
      <c r="C33" s="179" t="s">
        <v>278</v>
      </c>
      <c r="D33" s="173" t="s">
        <v>300</v>
      </c>
      <c r="E33" s="173" t="s">
        <v>168</v>
      </c>
      <c r="F33" s="174">
        <v>1</v>
      </c>
      <c r="G33" s="180"/>
      <c r="H33" s="180"/>
      <c r="I33" s="175">
        <f t="shared" si="0"/>
        <v>0</v>
      </c>
      <c r="J33" s="173">
        <f t="shared" si="1"/>
        <v>0</v>
      </c>
      <c r="K33" s="176">
        <f t="shared" si="2"/>
        <v>0</v>
      </c>
      <c r="L33" s="176">
        <f t="shared" si="3"/>
        <v>0</v>
      </c>
      <c r="M33" s="176">
        <f t="shared" si="4"/>
        <v>0</v>
      </c>
      <c r="N33" s="176">
        <v>0</v>
      </c>
      <c r="O33" s="176"/>
      <c r="P33" s="181"/>
      <c r="Q33" s="181"/>
      <c r="R33" s="181"/>
      <c r="S33" s="176">
        <f t="shared" si="5"/>
        <v>0</v>
      </c>
      <c r="T33" s="177"/>
      <c r="U33" s="177"/>
      <c r="V33" s="181"/>
      <c r="Z33">
        <v>0</v>
      </c>
    </row>
    <row r="34" spans="1:26" ht="24.95" customHeight="1" x14ac:dyDescent="0.25">
      <c r="A34" s="178"/>
      <c r="B34" s="173" t="s">
        <v>277</v>
      </c>
      <c r="C34" s="179" t="s">
        <v>278</v>
      </c>
      <c r="D34" s="173" t="s">
        <v>301</v>
      </c>
      <c r="E34" s="173" t="s">
        <v>168</v>
      </c>
      <c r="F34" s="174">
        <v>1</v>
      </c>
      <c r="G34" s="180"/>
      <c r="H34" s="180"/>
      <c r="I34" s="175">
        <f t="shared" si="0"/>
        <v>0</v>
      </c>
      <c r="J34" s="173">
        <f t="shared" si="1"/>
        <v>0</v>
      </c>
      <c r="K34" s="176">
        <f t="shared" si="2"/>
        <v>0</v>
      </c>
      <c r="L34" s="176">
        <f t="shared" si="3"/>
        <v>0</v>
      </c>
      <c r="M34" s="176">
        <f t="shared" si="4"/>
        <v>0</v>
      </c>
      <c r="N34" s="176">
        <v>0</v>
      </c>
      <c r="O34" s="176"/>
      <c r="P34" s="181"/>
      <c r="Q34" s="181"/>
      <c r="R34" s="181"/>
      <c r="S34" s="176">
        <f t="shared" si="5"/>
        <v>0</v>
      </c>
      <c r="T34" s="177"/>
      <c r="U34" s="177"/>
      <c r="V34" s="181"/>
      <c r="Z34">
        <v>0</v>
      </c>
    </row>
    <row r="35" spans="1:26" ht="24.95" customHeight="1" x14ac:dyDescent="0.25">
      <c r="A35" s="178"/>
      <c r="B35" s="173" t="s">
        <v>277</v>
      </c>
      <c r="C35" s="179" t="s">
        <v>278</v>
      </c>
      <c r="D35" s="173" t="s">
        <v>302</v>
      </c>
      <c r="E35" s="173" t="s">
        <v>168</v>
      </c>
      <c r="F35" s="174">
        <v>40</v>
      </c>
      <c r="G35" s="180"/>
      <c r="H35" s="180"/>
      <c r="I35" s="175">
        <f t="shared" si="0"/>
        <v>0</v>
      </c>
      <c r="J35" s="173">
        <f t="shared" si="1"/>
        <v>0</v>
      </c>
      <c r="K35" s="176">
        <f t="shared" si="2"/>
        <v>0</v>
      </c>
      <c r="L35" s="176">
        <f t="shared" si="3"/>
        <v>0</v>
      </c>
      <c r="M35" s="176">
        <f t="shared" si="4"/>
        <v>0</v>
      </c>
      <c r="N35" s="176">
        <v>0</v>
      </c>
      <c r="O35" s="176"/>
      <c r="P35" s="181"/>
      <c r="Q35" s="181"/>
      <c r="R35" s="181"/>
      <c r="S35" s="176">
        <f t="shared" si="5"/>
        <v>0</v>
      </c>
      <c r="T35" s="177"/>
      <c r="U35" s="177"/>
      <c r="V35" s="181"/>
      <c r="Z35">
        <v>0</v>
      </c>
    </row>
    <row r="36" spans="1:26" ht="24.95" customHeight="1" x14ac:dyDescent="0.25">
      <c r="A36" s="178"/>
      <c r="B36" s="173" t="s">
        <v>277</v>
      </c>
      <c r="C36" s="179" t="s">
        <v>278</v>
      </c>
      <c r="D36" s="173" t="s">
        <v>303</v>
      </c>
      <c r="E36" s="173" t="s">
        <v>227</v>
      </c>
      <c r="F36" s="174">
        <v>1</v>
      </c>
      <c r="G36" s="180"/>
      <c r="H36" s="180"/>
      <c r="I36" s="175">
        <f t="shared" si="0"/>
        <v>0</v>
      </c>
      <c r="J36" s="173">
        <f t="shared" si="1"/>
        <v>0</v>
      </c>
      <c r="K36" s="176">
        <f t="shared" si="2"/>
        <v>0</v>
      </c>
      <c r="L36" s="176">
        <f t="shared" si="3"/>
        <v>0</v>
      </c>
      <c r="M36" s="176">
        <f t="shared" si="4"/>
        <v>0</v>
      </c>
      <c r="N36" s="176">
        <v>0</v>
      </c>
      <c r="O36" s="176"/>
      <c r="P36" s="181"/>
      <c r="Q36" s="181"/>
      <c r="R36" s="181"/>
      <c r="S36" s="176">
        <f t="shared" si="5"/>
        <v>0</v>
      </c>
      <c r="T36" s="177"/>
      <c r="U36" s="177"/>
      <c r="V36" s="181"/>
      <c r="Z36">
        <v>0</v>
      </c>
    </row>
    <row r="37" spans="1:26" ht="24.95" customHeight="1" x14ac:dyDescent="0.25">
      <c r="A37" s="178"/>
      <c r="B37" s="173" t="s">
        <v>277</v>
      </c>
      <c r="C37" s="179" t="s">
        <v>278</v>
      </c>
      <c r="D37" s="173" t="s">
        <v>304</v>
      </c>
      <c r="E37" s="173" t="s">
        <v>227</v>
      </c>
      <c r="F37" s="174">
        <v>1</v>
      </c>
      <c r="G37" s="180"/>
      <c r="H37" s="180"/>
      <c r="I37" s="175">
        <f t="shared" si="0"/>
        <v>0</v>
      </c>
      <c r="J37" s="173">
        <f t="shared" si="1"/>
        <v>0</v>
      </c>
      <c r="K37" s="176">
        <f t="shared" si="2"/>
        <v>0</v>
      </c>
      <c r="L37" s="176">
        <f t="shared" si="3"/>
        <v>0</v>
      </c>
      <c r="M37" s="176">
        <f t="shared" si="4"/>
        <v>0</v>
      </c>
      <c r="N37" s="176">
        <v>0</v>
      </c>
      <c r="O37" s="176"/>
      <c r="P37" s="181"/>
      <c r="Q37" s="181"/>
      <c r="R37" s="181"/>
      <c r="S37" s="176">
        <f t="shared" si="5"/>
        <v>0</v>
      </c>
      <c r="T37" s="177"/>
      <c r="U37" s="177"/>
      <c r="V37" s="181"/>
      <c r="Z37">
        <v>0</v>
      </c>
    </row>
    <row r="38" spans="1:26" ht="24.95" customHeight="1" x14ac:dyDescent="0.25">
      <c r="A38" s="178"/>
      <c r="B38" s="173" t="s">
        <v>277</v>
      </c>
      <c r="C38" s="179" t="s">
        <v>278</v>
      </c>
      <c r="D38" s="173" t="s">
        <v>57</v>
      </c>
      <c r="E38" s="173" t="s">
        <v>227</v>
      </c>
      <c r="F38" s="174">
        <v>1</v>
      </c>
      <c r="G38" s="180"/>
      <c r="H38" s="180"/>
      <c r="I38" s="175">
        <f t="shared" si="0"/>
        <v>0</v>
      </c>
      <c r="J38" s="173">
        <f t="shared" si="1"/>
        <v>0</v>
      </c>
      <c r="K38" s="176">
        <f t="shared" si="2"/>
        <v>0</v>
      </c>
      <c r="L38" s="176">
        <f t="shared" si="3"/>
        <v>0</v>
      </c>
      <c r="M38" s="176">
        <f t="shared" si="4"/>
        <v>0</v>
      </c>
      <c r="N38" s="176">
        <v>0</v>
      </c>
      <c r="O38" s="176"/>
      <c r="P38" s="181"/>
      <c r="Q38" s="181"/>
      <c r="R38" s="181"/>
      <c r="S38" s="176">
        <f t="shared" si="5"/>
        <v>0</v>
      </c>
      <c r="T38" s="177"/>
      <c r="U38" s="177"/>
      <c r="V38" s="181"/>
      <c r="Z38">
        <v>0</v>
      </c>
    </row>
    <row r="39" spans="1:26" x14ac:dyDescent="0.25">
      <c r="A39" s="146"/>
      <c r="B39" s="146"/>
      <c r="C39" s="161">
        <v>9</v>
      </c>
      <c r="D39" s="161" t="s">
        <v>71</v>
      </c>
      <c r="E39" s="146"/>
      <c r="F39" s="160"/>
      <c r="G39" s="149">
        <f>ROUND((SUM(L10:L38))/1,2)</f>
        <v>0</v>
      </c>
      <c r="H39" s="149">
        <f>ROUND((SUM(M10:M38))/1,2)</f>
        <v>0</v>
      </c>
      <c r="I39" s="149">
        <f>ROUND((SUM(I10:I38))/1,2)</f>
        <v>0</v>
      </c>
      <c r="J39" s="146"/>
      <c r="K39" s="146"/>
      <c r="L39" s="146">
        <f>ROUND((SUM(L10:L38))/1,2)</f>
        <v>0</v>
      </c>
      <c r="M39" s="146">
        <f>ROUND((SUM(M10:M38))/1,2)</f>
        <v>0</v>
      </c>
      <c r="N39" s="146"/>
      <c r="O39" s="146"/>
      <c r="P39" s="171"/>
      <c r="Q39" s="1"/>
      <c r="R39" s="1"/>
      <c r="S39" s="171">
        <f>ROUND((SUM(S10:S38))/1,2)</f>
        <v>0</v>
      </c>
      <c r="T39" s="182"/>
      <c r="U39" s="182"/>
      <c r="V39" s="2">
        <f>ROUND((SUM(V10:V38))/1,2)</f>
        <v>0</v>
      </c>
    </row>
    <row r="40" spans="1:26" x14ac:dyDescent="0.25">
      <c r="A40" s="1"/>
      <c r="B40" s="1"/>
      <c r="C40" s="1"/>
      <c r="D40" s="1"/>
      <c r="E40" s="1"/>
      <c r="F40" s="156"/>
      <c r="G40" s="139"/>
      <c r="H40" s="139"/>
      <c r="I40" s="139"/>
      <c r="J40" s="1"/>
      <c r="K40" s="1"/>
      <c r="L40" s="1"/>
      <c r="M40" s="1"/>
      <c r="N40" s="1"/>
      <c r="O40" s="1"/>
      <c r="P40" s="1"/>
      <c r="Q40" s="1"/>
      <c r="R40" s="1"/>
      <c r="S40" s="1"/>
      <c r="V40" s="1"/>
    </row>
    <row r="41" spans="1:26" x14ac:dyDescent="0.25">
      <c r="A41" s="146"/>
      <c r="B41" s="146"/>
      <c r="C41" s="146"/>
      <c r="D41" s="2" t="s">
        <v>66</v>
      </c>
      <c r="E41" s="146"/>
      <c r="F41" s="160"/>
      <c r="G41" s="149">
        <f>ROUND((SUM(L9:L40))/2,2)</f>
        <v>0</v>
      </c>
      <c r="H41" s="149">
        <f>ROUND((SUM(M9:M40))/2,2)</f>
        <v>0</v>
      </c>
      <c r="I41" s="149">
        <f>ROUND((SUM(I9:I40))/2,2)</f>
        <v>0</v>
      </c>
      <c r="J41" s="146"/>
      <c r="K41" s="146"/>
      <c r="L41" s="146">
        <f>ROUND((SUM(L9:L40))/2,2)</f>
        <v>0</v>
      </c>
      <c r="M41" s="146">
        <f>ROUND((SUM(M9:M40))/2,2)</f>
        <v>0</v>
      </c>
      <c r="N41" s="146"/>
      <c r="O41" s="146"/>
      <c r="P41" s="171"/>
      <c r="Q41" s="1"/>
      <c r="R41" s="1"/>
      <c r="S41" s="171">
        <f>ROUND((SUM(S9:S40))/2,2)</f>
        <v>0</v>
      </c>
      <c r="V41" s="2">
        <f>ROUND((SUM(V9:V40))/2,2)</f>
        <v>0</v>
      </c>
    </row>
    <row r="42" spans="1:26" x14ac:dyDescent="0.25">
      <c r="A42" s="184"/>
      <c r="B42" s="184"/>
      <c r="C42" s="184"/>
      <c r="D42" s="184" t="s">
        <v>87</v>
      </c>
      <c r="E42" s="184"/>
      <c r="F42" s="185"/>
      <c r="G42" s="186">
        <f>ROUND((SUM(L9:L41))/3,2)</f>
        <v>0</v>
      </c>
      <c r="H42" s="186">
        <f>ROUND((SUM(M9:M41))/3,2)</f>
        <v>0</v>
      </c>
      <c r="I42" s="186">
        <f>ROUND((SUM(I9:I41))/3,2)</f>
        <v>0</v>
      </c>
      <c r="J42" s="184"/>
      <c r="K42" s="186">
        <f>ROUND((SUM(K9:K41))/3,2)</f>
        <v>0</v>
      </c>
      <c r="L42" s="184">
        <f>ROUND((SUM(L9:L41))/3,2)</f>
        <v>0</v>
      </c>
      <c r="M42" s="184">
        <f>ROUND((SUM(M9:M41))/3,2)</f>
        <v>0</v>
      </c>
      <c r="N42" s="184"/>
      <c r="O42" s="184"/>
      <c r="P42" s="185"/>
      <c r="Q42" s="184"/>
      <c r="R42" s="186"/>
      <c r="S42" s="185">
        <f>ROUND((SUM(S9:S41))/3,2)</f>
        <v>0</v>
      </c>
      <c r="T42" s="187"/>
      <c r="U42" s="187"/>
      <c r="V42" s="184">
        <f>ROUND((SUM(V9:V41))/3,2)</f>
        <v>0</v>
      </c>
      <c r="X42" s="183"/>
      <c r="Y42">
        <f>(SUM(Y9:Y41))</f>
        <v>0</v>
      </c>
      <c r="Z42">
        <f>(SUM(Z9:Z41))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horizontalDpi="4294967293" r:id="rId1"/>
  <headerFooter>
    <oddHeader>&amp;C&amp;B&amp; Rozpočet Bitúnok,rozrábka,mäsovýroba z nízkym objemom výroby, Gemerská Panica / stroje a zariadenia</oddHeader>
    <oddFooter>&amp;RStrana &amp;P z &amp;N    &amp;L&amp;7Spracované systémom Systematic® Kalkulus,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38</vt:i4>
      </vt:variant>
      <vt:variant>
        <vt:lpstr>Pomenované rozsahy</vt:lpstr>
      </vt:variant>
      <vt:variant>
        <vt:i4>10</vt:i4>
      </vt:variant>
    </vt:vector>
  </HeadingPairs>
  <TitlesOfParts>
    <vt:vector size="48" baseType="lpstr">
      <vt:lpstr>Rekapitulácia</vt:lpstr>
      <vt:lpstr>Krycí list stavby</vt:lpstr>
      <vt:lpstr>Kryci_list 27857</vt:lpstr>
      <vt:lpstr>Rekap 27857</vt:lpstr>
      <vt:lpstr>SO 27857</vt:lpstr>
      <vt:lpstr>Kryci_list 27858</vt:lpstr>
      <vt:lpstr>Rekap 27858</vt:lpstr>
      <vt:lpstr>SO 27858</vt:lpstr>
      <vt:lpstr>Hárok1</vt:lpstr>
      <vt:lpstr>Hárok2</vt:lpstr>
      <vt:lpstr>Hárok3</vt:lpstr>
      <vt:lpstr>Hárok4</vt:lpstr>
      <vt:lpstr>Hárok5</vt:lpstr>
      <vt:lpstr>Hárok6</vt:lpstr>
      <vt:lpstr>Hárok7</vt:lpstr>
      <vt:lpstr>Hárok8</vt:lpstr>
      <vt:lpstr>Hárok9</vt:lpstr>
      <vt:lpstr>Hárok10</vt:lpstr>
      <vt:lpstr>Hárok11</vt:lpstr>
      <vt:lpstr>Hárok12</vt:lpstr>
      <vt:lpstr>Hárok13</vt:lpstr>
      <vt:lpstr>Hárok14</vt:lpstr>
      <vt:lpstr>Hárok15</vt:lpstr>
      <vt:lpstr>Hárok16</vt:lpstr>
      <vt:lpstr>Hárok17</vt:lpstr>
      <vt:lpstr>Hárok18</vt:lpstr>
      <vt:lpstr>Hárok19</vt:lpstr>
      <vt:lpstr>Hárok20</vt:lpstr>
      <vt:lpstr>Hárok21</vt:lpstr>
      <vt:lpstr>Kryci_list 27859</vt:lpstr>
      <vt:lpstr>Rekap 27859</vt:lpstr>
      <vt:lpstr>SO 27859</vt:lpstr>
      <vt:lpstr>Kryci_list 27863</vt:lpstr>
      <vt:lpstr>Rekap 27863</vt:lpstr>
      <vt:lpstr>SO 27863</vt:lpstr>
      <vt:lpstr>Kryci_list 27940</vt:lpstr>
      <vt:lpstr>Rekap 27940</vt:lpstr>
      <vt:lpstr>SO 27940</vt:lpstr>
      <vt:lpstr>'Rekap 27857'!Názvy_tlače</vt:lpstr>
      <vt:lpstr>'Rekap 27858'!Názvy_tlače</vt:lpstr>
      <vt:lpstr>'Rekap 27859'!Názvy_tlače</vt:lpstr>
      <vt:lpstr>'Rekap 27863'!Názvy_tlače</vt:lpstr>
      <vt:lpstr>'Rekap 27940'!Názvy_tlače</vt:lpstr>
      <vt:lpstr>'SO 27857'!Názvy_tlače</vt:lpstr>
      <vt:lpstr>'SO 27858'!Názvy_tlače</vt:lpstr>
      <vt:lpstr>'SO 27859'!Názvy_tlače</vt:lpstr>
      <vt:lpstr>'SO 27863'!Názvy_tlače</vt:lpstr>
      <vt:lpstr>'SO 27940'!Názvy_tlače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Steinerova</dc:creator>
  <cp:lastModifiedBy>Comba</cp:lastModifiedBy>
  <cp:lastPrinted>2022-03-28T08:54:36Z</cp:lastPrinted>
  <dcterms:created xsi:type="dcterms:W3CDTF">2022-03-25T13:23:11Z</dcterms:created>
  <dcterms:modified xsi:type="dcterms:W3CDTF">2022-03-28T08:54:41Z</dcterms:modified>
</cp:coreProperties>
</file>