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katarina_stasjakova_bratislava_sk/Documents/Pracovná plocha/Zákazky 2023/24 Prenájom tlačiarní a kopíriek/SP na zverejnie/"/>
    </mc:Choice>
  </mc:AlternateContent>
  <xr:revisionPtr revIDLastSave="53" documentId="8_{F0ADE90F-C67E-4F4B-B3E0-B97299F28C36}" xr6:coauthVersionLast="47" xr6:coauthVersionMax="47" xr10:uidLastSave="{045741FE-3F93-4E88-83C2-6CB385BFEED3}"/>
  <bookViews>
    <workbookView xWindow="0" yWindow="390" windowWidth="28800" windowHeight="15015" firstSheet="1" activeTab="1" xr2:uid="{89D3062A-3E8C-407B-A16C-9D1AA0F43D56}"/>
  </bookViews>
  <sheets>
    <sheet name="Zákl. nastavenie" sheetId="7" state="hidden" r:id="rId1"/>
    <sheet name="Ponuka - bodový" sheetId="10" r:id="rId2"/>
    <sheet name="Podmienky účasti" sheetId="16" r:id="rId3"/>
    <sheet name="Osobné postavenie" sheetId="11" r:id="rId4"/>
    <sheet name="Koneční užívatelia výhod" sheetId="5" r:id="rId5"/>
    <sheet name="Medzinárodné sankcie" sheetId="2" r:id="rId6"/>
  </sheets>
  <definedNames>
    <definedName name="_xlnm.Print_Area" localSheetId="4">'Koneční užívatelia výhod'!$B$1:$B$28</definedName>
    <definedName name="_xlnm.Print_Area" localSheetId="5">'Medzinárodné sankcie'!$B$1:$B$22</definedName>
    <definedName name="_xlnm.Print_Area" localSheetId="3">'Osobné postavenie'!$B$1:$B$19</definedName>
    <definedName name="_xlnm.Print_Area" localSheetId="2">'Podmienky účasti'!$A$1:$G$4</definedName>
    <definedName name="_xlnm.Print_Area" localSheetId="1">'Ponuka - bodový'!$A$2:$I$39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0" i="10" l="1"/>
  <c r="F30" i="10" s="1"/>
  <c r="G30" i="10" s="1"/>
  <c r="H30" i="10" s="1"/>
  <c r="E31" i="10"/>
  <c r="F31" i="10" s="1"/>
  <c r="G31" i="10" s="1"/>
  <c r="H31" i="10" s="1"/>
  <c r="E29" i="10"/>
  <c r="F29" i="10" s="1"/>
  <c r="B24" i="10"/>
  <c r="F37" i="10"/>
  <c r="G37" i="10" s="1"/>
  <c r="H37" i="10" s="1"/>
  <c r="F36" i="10"/>
  <c r="G36" i="10" s="1"/>
  <c r="H36" i="10" s="1"/>
  <c r="F35" i="10"/>
  <c r="G35" i="10" s="1"/>
  <c r="H35" i="10" s="1"/>
  <c r="F33" i="10"/>
  <c r="G33" i="10" s="1"/>
  <c r="H33" i="10" s="1"/>
  <c r="F34" i="10"/>
  <c r="G34" i="10" s="1"/>
  <c r="H34" i="10" s="1"/>
  <c r="F32" i="10"/>
  <c r="G32" i="10" s="1"/>
  <c r="H32" i="10" s="1"/>
  <c r="F28" i="10"/>
  <c r="H28" i="10" s="1"/>
  <c r="F27" i="10"/>
  <c r="H27" i="10" s="1"/>
  <c r="F26" i="10"/>
  <c r="G26" i="10" s="1"/>
  <c r="G29" i="10" l="1"/>
  <c r="H29" i="10" s="1"/>
  <c r="H38" i="10" s="1"/>
  <c r="G28" i="10"/>
  <c r="G27" i="10"/>
  <c r="C22" i="10" l="1"/>
  <c r="E35" i="7"/>
  <c r="E36" i="7"/>
  <c r="E50" i="7"/>
  <c r="E49" i="7"/>
  <c r="E37" i="7"/>
  <c r="G34" i="7"/>
  <c r="H34" i="7" s="1"/>
  <c r="H24" i="10"/>
  <c r="F24" i="10"/>
  <c r="H26" i="10"/>
  <c r="K9" i="7"/>
  <c r="K10" i="7"/>
  <c r="K11" i="7"/>
  <c r="K12" i="7"/>
  <c r="K13" i="7"/>
  <c r="K4" i="7"/>
  <c r="K5" i="7"/>
  <c r="K6" i="7"/>
  <c r="K7" i="7"/>
  <c r="K8" i="7"/>
  <c r="I36" i="7"/>
  <c r="I50" i="7"/>
  <c r="I51" i="7"/>
  <c r="I52" i="7"/>
  <c r="I53" i="7"/>
  <c r="I54" i="7"/>
  <c r="I55" i="7"/>
  <c r="I56" i="7"/>
  <c r="I57" i="7"/>
  <c r="I58" i="7"/>
  <c r="I49" i="7"/>
  <c r="G50" i="7"/>
  <c r="G51" i="7"/>
  <c r="G52" i="7"/>
  <c r="G53" i="7"/>
  <c r="G54" i="7"/>
  <c r="G55" i="7"/>
  <c r="G56" i="7"/>
  <c r="G57" i="7"/>
  <c r="G58" i="7"/>
  <c r="G49" i="7"/>
  <c r="I35" i="7"/>
  <c r="I37" i="7"/>
  <c r="I38" i="7"/>
  <c r="I39" i="7"/>
  <c r="I40" i="7"/>
  <c r="I41" i="7"/>
  <c r="I42" i="7"/>
  <c r="I43" i="7"/>
  <c r="I34" i="7"/>
  <c r="J34" i="7" s="1"/>
  <c r="G35" i="7"/>
  <c r="G36" i="7"/>
  <c r="G37" i="7"/>
  <c r="G38" i="7"/>
  <c r="G39" i="7"/>
  <c r="G40" i="7"/>
  <c r="G41" i="7"/>
  <c r="G42" i="7"/>
  <c r="G43" i="7"/>
  <c r="E51" i="7"/>
  <c r="E52" i="7"/>
  <c r="E53" i="7"/>
  <c r="E54" i="7"/>
  <c r="E55" i="7"/>
  <c r="E56" i="7"/>
  <c r="E57" i="7"/>
  <c r="E58" i="7"/>
  <c r="E38" i="7"/>
  <c r="E39" i="7"/>
  <c r="E40" i="7"/>
  <c r="E41" i="7"/>
  <c r="E42" i="7"/>
  <c r="E43" i="7"/>
  <c r="E34" i="7"/>
  <c r="C19" i="7" a="1"/>
  <c r="C19" i="7" s="1"/>
  <c r="C34" i="7" s="1" a="1"/>
  <c r="C34" i="7" s="1"/>
  <c r="C49" i="7" s="1" a="1"/>
  <c r="C49" i="7" s="1"/>
  <c r="B19" i="7" a="1"/>
  <c r="B19" i="7" s="1"/>
  <c r="B34" i="7" s="1" a="1"/>
  <c r="B34" i="7" s="1"/>
  <c r="B49" i="7" s="1" a="1"/>
  <c r="B49" i="7" s="1"/>
  <c r="J49" i="7" l="1"/>
  <c r="F34" i="7"/>
  <c r="F49" i="7"/>
  <c r="H14" i="7" l="1"/>
  <c r="I7" i="7" s="1"/>
  <c r="H49" i="7"/>
  <c r="J52" i="7" l="1"/>
  <c r="J7" i="7"/>
  <c r="H52" i="7"/>
  <c r="H22" i="7"/>
  <c r="F22" i="7"/>
  <c r="J37" i="7"/>
  <c r="H37" i="7"/>
  <c r="F52" i="7"/>
  <c r="F37" i="7"/>
  <c r="J22" i="7"/>
  <c r="I10" i="7"/>
  <c r="I11" i="7"/>
  <c r="I13" i="7"/>
  <c r="I5" i="7"/>
  <c r="I9" i="7"/>
  <c r="I6" i="7"/>
  <c r="I4" i="7"/>
  <c r="D24" i="10" s="1"/>
  <c r="I12" i="7"/>
  <c r="I8" i="7"/>
  <c r="J8" i="7" l="1"/>
  <c r="J24" i="7"/>
  <c r="F24" i="7"/>
  <c r="J9" i="7"/>
  <c r="H54" i="7"/>
  <c r="H24" i="7"/>
  <c r="F54" i="7"/>
  <c r="J54" i="7"/>
  <c r="H39" i="7"/>
  <c r="F39" i="7"/>
  <c r="J39" i="7"/>
  <c r="F40" i="7"/>
  <c r="H25" i="7"/>
  <c r="F55" i="7"/>
  <c r="J55" i="7"/>
  <c r="J25" i="7"/>
  <c r="F25" i="7"/>
  <c r="J10" i="7"/>
  <c r="H55" i="7"/>
  <c r="J40" i="7"/>
  <c r="H40" i="7"/>
  <c r="J51" i="7"/>
  <c r="H51" i="7"/>
  <c r="H21" i="7"/>
  <c r="F21" i="7"/>
  <c r="F51" i="7"/>
  <c r="H36" i="7"/>
  <c r="J36" i="7"/>
  <c r="F36" i="7"/>
  <c r="J21" i="7"/>
  <c r="J6" i="7"/>
  <c r="H41" i="7"/>
  <c r="F26" i="7"/>
  <c r="H26" i="7"/>
  <c r="F41" i="7"/>
  <c r="J11" i="7"/>
  <c r="J26" i="7"/>
  <c r="H56" i="7"/>
  <c r="F56" i="7"/>
  <c r="J41" i="7"/>
  <c r="J56" i="7"/>
  <c r="J23" i="7"/>
  <c r="J38" i="7"/>
  <c r="H38" i="7"/>
  <c r="J53" i="7"/>
  <c r="F23" i="7"/>
  <c r="H53" i="7"/>
  <c r="H23" i="7"/>
  <c r="F53" i="7"/>
  <c r="F38" i="7"/>
  <c r="J42" i="7"/>
  <c r="H42" i="7"/>
  <c r="F42" i="7"/>
  <c r="J27" i="7"/>
  <c r="F27" i="7"/>
  <c r="J57" i="7"/>
  <c r="H57" i="7"/>
  <c r="H27" i="7"/>
  <c r="F57" i="7"/>
  <c r="J12" i="7"/>
  <c r="H50" i="7"/>
  <c r="H35" i="7"/>
  <c r="F50" i="7"/>
  <c r="J35" i="7"/>
  <c r="J5" i="7"/>
  <c r="J50" i="7"/>
  <c r="H20" i="7"/>
  <c r="F20" i="7"/>
  <c r="F35" i="7"/>
  <c r="J20" i="7"/>
  <c r="F58" i="7"/>
  <c r="J13" i="7"/>
  <c r="J43" i="7"/>
  <c r="F43" i="7"/>
  <c r="H43" i="7"/>
  <c r="J28" i="7"/>
  <c r="J58" i="7"/>
  <c r="H58" i="7"/>
  <c r="H28" i="7"/>
  <c r="F28" i="7"/>
  <c r="H19" i="7"/>
  <c r="J4" i="7"/>
  <c r="J19" i="7"/>
  <c r="F19" i="7"/>
  <c r="I14" i="7"/>
  <c r="D19" i="7" a="1"/>
  <c r="D19" i="7" s="1"/>
  <c r="D29" i="7" s="1"/>
  <c r="J29" i="7" l="1"/>
  <c r="H29" i="7"/>
  <c r="J44" i="7"/>
  <c r="H44" i="7"/>
  <c r="J59" i="7"/>
  <c r="F59" i="7"/>
  <c r="H59" i="7"/>
  <c r="F29" i="7"/>
  <c r="F44" i="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Stašjaková Katarína, Ing.</author>
  </authors>
  <commentList>
    <comment ref="H29" authorId="0" shapeId="0" xr:uid="{434D6418-63F9-40DA-846C-06F8651E7806}">
      <text>
        <r>
          <rPr>
            <b/>
            <sz val="9"/>
            <color indexed="81"/>
            <rFont val="Segoe UI"/>
            <family val="2"/>
            <charset val="238"/>
          </rPr>
          <t>Stašjaková Katarína, Ing.:</t>
        </r>
        <r>
          <rPr>
            <sz val="9"/>
            <color indexed="81"/>
            <rFont val="Segoe UI"/>
            <family val="2"/>
            <charset val="238"/>
          </rPr>
          <t xml:space="preserve">
zariadenia, ktorá bude fakturovaná pri jednotlivých typoch „1“, „2“ a „3“ za jeden (1) mesiac sa vypočíta ako podiel celkovej ceny zariadenia a počtu mesiacov, počas ktorých bude trvať nájom zariadenia.
Pre jednoduchšiu kalkuláciu je doba nájmu nastavená na 48 mesiacov.</t>
        </r>
      </text>
    </comment>
    <comment ref="H35" authorId="0" shapeId="0" xr:uid="{C42AE2B2-80E3-46A5-A934-6CDDE4D1EEDB}">
      <text>
        <r>
          <rPr>
            <b/>
            <sz val="9"/>
            <color indexed="81"/>
            <rFont val="Segoe UI"/>
            <family val="2"/>
            <charset val="238"/>
          </rPr>
          <t>Stašjaková Katarína, Ing.:</t>
        </r>
        <r>
          <rPr>
            <sz val="9"/>
            <color indexed="81"/>
            <rFont val="Segoe UI"/>
            <family val="2"/>
            <charset val="238"/>
          </rPr>
          <t xml:space="preserve">
výtlačkov za 48 mesiacov nájmu je určený na základe spotreby za predchádzajúce roky.
Reálna spotreba sa môže líšiť.</t>
        </r>
      </text>
    </comment>
    <comment ref="H38" authorId="0" shapeId="0" xr:uid="{D8EFBA23-CC54-4C2C-B21F-6D3AD247FD5C}">
      <text>
        <r>
          <rPr>
            <b/>
            <sz val="9"/>
            <color indexed="81"/>
            <rFont val="Segoe UI"/>
            <family val="2"/>
            <charset val="238"/>
          </rPr>
          <t>Stašjaková Katarína, Ing.:</t>
        </r>
        <r>
          <rPr>
            <sz val="9"/>
            <color indexed="81"/>
            <rFont val="Segoe UI"/>
            <family val="2"/>
            <charset val="238"/>
          </rPr>
          <t xml:space="preserve">
táto suma predstavuje cenu celkom za predmet zákazky (je to súčet budniek vyznačených modoru farbou). Uchádzač túto hodnotu uvedie aj pri predkladaní ponuky v systéme JOSEPHINE -  karta „Položky a kritériá“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<sst xmlns="http://schemas.openxmlformats.org/spreadsheetml/2006/main" count="181" uniqueCount="119">
  <si>
    <t>Základné nastavenie súťaže</t>
  </si>
  <si>
    <t>Por. č.</t>
  </si>
  <si>
    <t>názov kritéria</t>
  </si>
  <si>
    <t>jednotka</t>
  </si>
  <si>
    <t>Max hodnota</t>
  </si>
  <si>
    <t>Min hodnota</t>
  </si>
  <si>
    <t xml:space="preserve">Logika kritéria </t>
  </si>
  <si>
    <t>Koľko sme ochotní priplatiť si za najlepšiu hodnotu?</t>
  </si>
  <si>
    <t>Váha kritériá (%)</t>
  </si>
  <si>
    <t>Hodnota MVP</t>
  </si>
  <si>
    <t>Hodnota jednotky</t>
  </si>
  <si>
    <t>čím menej, tým lepšie</t>
  </si>
  <si>
    <t>...</t>
  </si>
  <si>
    <t>spolu</t>
  </si>
  <si>
    <t>Spôsob hodnotenia - bodový</t>
  </si>
  <si>
    <t>Váha (%)</t>
  </si>
  <si>
    <t>Ponuka A</t>
  </si>
  <si>
    <t>Ponuka B</t>
  </si>
  <si>
    <t>Ponuka C</t>
  </si>
  <si>
    <t>Ponuka A - Body</t>
  </si>
  <si>
    <t>Ponuka B - Body</t>
  </si>
  <si>
    <t>C - EUR</t>
  </si>
  <si>
    <t>Spolu</t>
  </si>
  <si>
    <t>Spôsob hodnotenia - peňažný bonusový</t>
  </si>
  <si>
    <t>Ponuka A - EUR</t>
  </si>
  <si>
    <t>Ponuka B - EUR</t>
  </si>
  <si>
    <t xml:space="preserve">Obchodné meno uchádzača: </t>
  </si>
  <si>
    <t xml:space="preserve">Sídlo uchádzača: </t>
  </si>
  <si>
    <t>Štatutárny zástupca:</t>
  </si>
  <si>
    <t>IČO:</t>
  </si>
  <si>
    <t>IČ DPH:</t>
  </si>
  <si>
    <t>Tel. číslo:</t>
  </si>
  <si>
    <t>Platca/Neplatca DPH:</t>
  </si>
  <si>
    <t>Čestné vyhlásenia podľa zákona o verejnom obstarávaní</t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</si>
  <si>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Koneční užívatelia výhod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</si>
  <si>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Medzinárodné sankcie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</si>
  <si>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 xml:space="preserve">Predložením tejto ponuky čestne vyhlasujem, že nemám uložený </t>
    </r>
    <r>
      <rPr>
        <b/>
        <sz val="11"/>
        <rFont val="Calibri"/>
        <family val="2"/>
        <charset val="238"/>
        <scheme val="minor"/>
      </rPr>
      <t xml:space="preserve">zákaz účasti </t>
    </r>
    <r>
      <rPr>
        <sz val="11"/>
        <rFont val="Calibri"/>
        <family val="2"/>
        <charset val="238"/>
        <scheme val="minor"/>
      </rPr>
      <t>vo verejnom obstarávaní potvrdený konečným rozhodnutím v Slovenskej republike a v štáte sídla, miesta podnikania alebo obvyklého pobytu.</t>
    </r>
  </si>
  <si>
    <t>Logika kritéria</t>
  </si>
  <si>
    <t>Váha kritéria (%)</t>
  </si>
  <si>
    <t>Minimálna hodnota</t>
  </si>
  <si>
    <t>Maximálna hodnota</t>
  </si>
  <si>
    <t>Názov položky</t>
  </si>
  <si>
    <t>Výška DPH</t>
  </si>
  <si>
    <t>V ...</t>
  </si>
  <si>
    <t xml:space="preserve">Dátum: </t>
  </si>
  <si>
    <t>Podpis</t>
  </si>
  <si>
    <t>Čestné vyhlásenie o konečných užívateľoch výhod</t>
  </si>
  <si>
    <t>Ako uchádzač v tomto verejnom obstarávaní Hl. mesta SR Bratislava</t>
  </si>
  <si>
    <t>čestne vyhlasujem,</t>
  </si>
  <si>
    <t>že som si vedomý skutočnosti, že verejný obstarávateľ nesmie uzavrieť zmluvu s uchádzačom, ktorý má povinnosť zapisovať sa do registra partnerov verejného sektora alebo s uchádzačom, ktorého subdodávateľ, ktorý má povinnosť zapisovať sa do registra partnerov verejného sektora, a v registri partnerov verejného sektora má zapísaného konečného užívateľa výhod, ktorým je: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</si>
  <si>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prezident Slovenskej republiky,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</si>
  <si>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člen vlády,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</si>
  <si>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ústredného orgánu štátnej správy, ktorý nie je členom vlády,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</si>
  <si>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orgánu štátnej správy s celoslovenskou pôsobnosťou,</t>
    </r>
  </si>
  <si>
    <r>
      <t>e)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sudca Ústavného súdu Slovenskej republiky alebo sudca,</t>
    </r>
  </si>
  <si>
    <r>
      <t>f)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prokurátor Slovenskej republiky, špeciálny prokurátor alebo prokurátor,</t>
    </r>
  </si>
  <si>
    <r>
      <t>g)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verejný ochranca práv,</t>
    </r>
  </si>
  <si>
    <r>
      <t>h)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predseda Najvyššieho kontrolného úradu Slovenskej republiky a podpredseda Najvyššieho kontrolného úradu Slovenskej republiky,</t>
    </r>
  </si>
  <si>
    <r>
      <t>i)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štátny tajomník,</t>
    </r>
  </si>
  <si>
    <r>
      <t>j)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tajomník služobného úradu,</t>
    </r>
  </si>
  <si>
    <r>
      <t>k)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prednosta okresného úradu,</t>
    </r>
  </si>
  <si>
    <r>
      <t>l)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primátor hlavného mesta Slovenskej republiky Bratislavy, primátor krajského mesta alebo primátor okresného mesta, alebo</t>
    </r>
  </si>
  <si>
    <r>
      <t>m)</t>
    </r>
    <r>
      <rPr>
        <sz val="7"/>
        <color theme="1"/>
        <rFont val="Calibri"/>
        <family val="2"/>
        <charset val="238"/>
        <scheme val="minor"/>
      </rPr>
      <t xml:space="preserve">  </t>
    </r>
    <r>
      <rPr>
        <sz val="11"/>
        <color theme="1"/>
        <rFont val="Calibri"/>
        <family val="2"/>
        <charset val="238"/>
        <scheme val="minor"/>
      </rPr>
      <t>predseda vyššieho územného celku.</t>
    </r>
  </si>
  <si>
    <t xml:space="preserve">Vzhľadom na vyššie uvedené čestne vyhlasujem, že konečným užívateľom výhod úspešného uchádzača a ani jeho subdodávateľa, ktorý má povinnosť zapisovať sa do registra partnerov verejného sektora, nie je žiadna z osôb uvedených v ustanovení § 11 ods. 1 písm. c) zákona č. 343/2015 Z. z. o verejnom obstarávaní a o zmene a doplnení niektorých zákonov v znení neskorších predpisov. </t>
  </si>
  <si>
    <t>Uchádzač ďalej vyhlasuje, že si je vedomý právnych následkov uvedenia nepravdivých informácií v tomto vyhlásení alebo zamlčania takejto osoby.</t>
  </si>
  <si>
    <t>Čestné vyhlásenie k uplatňovaniu medzinárodných sankcií</t>
  </si>
  <si>
    <t xml:space="preserve">že v spoločnosti uchádzača nefiguruje ruská účasť, ktorá prekračuje limity stanovené v článku 5k nariadenia Rady (EÚ) č. 833/2014 z 31. júla 2014 o reštriktívnych opatreniach s ohľadom na konanie Ruska, ktorým destabilizuje situáciu na Ukrajine v znení nariadenia Rady (EÚ) č. 2022/576 z 8. apríla 2022. </t>
  </si>
  <si>
    <t xml:space="preserve">Predovšetkým vyhlasujem, že: 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</si>
  <si>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ruským štátnym príslušníkom ani fyzickou alebo právnickou osobou, subjektom alebo orgánom so sídlom/usadeným v Rusku;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</si>
  <si>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 xml:space="preserve">uchádzač ani členovia jeho orgánov nie sú právnickou osobou, subjektom alebo orgánom, ktorých vlastnícke práva priamo alebo nepriamo vlastní z viac ako 50% subjekt uvedený v písmene a) tohto Čestného vyhlásenia; 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</si>
  <si>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fyzická alebo právnická osoba, subjekt alebo orgán, ktorý koná v mene alebo na základe pokynov subjektu uvedeného v písmene a) alebo b) tohto Čestného vyhlásenia;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</si>
  <si>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>subjekty uvedené v písmenách a) až c) nemajú účasť vyššiu ako 10% hodnoty zákazky v subdodávateľovi, dodávateľovi alebo v subjekte, ktorého kapacity úspešný uchádzač využíva na účely plnenia zákazky podľa § 34 ods. 3 zákona č. 343/2015 Z. z. o verejnom obstarávaní a o zmene a doplnení niektorých zákonov v znení neskorších predpisov.</t>
    </r>
  </si>
  <si>
    <t>Zároveň čestne vyhlasujem, že realizácia plnenia podľa zmluvy, ktorá bude výsledkom daného verejného obstarávania zo strany úspešného uchádzača nie je v rozpore so zákonom č. 289/2016 Z. z. o vykonávaní medzinárodných sankcií v znení neskorších predpisov, a teda najmä neporušuje akúkoľvek medzinárodnú sankciu upravenú v akomkoľvek predpise o medzinárodnej sankcii podľa § 2 písm. b) zákona č. 289/2016 Z. z. o vykonávaní medzinárodných sankcií v znení neskorších predpisov.</t>
  </si>
  <si>
    <t>Spôsob hodnotenia - peňažný malusový</t>
  </si>
  <si>
    <t>EUR s DPH</t>
  </si>
  <si>
    <t>žiadna</t>
  </si>
  <si>
    <t>Cena celkom</t>
  </si>
  <si>
    <t>Som platcom DPH</t>
  </si>
  <si>
    <t>Čestné vyhlásenie podľa § 32 ods. 7 ZVO</t>
  </si>
  <si>
    <t>že v spoločnosti uchádazača pôsobia nasledovné osoby splňajúce podmienky stanovené v § 32 ods. 8 ZVO:</t>
  </si>
  <si>
    <t>Zároveň čestne vhylasujem, že všetky vyššie uvedené osoby spĺňajú podmienky účasti osobného postavenia podľa § 32 ods. 1 písm. a) ZVO.</t>
  </si>
  <si>
    <t>1. Meno Priezvisko, funkcia v spoločnosti</t>
  </si>
  <si>
    <t>2. Meno Priezvisko, funkcia v spoločnosti</t>
  </si>
  <si>
    <t>3. Meno Priezvisko, funkcia v spoločnosti</t>
  </si>
  <si>
    <t>4. ... v prípade potreby doplňte ďalšie riadky</t>
  </si>
  <si>
    <t>V prípade, že vyššie nie sú uvedené žiadne osoby, čestne prehlasujem, že žiadne takéto osoby v našej spoločnosti nepôsobia.</t>
  </si>
  <si>
    <t>merná jednotka (MJ)</t>
  </si>
  <si>
    <t>predpokladaný počet MJ za 48 mesiacov</t>
  </si>
  <si>
    <t>zariadenie typ 1</t>
  </si>
  <si>
    <t>1 ks</t>
  </si>
  <si>
    <t>zariadenie typ 2</t>
  </si>
  <si>
    <t>zariadenie typ 3</t>
  </si>
  <si>
    <t>prenájom zariadenia typ 1 za 1 mesiac</t>
  </si>
  <si>
    <t>prenájom zariadenia typ 2 za 1 mesiac</t>
  </si>
  <si>
    <t>prenájom zariadenia typ 3 za 1 mesiac</t>
  </si>
  <si>
    <t xml:space="preserve">poskytovanie servisných služieb pre zariadenie typu 1 na 1 mesiac </t>
  </si>
  <si>
    <t xml:space="preserve">poskytovanie servisných služieb pre zariadenie typu 2 na 1 mesiac </t>
  </si>
  <si>
    <t xml:space="preserve">poskytovanie servisných služieb pre zariadenie typu 3 na 1 mesiac </t>
  </si>
  <si>
    <t>1 A4</t>
  </si>
  <si>
    <t>1 mesiac</t>
  </si>
  <si>
    <t>Áno</t>
  </si>
  <si>
    <t>software pre správu tlačového prostredia, vrátane potrebných licencií (na všetky objednané zariadenia); 1 mesiac</t>
  </si>
  <si>
    <t>čiernobiely výtlačok; 1 A4</t>
  </si>
  <si>
    <t>farebný výtlačok; 1 A4</t>
  </si>
  <si>
    <t>Suma v EUR s DPH za predpokladaný počet MJ/48 mesiacov</t>
  </si>
  <si>
    <t>Cena za 1 MJ v EUR bez DPH</t>
  </si>
  <si>
    <t>Cena za 1 MJ v EUR s DPH</t>
  </si>
  <si>
    <r>
      <t xml:space="preserve">Príloha č. </t>
    </r>
    <r>
      <rPr>
        <sz val="16"/>
        <color theme="4"/>
        <rFont val="Calibri Light"/>
        <family val="2"/>
        <charset val="238"/>
        <scheme val="major"/>
      </rPr>
      <t>2</t>
    </r>
    <r>
      <rPr>
        <sz val="16"/>
        <color theme="4" tint="-0.249977111117893"/>
        <rFont val="Calibri Light"/>
        <family val="2"/>
        <charset val="238"/>
        <scheme val="major"/>
      </rPr>
      <t xml:space="preserve"> - Ponuka v zákazke „</t>
    </r>
    <r>
      <rPr>
        <sz val="16"/>
        <color theme="4"/>
        <rFont val="Calibri Light"/>
        <family val="2"/>
        <charset val="238"/>
        <scheme val="major"/>
      </rPr>
      <t>Prenájom multifunkčných kopírovacích tlačových zariadení so súvisiacimi službami pre Hlavné mesto SR Bratislava a MSP Bratislava</t>
    </r>
    <r>
      <rPr>
        <sz val="16"/>
        <color theme="4" tint="-0.249977111117893"/>
        <rFont val="Calibri Light"/>
        <family val="2"/>
        <charset val="238"/>
        <scheme val="major"/>
      </rPr>
      <t>“</t>
    </r>
  </si>
  <si>
    <r>
      <t xml:space="preserve">Predložením tejto ponuky čestne vyhlasujem, že postupujem v súlade s etickým kódexom uchádzača vydaným Úradom pre verejné obstarávanie: </t>
    </r>
    <r>
      <rPr>
        <sz val="11"/>
        <color theme="4"/>
        <rFont val="Calibri"/>
        <family val="2"/>
        <charset val="238"/>
        <scheme val="minor"/>
      </rPr>
      <t>https://www.uvo.gov.sk/zaujemca-uchadzac/eticky-kodex-zaujemcu-uchadzaca</t>
    </r>
    <r>
      <rPr>
        <sz val="11"/>
        <rFont val="Calibri"/>
        <family val="2"/>
        <charset val="238"/>
        <scheme val="minor"/>
      </rPr>
      <t xml:space="preserve"> </t>
    </r>
  </si>
  <si>
    <r>
      <t>Predložením tejto ponuky čestne vyhlasujem, že som sa oboznámil so znením čestného vyhlásenia uvedeným v hárku "</t>
    </r>
    <r>
      <rPr>
        <b/>
        <sz val="11"/>
        <color theme="1"/>
        <rFont val="Calibri"/>
        <family val="2"/>
        <charset val="238"/>
        <scheme val="minor"/>
      </rPr>
      <t>Osobné postavenie</t>
    </r>
    <r>
      <rPr>
        <sz val="11"/>
        <color theme="1"/>
        <rFont val="Calibri"/>
        <family val="2"/>
        <charset val="238"/>
        <scheme val="minor"/>
      </rPr>
      <t>" tohto dokumentu a potvrdzujem všetky tam uvedené skutočnosti.</t>
    </r>
  </si>
  <si>
    <r>
      <t xml:space="preserve">Kritérium č. </t>
    </r>
    <r>
      <rPr>
        <sz val="16"/>
        <color theme="4"/>
        <rFont val="Calibri Light"/>
        <family val="2"/>
        <charset val="238"/>
        <scheme val="major"/>
      </rPr>
      <t>1</t>
    </r>
    <r>
      <rPr>
        <sz val="16"/>
        <color theme="4" tint="-0.249977111117893"/>
        <rFont val="Calibri Light"/>
        <family val="2"/>
        <charset val="238"/>
        <scheme val="major"/>
      </rPr>
      <t>:</t>
    </r>
  </si>
  <si>
    <t>Vyhlásenie k participácii na vypracovaní ponuky inou osobou</t>
  </si>
  <si>
    <t>P. č. referencie</t>
  </si>
  <si>
    <r>
      <rPr>
        <b/>
        <sz val="16"/>
        <color rgb="FF002060"/>
        <rFont val="Calibri Light"/>
        <family val="2"/>
        <charset val="238"/>
        <scheme val="major"/>
      </rPr>
      <t>§ 34 ods. 1 písm. a) Referencie</t>
    </r>
    <r>
      <rPr>
        <sz val="16"/>
        <color rgb="FF002060"/>
        <rFont val="Calibri Light"/>
        <family val="2"/>
        <charset val="238"/>
        <scheme val="major"/>
      </rPr>
      <t xml:space="preserve">
Uchádzač vo svojej ponuke predloží zoznam služieb rovnakého alebo podobného charakteru a zložitosti ako je predmet zákazky za predchádzajúce tri roky od vyhlásenia verejného obstarávania, pričom minimálne jedna služba musí spĺňať kumulatívne tieto požiadavky:
-služba bola poskytovaná nepretržite 24 mesiacov a
-predmetom služby bol prenájom minimálne 80 kusov reprografických zariadení (multifunkčných kopírovacích farebných a/alebo čiernobielych tlačových zariadení) a poskytovanie servisných služieb prenajatých zariadení.</t>
    </r>
  </si>
  <si>
    <t>kontaktné údaje osoby odberateľa 
(e- mailovú adresu, telefónne číslo)</t>
  </si>
  <si>
    <t>lehotu poskytnutia predmetu zákazky</t>
  </si>
  <si>
    <t>identifikáciu odberateľa 
(meno a adresu)</t>
  </si>
  <si>
    <t>názov a stručný opis predmetu zákazky</t>
  </si>
  <si>
    <t xml:space="preserve">Vypracoval uchádzač ponuku sám? - vybrať odpoveď z rozbaľovacieho hárku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</si>
</sst>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.000"/>
    <numFmt numFmtId="165" formatCode="#,##0_ ;\-#,##0\ "/>
  </numFmts>
  <fonts count="2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20"/>
      <color rgb="FF2F5496"/>
      <name val="Calibri Light"/>
      <family val="2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7"/>
      <color theme="1"/>
      <name val="Calibri"/>
      <family val="2"/>
      <charset val="238"/>
      <scheme val="minor"/>
    </font>
    <font>
      <sz val="16"/>
      <color theme="4" tint="-0.249977111117893"/>
      <name val="Calibri Light"/>
      <family val="2"/>
      <charset val="238"/>
      <scheme val="major"/>
    </font>
    <font>
      <sz val="11"/>
      <color theme="4" tint="-0.249977111117893"/>
      <name val="Calibri Light"/>
      <family val="2"/>
      <charset val="238"/>
      <scheme val="maj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theme="4"/>
      <name val="Calibri"/>
      <family val="2"/>
      <charset val="238"/>
      <scheme val="minor"/>
    </font>
    <font>
      <sz val="16"/>
      <color theme="0"/>
      <name val="Calibri Light"/>
      <family val="2"/>
      <charset val="238"/>
      <scheme val="major"/>
    </font>
    <font>
      <u/>
      <sz val="11"/>
      <color theme="10"/>
      <name val="Calibri"/>
      <family val="2"/>
      <charset val="238"/>
      <scheme val="minor"/>
    </font>
    <font>
      <sz val="9"/>
      <color indexed="81"/>
      <name val="Segoe UI"/>
      <family val="2"/>
      <charset val="238"/>
    </font>
    <font>
      <sz val="8"/>
      <name val="Calibri"/>
      <family val="2"/>
      <charset val="238"/>
      <scheme val="minor"/>
    </font>
    <font>
      <sz val="16"/>
      <color theme="4"/>
      <name val="Calibri Light"/>
      <family val="2"/>
      <charset val="238"/>
      <scheme val="major"/>
    </font>
    <font>
      <b/>
      <sz val="9"/>
      <color indexed="81"/>
      <name val="Segoe UI"/>
      <family val="2"/>
      <charset val="238"/>
    </font>
    <font>
      <b/>
      <sz val="11"/>
      <color theme="3"/>
      <name val="Calibri"/>
      <family val="2"/>
      <charset val="238"/>
      <scheme val="minor"/>
    </font>
    <font>
      <b/>
      <sz val="14"/>
      <color theme="1"/>
      <name val="Calibri"/>
      <family val="2"/>
      <scheme val="minor"/>
    </font>
    <font>
      <sz val="16"/>
      <color rgb="FF002060"/>
      <name val="Calibri Light"/>
      <family val="2"/>
      <charset val="238"/>
      <scheme val="major"/>
    </font>
    <font>
      <b/>
      <sz val="16"/>
      <color rgb="FF002060"/>
      <name val="Calibri Light"/>
      <family val="2"/>
      <charset val="238"/>
      <scheme val="major"/>
    </font>
  </fonts>
  <fills count="1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79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/>
      <bottom/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/>
      <top style="thin">
        <color rgb="FFB2B2B2"/>
      </top>
      <bottom style="thin">
        <color rgb="FFB2B2B2"/>
      </bottom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B2B2B2"/>
      </top>
      <bottom style="thin">
        <color rgb="FFB2B2B2"/>
      </bottom>
      <diagonal/>
    </border>
    <border>
      <left/>
      <right/>
      <top style="medium">
        <color indexed="64"/>
      </top>
      <bottom style="thin">
        <color rgb="FFB2B2B2"/>
      </bottom>
      <diagonal/>
    </border>
    <border>
      <left/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/>
      <top style="thin">
        <color rgb="FFB2B2B2"/>
      </top>
      <bottom style="medium">
        <color indexed="64"/>
      </bottom>
      <diagonal/>
    </border>
    <border>
      <left/>
      <right/>
      <top style="thin">
        <color rgb="FFB2B2B2"/>
      </top>
      <bottom style="medium">
        <color indexed="64"/>
      </bottom>
      <diagonal/>
    </border>
    <border>
      <left/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B2B2B2"/>
      </left>
      <right style="medium">
        <color indexed="64"/>
      </right>
      <top/>
      <bottom style="thin">
        <color rgb="FFB2B2B2"/>
      </bottom>
      <diagonal/>
    </border>
    <border>
      <left/>
      <right/>
      <top/>
      <bottom style="thin">
        <color rgb="FFB2B2B2"/>
      </bottom>
      <diagonal/>
    </border>
    <border>
      <left style="medium">
        <color indexed="64"/>
      </left>
      <right/>
      <top/>
      <bottom style="thin">
        <color rgb="FFB2B2B2"/>
      </bottom>
      <diagonal/>
    </border>
    <border>
      <left/>
      <right style="thin">
        <color rgb="FFB2B2B2"/>
      </right>
      <top/>
      <bottom style="thin">
        <color rgb="FFB2B2B2"/>
      </bottom>
      <diagonal/>
    </border>
    <border>
      <left/>
      <right style="thin">
        <color rgb="FFB2B2B2"/>
      </right>
      <top style="thin">
        <color rgb="FFB2B2B2"/>
      </top>
      <bottom style="medium">
        <color indexed="64"/>
      </bottom>
      <diagonal/>
    </border>
    <border>
      <left/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rgb="FFB2B2B2"/>
      </left>
      <right/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B2B2B2"/>
      </right>
      <top/>
      <bottom/>
      <diagonal/>
    </border>
    <border>
      <left/>
      <right style="thin">
        <color rgb="FFB2B2B2"/>
      </right>
      <top/>
      <bottom/>
      <diagonal/>
    </border>
    <border>
      <left style="thin">
        <color rgb="FFB2B2B2"/>
      </left>
      <right/>
      <top/>
      <bottom/>
      <diagonal/>
    </border>
    <border>
      <left/>
      <right style="medium">
        <color indexed="64"/>
      </right>
      <top style="thin">
        <color rgb="FFB2B2B2"/>
      </top>
      <bottom style="thin">
        <color rgb="FFB2B2B2"/>
      </bottom>
      <diagonal/>
    </border>
    <border>
      <left/>
      <right style="thin">
        <color rgb="FFB2B2B2"/>
      </right>
      <top style="medium">
        <color indexed="64"/>
      </top>
      <bottom/>
      <diagonal/>
    </border>
    <border>
      <left/>
      <right style="thin">
        <color rgb="FFB2B2B2"/>
      </right>
      <top/>
      <bottom style="medium">
        <color indexed="64"/>
      </bottom>
      <diagonal/>
    </border>
    <border>
      <left/>
      <right/>
      <top/>
      <bottom style="medium">
        <color theme="4" tint="0.39997558519241921"/>
      </bottom>
      <diagonal/>
    </border>
  </borders>
  <cellStyleXfs count="7">
    <xf numFmtId="0" fontId="0" fillId="0" borderId="0"/>
    <xf numFmtId="0" fontId="5" fillId="2" borderId="0" applyNumberFormat="0" applyBorder="0" applyAlignment="0" applyProtection="0"/>
    <xf numFmtId="0" fontId="1" fillId="3" borderId="2" applyNumberFormat="0" applyFont="0" applyAlignment="0" applyProtection="0"/>
    <xf numFmtId="0" fontId="1" fillId="4" borderId="0" applyNumberFormat="0" applyBorder="0" applyAlignment="0" applyProtection="0"/>
    <xf numFmtId="43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21" fillId="0" borderId="78" applyNumberFormat="0" applyFill="0" applyAlignment="0" applyProtection="0"/>
  </cellStyleXfs>
  <cellXfs count="273">
    <xf numFmtId="0" fontId="0" fillId="0" borderId="0" xfId="0"/>
    <xf numFmtId="0" fontId="6" fillId="0" borderId="61" xfId="0" applyFont="1" applyBorder="1" applyAlignment="1">
      <alignment horizontal="center" vertical="center"/>
    </xf>
    <xf numFmtId="0" fontId="7" fillId="0" borderId="42" xfId="0" applyFont="1" applyBorder="1" applyAlignment="1">
      <alignment horizontal="justify" vertical="center"/>
    </xf>
    <xf numFmtId="0" fontId="0" fillId="0" borderId="42" xfId="0" applyBorder="1" applyAlignment="1">
      <alignment horizontal="left" vertical="center" wrapText="1" indent="1"/>
    </xf>
    <xf numFmtId="0" fontId="7" fillId="0" borderId="42" xfId="0" applyFont="1" applyBorder="1" applyAlignment="1">
      <alignment horizontal="left" vertical="center" wrapText="1" indent="1"/>
    </xf>
    <xf numFmtId="0" fontId="0" fillId="0" borderId="42" xfId="0" applyBorder="1" applyAlignment="1">
      <alignment horizontal="left" vertical="center" indent="1"/>
    </xf>
    <xf numFmtId="0" fontId="2" fillId="0" borderId="42" xfId="0" applyFont="1" applyBorder="1" applyAlignment="1">
      <alignment horizontal="center" vertical="center"/>
    </xf>
    <xf numFmtId="0" fontId="0" fillId="0" borderId="42" xfId="0" applyBorder="1" applyAlignment="1">
      <alignment horizontal="justify" vertical="center"/>
    </xf>
    <xf numFmtId="0" fontId="0" fillId="0" borderId="43" xfId="0" applyBorder="1"/>
    <xf numFmtId="0" fontId="0" fillId="0" borderId="0" xfId="0" applyProtection="1">
      <protection hidden="1"/>
    </xf>
    <xf numFmtId="0" fontId="0" fillId="0" borderId="0" xfId="0" applyAlignment="1" applyProtection="1">
      <alignment wrapText="1"/>
      <protection hidden="1"/>
    </xf>
    <xf numFmtId="0" fontId="0" fillId="5" borderId="47" xfId="0" applyFill="1" applyBorder="1" applyAlignment="1" applyProtection="1">
      <alignment horizontal="center" wrapText="1"/>
      <protection hidden="1"/>
    </xf>
    <xf numFmtId="0" fontId="2" fillId="5" borderId="48" xfId="0" applyFont="1" applyFill="1" applyBorder="1" applyAlignment="1" applyProtection="1">
      <alignment wrapText="1"/>
      <protection hidden="1"/>
    </xf>
    <xf numFmtId="0" fontId="2" fillId="5" borderId="49" xfId="0" applyFont="1" applyFill="1" applyBorder="1" applyAlignment="1" applyProtection="1">
      <alignment wrapText="1"/>
      <protection hidden="1"/>
    </xf>
    <xf numFmtId="0" fontId="2" fillId="5" borderId="50" xfId="0" applyFont="1" applyFill="1" applyBorder="1" applyAlignment="1" applyProtection="1">
      <alignment wrapText="1"/>
      <protection hidden="1"/>
    </xf>
    <xf numFmtId="0" fontId="2" fillId="5" borderId="45" xfId="0" applyFont="1" applyFill="1" applyBorder="1" applyAlignment="1" applyProtection="1">
      <alignment wrapText="1"/>
      <protection hidden="1"/>
    </xf>
    <xf numFmtId="0" fontId="2" fillId="5" borderId="47" xfId="0" applyFont="1" applyFill="1" applyBorder="1" applyAlignment="1" applyProtection="1">
      <alignment wrapText="1"/>
      <protection hidden="1"/>
    </xf>
    <xf numFmtId="0" fontId="0" fillId="5" borderId="42" xfId="0" applyFill="1" applyBorder="1" applyAlignment="1" applyProtection="1">
      <alignment horizontal="center"/>
      <protection hidden="1"/>
    </xf>
    <xf numFmtId="0" fontId="0" fillId="0" borderId="35" xfId="0" applyBorder="1" applyAlignment="1" applyProtection="1">
      <alignment wrapText="1"/>
      <protection locked="0" hidden="1"/>
    </xf>
    <xf numFmtId="0" fontId="0" fillId="0" borderId="36" xfId="0" applyBorder="1" applyAlignment="1" applyProtection="1">
      <alignment wrapText="1"/>
      <protection locked="0" hidden="1"/>
    </xf>
    <xf numFmtId="2" fontId="0" fillId="0" borderId="36" xfId="4" applyNumberFormat="1" applyFont="1" applyFill="1" applyBorder="1" applyAlignment="1" applyProtection="1">
      <alignment wrapText="1"/>
      <protection locked="0" hidden="1"/>
    </xf>
    <xf numFmtId="0" fontId="1" fillId="0" borderId="36" xfId="2" applyFont="1" applyFill="1" applyBorder="1" applyProtection="1">
      <protection locked="0" hidden="1"/>
    </xf>
    <xf numFmtId="2" fontId="0" fillId="0" borderId="52" xfId="4" applyNumberFormat="1" applyFont="1" applyFill="1" applyBorder="1" applyAlignment="1" applyProtection="1">
      <alignment wrapText="1"/>
      <protection locked="0" hidden="1"/>
    </xf>
    <xf numFmtId="2" fontId="0" fillId="5" borderId="52" xfId="0" applyNumberFormat="1" applyFill="1" applyBorder="1" applyProtection="1">
      <protection hidden="1"/>
    </xf>
    <xf numFmtId="2" fontId="0" fillId="5" borderId="25" xfId="0" applyNumberFormat="1" applyFill="1" applyBorder="1" applyProtection="1">
      <protection hidden="1"/>
    </xf>
    <xf numFmtId="2" fontId="0" fillId="5" borderId="59" xfId="0" applyNumberFormat="1" applyFill="1" applyBorder="1" applyProtection="1">
      <protection hidden="1"/>
    </xf>
    <xf numFmtId="0" fontId="0" fillId="0" borderId="26" xfId="0" applyBorder="1" applyAlignment="1" applyProtection="1">
      <alignment wrapText="1"/>
      <protection locked="0" hidden="1"/>
    </xf>
    <xf numFmtId="0" fontId="0" fillId="0" borderId="25" xfId="0" applyBorder="1" applyAlignment="1" applyProtection="1">
      <alignment wrapText="1"/>
      <protection locked="0" hidden="1"/>
    </xf>
    <xf numFmtId="2" fontId="0" fillId="0" borderId="25" xfId="4" applyNumberFormat="1" applyFont="1" applyFill="1" applyBorder="1" applyAlignment="1" applyProtection="1">
      <alignment wrapText="1"/>
      <protection locked="0" hidden="1"/>
    </xf>
    <xf numFmtId="2" fontId="0" fillId="0" borderId="39" xfId="4" applyNumberFormat="1" applyFont="1" applyFill="1" applyBorder="1" applyAlignment="1" applyProtection="1">
      <alignment wrapText="1"/>
      <protection locked="0" hidden="1"/>
    </xf>
    <xf numFmtId="2" fontId="0" fillId="5" borderId="39" xfId="0" applyNumberFormat="1" applyFill="1" applyBorder="1" applyProtection="1">
      <protection hidden="1"/>
    </xf>
    <xf numFmtId="0" fontId="0" fillId="0" borderId="33" xfId="0" applyBorder="1" applyAlignment="1" applyProtection="1">
      <alignment wrapText="1"/>
      <protection locked="0" hidden="1"/>
    </xf>
    <xf numFmtId="0" fontId="0" fillId="0" borderId="34" xfId="0" applyBorder="1" applyAlignment="1" applyProtection="1">
      <alignment wrapText="1"/>
      <protection locked="0" hidden="1"/>
    </xf>
    <xf numFmtId="2" fontId="0" fillId="0" borderId="34" xfId="4" applyNumberFormat="1" applyFont="1" applyFill="1" applyBorder="1" applyAlignment="1" applyProtection="1">
      <alignment wrapText="1"/>
      <protection locked="0" hidden="1"/>
    </xf>
    <xf numFmtId="2" fontId="0" fillId="0" borderId="51" xfId="4" applyNumberFormat="1" applyFont="1" applyFill="1" applyBorder="1" applyAlignment="1" applyProtection="1">
      <alignment wrapText="1"/>
      <protection locked="0" hidden="1"/>
    </xf>
    <xf numFmtId="0" fontId="0" fillId="5" borderId="43" xfId="0" applyFill="1" applyBorder="1" applyProtection="1">
      <protection hidden="1"/>
    </xf>
    <xf numFmtId="0" fontId="0" fillId="5" borderId="28" xfId="0" applyFill="1" applyBorder="1" applyAlignment="1" applyProtection="1">
      <alignment wrapText="1"/>
      <protection hidden="1"/>
    </xf>
    <xf numFmtId="0" fontId="0" fillId="5" borderId="29" xfId="0" applyFill="1" applyBorder="1" applyAlignment="1" applyProtection="1">
      <alignment wrapText="1"/>
      <protection hidden="1"/>
    </xf>
    <xf numFmtId="2" fontId="0" fillId="5" borderId="53" xfId="0" applyNumberFormat="1" applyFill="1" applyBorder="1" applyAlignment="1" applyProtection="1">
      <alignment wrapText="1"/>
      <protection hidden="1"/>
    </xf>
    <xf numFmtId="2" fontId="0" fillId="5" borderId="53" xfId="0" applyNumberFormat="1" applyFill="1" applyBorder="1" applyProtection="1">
      <protection hidden="1"/>
    </xf>
    <xf numFmtId="2" fontId="0" fillId="5" borderId="29" xfId="0" applyNumberFormat="1" applyFill="1" applyBorder="1" applyProtection="1">
      <protection hidden="1"/>
    </xf>
    <xf numFmtId="0" fontId="0" fillId="5" borderId="60" xfId="0" applyFill="1" applyBorder="1" applyProtection="1">
      <protection hidden="1"/>
    </xf>
    <xf numFmtId="0" fontId="0" fillId="6" borderId="26" xfId="0" applyFill="1" applyBorder="1" applyProtection="1">
      <protection hidden="1"/>
    </xf>
    <xf numFmtId="0" fontId="0" fillId="6" borderId="27" xfId="0" applyFill="1" applyBorder="1" applyProtection="1">
      <protection hidden="1"/>
    </xf>
    <xf numFmtId="0" fontId="0" fillId="5" borderId="26" xfId="0" applyFill="1" applyBorder="1" applyProtection="1">
      <protection hidden="1"/>
    </xf>
    <xf numFmtId="0" fontId="0" fillId="5" borderId="27" xfId="0" applyFill="1" applyBorder="1" applyProtection="1">
      <protection hidden="1"/>
    </xf>
    <xf numFmtId="0" fontId="0" fillId="6" borderId="38" xfId="0" applyFill="1" applyBorder="1" applyProtection="1">
      <protection hidden="1"/>
    </xf>
    <xf numFmtId="0" fontId="0" fillId="5" borderId="25" xfId="0" applyFill="1" applyBorder="1" applyProtection="1">
      <protection hidden="1"/>
    </xf>
    <xf numFmtId="0" fontId="0" fillId="5" borderId="39" xfId="0" applyFill="1" applyBorder="1" applyAlignment="1" applyProtection="1">
      <alignment horizontal="center"/>
      <protection hidden="1"/>
    </xf>
    <xf numFmtId="2" fontId="0" fillId="0" borderId="26" xfId="0" applyNumberFormat="1" applyBorder="1" applyProtection="1">
      <protection locked="0" hidden="1"/>
    </xf>
    <xf numFmtId="2" fontId="0" fillId="6" borderId="27" xfId="0" applyNumberFormat="1" applyFill="1" applyBorder="1" applyProtection="1">
      <protection hidden="1"/>
    </xf>
    <xf numFmtId="2" fontId="0" fillId="5" borderId="27" xfId="0" applyNumberFormat="1" applyFill="1" applyBorder="1" applyProtection="1">
      <protection hidden="1"/>
    </xf>
    <xf numFmtId="0" fontId="0" fillId="6" borderId="28" xfId="0" applyFill="1" applyBorder="1" applyProtection="1">
      <protection hidden="1"/>
    </xf>
    <xf numFmtId="0" fontId="0" fillId="5" borderId="29" xfId="0" applyFill="1" applyBorder="1" applyProtection="1">
      <protection hidden="1"/>
    </xf>
    <xf numFmtId="0" fontId="0" fillId="5" borderId="53" xfId="0" applyFill="1" applyBorder="1" applyAlignment="1" applyProtection="1">
      <alignment horizontal="center"/>
      <protection hidden="1"/>
    </xf>
    <xf numFmtId="0" fontId="0" fillId="6" borderId="48" xfId="0" applyFill="1" applyBorder="1" applyProtection="1">
      <protection hidden="1"/>
    </xf>
    <xf numFmtId="0" fontId="0" fillId="6" borderId="49" xfId="0" applyFill="1" applyBorder="1" applyAlignment="1" applyProtection="1">
      <alignment wrapText="1"/>
      <protection hidden="1"/>
    </xf>
    <xf numFmtId="0" fontId="0" fillId="6" borderId="49" xfId="0" applyFill="1" applyBorder="1" applyAlignment="1" applyProtection="1">
      <alignment horizontal="center" wrapText="1"/>
      <protection hidden="1"/>
    </xf>
    <xf numFmtId="164" fontId="2" fillId="6" borderId="49" xfId="0" applyNumberFormat="1" applyFont="1" applyFill="1" applyBorder="1" applyAlignment="1" applyProtection="1">
      <alignment wrapText="1"/>
      <protection hidden="1"/>
    </xf>
    <xf numFmtId="2" fontId="2" fillId="6" borderId="49" xfId="0" applyNumberFormat="1" applyFont="1" applyFill="1" applyBorder="1" applyAlignment="1" applyProtection="1">
      <alignment wrapText="1"/>
      <protection hidden="1"/>
    </xf>
    <xf numFmtId="164" fontId="2" fillId="6" borderId="50" xfId="0" applyNumberFormat="1" applyFont="1" applyFill="1" applyBorder="1" applyAlignment="1" applyProtection="1">
      <alignment wrapText="1"/>
      <protection hidden="1"/>
    </xf>
    <xf numFmtId="0" fontId="0" fillId="9" borderId="26" xfId="0" applyFill="1" applyBorder="1" applyAlignment="1" applyProtection="1">
      <alignment wrapText="1"/>
      <protection hidden="1"/>
    </xf>
    <xf numFmtId="0" fontId="0" fillId="9" borderId="27" xfId="0" applyFill="1" applyBorder="1" applyAlignment="1" applyProtection="1">
      <alignment wrapText="1"/>
      <protection hidden="1"/>
    </xf>
    <xf numFmtId="0" fontId="0" fillId="8" borderId="26" xfId="0" applyFill="1" applyBorder="1" applyAlignment="1" applyProtection="1">
      <alignment wrapText="1"/>
      <protection hidden="1"/>
    </xf>
    <xf numFmtId="0" fontId="0" fillId="8" borderId="27" xfId="0" applyFill="1" applyBorder="1" applyAlignment="1" applyProtection="1">
      <alignment wrapText="1"/>
      <protection hidden="1"/>
    </xf>
    <xf numFmtId="0" fontId="0" fillId="9" borderId="38" xfId="0" applyFill="1" applyBorder="1" applyProtection="1">
      <protection hidden="1"/>
    </xf>
    <xf numFmtId="0" fontId="0" fillId="9" borderId="27" xfId="0" applyFill="1" applyBorder="1" applyProtection="1">
      <protection hidden="1"/>
    </xf>
    <xf numFmtId="0" fontId="0" fillId="9" borderId="26" xfId="0" applyFill="1" applyBorder="1" applyProtection="1">
      <protection hidden="1"/>
    </xf>
    <xf numFmtId="0" fontId="0" fillId="8" borderId="25" xfId="0" applyFill="1" applyBorder="1" applyProtection="1">
      <protection hidden="1"/>
    </xf>
    <xf numFmtId="0" fontId="0" fillId="8" borderId="39" xfId="0" applyFill="1" applyBorder="1" applyAlignment="1" applyProtection="1">
      <alignment wrapText="1"/>
      <protection hidden="1"/>
    </xf>
    <xf numFmtId="2" fontId="0" fillId="7" borderId="26" xfId="0" applyNumberFormat="1" applyFill="1" applyBorder="1" applyProtection="1">
      <protection hidden="1"/>
    </xf>
    <xf numFmtId="2" fontId="0" fillId="9" borderId="27" xfId="0" applyNumberFormat="1" applyFill="1" applyBorder="1" applyAlignment="1" applyProtection="1">
      <alignment wrapText="1"/>
      <protection hidden="1"/>
    </xf>
    <xf numFmtId="2" fontId="0" fillId="8" borderId="27" xfId="0" applyNumberFormat="1" applyFill="1" applyBorder="1" applyAlignment="1" applyProtection="1">
      <alignment wrapText="1"/>
      <protection hidden="1"/>
    </xf>
    <xf numFmtId="2" fontId="0" fillId="9" borderId="27" xfId="0" applyNumberFormat="1" applyFill="1" applyBorder="1" applyProtection="1">
      <protection hidden="1"/>
    </xf>
    <xf numFmtId="0" fontId="0" fillId="9" borderId="33" xfId="0" applyFill="1" applyBorder="1" applyProtection="1">
      <protection hidden="1"/>
    </xf>
    <xf numFmtId="0" fontId="0" fillId="8" borderId="34" xfId="0" applyFill="1" applyBorder="1" applyProtection="1">
      <protection hidden="1"/>
    </xf>
    <xf numFmtId="0" fontId="0" fillId="8" borderId="51" xfId="0" applyFill="1" applyBorder="1" applyAlignment="1" applyProtection="1">
      <alignment wrapText="1"/>
      <protection hidden="1"/>
    </xf>
    <xf numFmtId="0" fontId="0" fillId="9" borderId="48" xfId="0" applyFill="1" applyBorder="1" applyProtection="1">
      <protection hidden="1"/>
    </xf>
    <xf numFmtId="0" fontId="0" fillId="9" borderId="49" xfId="0" applyFill="1" applyBorder="1" applyAlignment="1" applyProtection="1">
      <alignment wrapText="1"/>
      <protection hidden="1"/>
    </xf>
    <xf numFmtId="2" fontId="0" fillId="9" borderId="49" xfId="0" applyNumberFormat="1" applyFill="1" applyBorder="1" applyAlignment="1" applyProtection="1">
      <alignment wrapText="1"/>
      <protection hidden="1"/>
    </xf>
    <xf numFmtId="2" fontId="0" fillId="9" borderId="50" xfId="0" applyNumberFormat="1" applyFill="1" applyBorder="1" applyAlignment="1" applyProtection="1">
      <alignment wrapText="1"/>
      <protection hidden="1"/>
    </xf>
    <xf numFmtId="0" fontId="0" fillId="10" borderId="26" xfId="0" applyFill="1" applyBorder="1" applyAlignment="1" applyProtection="1">
      <alignment wrapText="1"/>
      <protection hidden="1"/>
    </xf>
    <xf numFmtId="0" fontId="0" fillId="10" borderId="27" xfId="0" applyFill="1" applyBorder="1" applyAlignment="1" applyProtection="1">
      <alignment wrapText="1"/>
      <protection hidden="1"/>
    </xf>
    <xf numFmtId="0" fontId="0" fillId="11" borderId="26" xfId="0" applyFill="1" applyBorder="1" applyAlignment="1" applyProtection="1">
      <alignment wrapText="1"/>
      <protection hidden="1"/>
    </xf>
    <xf numFmtId="0" fontId="0" fillId="11" borderId="27" xfId="0" applyFill="1" applyBorder="1" applyAlignment="1" applyProtection="1">
      <alignment wrapText="1"/>
      <protection hidden="1"/>
    </xf>
    <xf numFmtId="0" fontId="0" fillId="10" borderId="38" xfId="0" applyFill="1" applyBorder="1" applyProtection="1">
      <protection hidden="1"/>
    </xf>
    <xf numFmtId="0" fontId="0" fillId="10" borderId="27" xfId="0" applyFill="1" applyBorder="1" applyProtection="1">
      <protection hidden="1"/>
    </xf>
    <xf numFmtId="0" fontId="0" fillId="10" borderId="26" xfId="0" applyFill="1" applyBorder="1" applyProtection="1">
      <protection hidden="1"/>
    </xf>
    <xf numFmtId="0" fontId="0" fillId="11" borderId="25" xfId="0" applyFill="1" applyBorder="1" applyProtection="1">
      <protection hidden="1"/>
    </xf>
    <xf numFmtId="0" fontId="0" fillId="11" borderId="39" xfId="0" applyFill="1" applyBorder="1" applyAlignment="1" applyProtection="1">
      <alignment wrapText="1"/>
      <protection hidden="1"/>
    </xf>
    <xf numFmtId="2" fontId="0" fillId="10" borderId="27" xfId="0" applyNumberFormat="1" applyFill="1" applyBorder="1" applyAlignment="1" applyProtection="1">
      <alignment wrapText="1"/>
      <protection hidden="1"/>
    </xf>
    <xf numFmtId="2" fontId="0" fillId="11" borderId="27" xfId="0" applyNumberFormat="1" applyFill="1" applyBorder="1" applyAlignment="1" applyProtection="1">
      <alignment wrapText="1"/>
      <protection hidden="1"/>
    </xf>
    <xf numFmtId="2" fontId="0" fillId="10" borderId="27" xfId="0" applyNumberFormat="1" applyFill="1" applyBorder="1" applyProtection="1">
      <protection hidden="1"/>
    </xf>
    <xf numFmtId="0" fontId="0" fillId="10" borderId="28" xfId="0" applyFill="1" applyBorder="1" applyProtection="1">
      <protection hidden="1"/>
    </xf>
    <xf numFmtId="0" fontId="0" fillId="11" borderId="29" xfId="0" applyFill="1" applyBorder="1" applyProtection="1">
      <protection hidden="1"/>
    </xf>
    <xf numFmtId="0" fontId="0" fillId="11" borderId="53" xfId="0" applyFill="1" applyBorder="1" applyAlignment="1" applyProtection="1">
      <alignment wrapText="1"/>
      <protection hidden="1"/>
    </xf>
    <xf numFmtId="0" fontId="0" fillId="10" borderId="48" xfId="0" applyFill="1" applyBorder="1" applyProtection="1">
      <protection hidden="1"/>
    </xf>
    <xf numFmtId="0" fontId="0" fillId="10" borderId="49" xfId="0" applyFill="1" applyBorder="1" applyAlignment="1" applyProtection="1">
      <alignment wrapText="1"/>
      <protection hidden="1"/>
    </xf>
    <xf numFmtId="2" fontId="0" fillId="10" borderId="49" xfId="0" applyNumberFormat="1" applyFill="1" applyBorder="1" applyAlignment="1" applyProtection="1">
      <alignment wrapText="1"/>
      <protection hidden="1"/>
    </xf>
    <xf numFmtId="2" fontId="0" fillId="10" borderId="50" xfId="0" applyNumberFormat="1" applyFill="1" applyBorder="1" applyAlignment="1" applyProtection="1">
      <alignment wrapText="1"/>
      <protection hidden="1"/>
    </xf>
    <xf numFmtId="0" fontId="12" fillId="0" borderId="7" xfId="2" applyFont="1" applyFill="1" applyBorder="1" applyAlignment="1" applyProtection="1">
      <alignment vertical="center" wrapText="1"/>
      <protection hidden="1"/>
    </xf>
    <xf numFmtId="0" fontId="12" fillId="0" borderId="10" xfId="2" applyFont="1" applyFill="1" applyBorder="1" applyAlignment="1" applyProtection="1">
      <alignment vertical="center" wrapText="1"/>
      <protection hidden="1"/>
    </xf>
    <xf numFmtId="2" fontId="0" fillId="0" borderId="0" xfId="0" applyNumberFormat="1" applyAlignment="1" applyProtection="1">
      <alignment wrapText="1"/>
      <protection hidden="1"/>
    </xf>
    <xf numFmtId="0" fontId="12" fillId="0" borderId="11" xfId="2" applyFont="1" applyFill="1" applyBorder="1" applyAlignment="1" applyProtection="1">
      <alignment vertical="center" wrapText="1"/>
      <protection hidden="1"/>
    </xf>
    <xf numFmtId="0" fontId="12" fillId="0" borderId="7" xfId="2" applyFont="1" applyFill="1" applyBorder="1" applyProtection="1">
      <protection hidden="1"/>
    </xf>
    <xf numFmtId="0" fontId="12" fillId="0" borderId="8" xfId="2" applyFont="1" applyFill="1" applyBorder="1" applyAlignment="1" applyProtection="1">
      <alignment horizontal="left"/>
      <protection hidden="1"/>
    </xf>
    <xf numFmtId="0" fontId="12" fillId="0" borderId="8" xfId="2" applyFont="1" applyFill="1" applyBorder="1" applyProtection="1">
      <protection hidden="1"/>
    </xf>
    <xf numFmtId="0" fontId="12" fillId="0" borderId="9" xfId="2" applyFont="1" applyFill="1" applyBorder="1" applyProtection="1">
      <protection hidden="1"/>
    </xf>
    <xf numFmtId="0" fontId="13" fillId="0" borderId="63" xfId="2" applyFont="1" applyFill="1" applyBorder="1" applyAlignment="1" applyProtection="1">
      <alignment horizontal="left" vertical="center"/>
      <protection hidden="1"/>
    </xf>
    <xf numFmtId="0" fontId="12" fillId="0" borderId="67" xfId="2" applyFont="1" applyFill="1" applyBorder="1" applyProtection="1">
      <protection hidden="1"/>
    </xf>
    <xf numFmtId="0" fontId="13" fillId="0" borderId="6" xfId="2" applyFont="1" applyFill="1" applyBorder="1" applyAlignment="1" applyProtection="1">
      <alignment horizontal="center" vertical="center" wrapText="1"/>
      <protection hidden="1"/>
    </xf>
    <xf numFmtId="0" fontId="13" fillId="0" borderId="73" xfId="2" applyFont="1" applyFill="1" applyBorder="1" applyAlignment="1" applyProtection="1">
      <alignment horizontal="center" vertical="center" wrapText="1"/>
      <protection hidden="1"/>
    </xf>
    <xf numFmtId="0" fontId="12" fillId="0" borderId="69" xfId="2" applyFont="1" applyFill="1" applyBorder="1" applyProtection="1">
      <protection hidden="1"/>
    </xf>
    <xf numFmtId="0" fontId="13" fillId="0" borderId="72" xfId="2" applyFont="1" applyFill="1" applyBorder="1" applyAlignment="1" applyProtection="1">
      <alignment vertical="center" wrapText="1"/>
      <protection hidden="1"/>
    </xf>
    <xf numFmtId="0" fontId="13" fillId="0" borderId="6" xfId="2" applyFont="1" applyFill="1" applyBorder="1" applyAlignment="1" applyProtection="1">
      <alignment vertical="center" wrapText="1"/>
      <protection hidden="1"/>
    </xf>
    <xf numFmtId="0" fontId="13" fillId="0" borderId="74" xfId="2" applyFont="1" applyFill="1" applyBorder="1" applyAlignment="1" applyProtection="1">
      <alignment vertical="center" wrapText="1"/>
      <protection hidden="1"/>
    </xf>
    <xf numFmtId="0" fontId="13" fillId="0" borderId="70" xfId="2" applyFont="1" applyFill="1" applyBorder="1" applyAlignment="1" applyProtection="1">
      <alignment vertical="center" wrapText="1"/>
      <protection hidden="1"/>
    </xf>
    <xf numFmtId="43" fontId="13" fillId="0" borderId="62" xfId="4" applyFont="1" applyFill="1" applyBorder="1" applyProtection="1">
      <protection hidden="1"/>
    </xf>
    <xf numFmtId="0" fontId="12" fillId="0" borderId="25" xfId="2" applyFont="1" applyFill="1" applyBorder="1" applyAlignment="1" applyProtection="1">
      <alignment horizontal="center" vertical="center"/>
      <protection hidden="1"/>
    </xf>
    <xf numFmtId="165" fontId="12" fillId="0" borderId="25" xfId="4" applyNumberFormat="1" applyFont="1" applyFill="1" applyBorder="1" applyAlignment="1" applyProtection="1">
      <alignment horizontal="center" vertical="center"/>
      <protection hidden="1"/>
    </xf>
    <xf numFmtId="2" fontId="12" fillId="0" borderId="25" xfId="2" applyNumberFormat="1" applyFont="1" applyFill="1" applyBorder="1" applyAlignment="1" applyProtection="1">
      <alignment horizontal="center"/>
      <protection hidden="1"/>
    </xf>
    <xf numFmtId="43" fontId="12" fillId="5" borderId="25" xfId="4" applyFont="1" applyFill="1" applyBorder="1" applyAlignment="1" applyProtection="1">
      <alignment horizontal="center"/>
      <protection locked="0" hidden="1"/>
    </xf>
    <xf numFmtId="0" fontId="12" fillId="0" borderId="25" xfId="2" applyFont="1" applyFill="1" applyBorder="1" applyAlignment="1" applyProtection="1">
      <alignment horizontal="center"/>
      <protection hidden="1"/>
    </xf>
    <xf numFmtId="43" fontId="12" fillId="13" borderId="25" xfId="4" applyFont="1" applyFill="1" applyBorder="1" applyAlignment="1" applyProtection="1">
      <alignment vertical="center"/>
      <protection hidden="1"/>
    </xf>
    <xf numFmtId="0" fontId="12" fillId="0" borderId="25" xfId="2" applyFont="1" applyFill="1" applyBorder="1" applyAlignment="1" applyProtection="1">
      <alignment horizontal="right" vertical="center"/>
      <protection hidden="1"/>
    </xf>
    <xf numFmtId="0" fontId="13" fillId="0" borderId="30" xfId="6" applyFont="1" applyBorder="1" applyAlignment="1" applyProtection="1">
      <alignment horizontal="center" vertical="center" wrapText="1"/>
      <protection hidden="1"/>
    </xf>
    <xf numFmtId="0" fontId="13" fillId="0" borderId="31" xfId="6" applyFont="1" applyBorder="1" applyAlignment="1" applyProtection="1">
      <alignment horizontal="center" vertical="center" wrapText="1"/>
      <protection hidden="1"/>
    </xf>
    <xf numFmtId="0" fontId="13" fillId="0" borderId="32" xfId="6" applyFont="1" applyBorder="1" applyAlignment="1" applyProtection="1">
      <alignment horizontal="center" vertical="center" wrapText="1"/>
      <protection hidden="1"/>
    </xf>
    <xf numFmtId="0" fontId="0" fillId="0" borderId="26" xfId="0" applyBorder="1" applyProtection="1">
      <protection locked="0" hidden="1"/>
    </xf>
    <xf numFmtId="0" fontId="0" fillId="0" borderId="25" xfId="0" applyBorder="1" applyProtection="1">
      <protection locked="0" hidden="1"/>
    </xf>
    <xf numFmtId="0" fontId="0" fillId="0" borderId="27" xfId="0" applyBorder="1" applyProtection="1">
      <protection locked="0" hidden="1"/>
    </xf>
    <xf numFmtId="0" fontId="0" fillId="0" borderId="28" xfId="0" applyBorder="1" applyProtection="1">
      <protection locked="0" hidden="1"/>
    </xf>
    <xf numFmtId="0" fontId="0" fillId="0" borderId="29" xfId="0" applyBorder="1" applyProtection="1">
      <protection locked="0" hidden="1"/>
    </xf>
    <xf numFmtId="0" fontId="0" fillId="0" borderId="71" xfId="0" applyBorder="1" applyProtection="1">
      <protection locked="0" hidden="1"/>
    </xf>
    <xf numFmtId="0" fontId="22" fillId="5" borderId="71" xfId="2" applyFont="1" applyFill="1" applyBorder="1" applyAlignment="1" applyProtection="1">
      <alignment horizontal="center" vertical="center" wrapText="1"/>
      <protection locked="0" hidden="1"/>
    </xf>
    <xf numFmtId="0" fontId="2" fillId="11" borderId="31" xfId="0" applyFont="1" applyFill="1" applyBorder="1" applyAlignment="1" applyProtection="1">
      <alignment horizontal="left" vertical="center" wrapText="1"/>
      <protection hidden="1"/>
    </xf>
    <xf numFmtId="0" fontId="2" fillId="11" borderId="57" xfId="0" applyFont="1" applyFill="1" applyBorder="1" applyAlignment="1" applyProtection="1">
      <alignment horizontal="left" vertical="center" wrapText="1"/>
      <protection hidden="1"/>
    </xf>
    <xf numFmtId="0" fontId="2" fillId="11" borderId="25" xfId="0" applyFont="1" applyFill="1" applyBorder="1" applyAlignment="1" applyProtection="1">
      <alignment horizontal="left" vertical="center" wrapText="1"/>
      <protection hidden="1"/>
    </xf>
    <xf numFmtId="0" fontId="2" fillId="11" borderId="39" xfId="0" applyFont="1" applyFill="1" applyBorder="1" applyAlignment="1" applyProtection="1">
      <alignment horizontal="left" vertical="center" wrapText="1"/>
      <protection hidden="1"/>
    </xf>
    <xf numFmtId="0" fontId="0" fillId="10" borderId="30" xfId="0" applyFill="1" applyBorder="1" applyAlignment="1" applyProtection="1">
      <alignment horizontal="center" wrapText="1"/>
      <protection hidden="1"/>
    </xf>
    <xf numFmtId="0" fontId="0" fillId="10" borderId="32" xfId="0" applyFill="1" applyBorder="1" applyAlignment="1" applyProtection="1">
      <alignment horizontal="center" wrapText="1"/>
      <protection hidden="1"/>
    </xf>
    <xf numFmtId="0" fontId="0" fillId="11" borderId="30" xfId="0" applyFill="1" applyBorder="1" applyAlignment="1" applyProtection="1">
      <alignment horizontal="center" wrapText="1"/>
      <protection hidden="1"/>
    </xf>
    <xf numFmtId="0" fontId="0" fillId="11" borderId="32" xfId="0" applyFill="1" applyBorder="1" applyAlignment="1" applyProtection="1">
      <alignment horizontal="center" wrapText="1"/>
      <protection hidden="1"/>
    </xf>
    <xf numFmtId="0" fontId="0" fillId="10" borderId="58" xfId="0" applyFill="1" applyBorder="1" applyAlignment="1" applyProtection="1">
      <alignment horizontal="center"/>
      <protection hidden="1"/>
    </xf>
    <xf numFmtId="0" fontId="0" fillId="10" borderId="32" xfId="0" applyFill="1" applyBorder="1" applyAlignment="1" applyProtection="1">
      <alignment horizontal="center"/>
      <protection hidden="1"/>
    </xf>
    <xf numFmtId="0" fontId="15" fillId="6" borderId="55" xfId="0" applyFont="1" applyFill="1" applyBorder="1" applyAlignment="1" applyProtection="1">
      <alignment horizontal="center" vertical="center"/>
      <protection hidden="1"/>
    </xf>
    <xf numFmtId="0" fontId="15" fillId="6" borderId="56" xfId="0" applyFont="1" applyFill="1" applyBorder="1" applyAlignment="1" applyProtection="1">
      <alignment horizontal="center" vertical="center"/>
      <protection hidden="1"/>
    </xf>
    <xf numFmtId="0" fontId="15" fillId="6" borderId="54" xfId="0" applyFont="1" applyFill="1" applyBorder="1" applyAlignment="1" applyProtection="1">
      <alignment horizontal="center" vertical="center"/>
      <protection hidden="1"/>
    </xf>
    <xf numFmtId="0" fontId="0" fillId="6" borderId="30" xfId="0" applyFill="1" applyBorder="1" applyAlignment="1" applyProtection="1">
      <alignment horizontal="center" wrapText="1"/>
      <protection hidden="1"/>
    </xf>
    <xf numFmtId="0" fontId="0" fillId="6" borderId="26" xfId="0" applyFill="1" applyBorder="1" applyAlignment="1" applyProtection="1">
      <alignment horizontal="center" wrapText="1"/>
      <protection hidden="1"/>
    </xf>
    <xf numFmtId="0" fontId="0" fillId="6" borderId="30" xfId="0" applyFill="1" applyBorder="1" applyAlignment="1" applyProtection="1">
      <alignment horizontal="center"/>
      <protection hidden="1"/>
    </xf>
    <xf numFmtId="0" fontId="0" fillId="6" borderId="32" xfId="0" applyFill="1" applyBorder="1" applyAlignment="1" applyProtection="1">
      <alignment horizontal="center"/>
      <protection hidden="1"/>
    </xf>
    <xf numFmtId="0" fontId="0" fillId="5" borderId="30" xfId="0" applyFill="1" applyBorder="1" applyAlignment="1" applyProtection="1">
      <alignment horizontal="center"/>
      <protection hidden="1"/>
    </xf>
    <xf numFmtId="0" fontId="0" fillId="5" borderId="32" xfId="0" applyFill="1" applyBorder="1" applyAlignment="1" applyProtection="1">
      <alignment horizontal="center"/>
      <protection hidden="1"/>
    </xf>
    <xf numFmtId="0" fontId="0" fillId="6" borderId="58" xfId="0" applyFill="1" applyBorder="1" applyAlignment="1" applyProtection="1">
      <alignment horizontal="center"/>
      <protection hidden="1"/>
    </xf>
    <xf numFmtId="0" fontId="15" fillId="10" borderId="41" xfId="0" applyFont="1" applyFill="1" applyBorder="1" applyAlignment="1" applyProtection="1">
      <alignment horizontal="center" vertical="center"/>
      <protection hidden="1"/>
    </xf>
    <xf numFmtId="0" fontId="15" fillId="10" borderId="1" xfId="0" applyFont="1" applyFill="1" applyBorder="1" applyAlignment="1" applyProtection="1">
      <alignment horizontal="center" vertical="center"/>
      <protection hidden="1"/>
    </xf>
    <xf numFmtId="0" fontId="15" fillId="10" borderId="40" xfId="0" applyFont="1" applyFill="1" applyBorder="1" applyAlignment="1" applyProtection="1">
      <alignment horizontal="center" vertical="center"/>
      <protection hidden="1"/>
    </xf>
    <xf numFmtId="0" fontId="0" fillId="10" borderId="26" xfId="0" applyFill="1" applyBorder="1" applyAlignment="1" applyProtection="1">
      <alignment horizontal="center" wrapText="1"/>
      <protection hidden="1"/>
    </xf>
    <xf numFmtId="0" fontId="15" fillId="6" borderId="45" xfId="0" applyFont="1" applyFill="1" applyBorder="1" applyAlignment="1" applyProtection="1">
      <alignment horizontal="center" vertical="center"/>
      <protection hidden="1"/>
    </xf>
    <xf numFmtId="0" fontId="15" fillId="6" borderId="20" xfId="0" applyFont="1" applyFill="1" applyBorder="1" applyAlignment="1" applyProtection="1">
      <alignment horizontal="center" vertical="center"/>
      <protection hidden="1"/>
    </xf>
    <xf numFmtId="0" fontId="15" fillId="6" borderId="46" xfId="0" applyFont="1" applyFill="1" applyBorder="1" applyAlignment="1" applyProtection="1">
      <alignment horizontal="center" vertical="center"/>
      <protection hidden="1"/>
    </xf>
    <xf numFmtId="0" fontId="0" fillId="5" borderId="57" xfId="0" applyFill="1" applyBorder="1" applyAlignment="1" applyProtection="1">
      <alignment horizontal="center" vertical="center"/>
      <protection hidden="1"/>
    </xf>
    <xf numFmtId="0" fontId="0" fillId="5" borderId="39" xfId="0" applyFill="1" applyBorder="1" applyAlignment="1" applyProtection="1">
      <alignment horizontal="center" vertical="center"/>
      <protection hidden="1"/>
    </xf>
    <xf numFmtId="0" fontId="2" fillId="5" borderId="31" xfId="0" applyFont="1" applyFill="1" applyBorder="1" applyAlignment="1" applyProtection="1">
      <alignment horizontal="left" vertical="center" wrapText="1"/>
      <protection hidden="1"/>
    </xf>
    <xf numFmtId="0" fontId="2" fillId="5" borderId="25" xfId="0" applyFont="1" applyFill="1" applyBorder="1" applyAlignment="1" applyProtection="1">
      <alignment horizontal="left" vertical="center" wrapText="1"/>
      <protection hidden="1"/>
    </xf>
    <xf numFmtId="0" fontId="15" fillId="9" borderId="48" xfId="0" applyFont="1" applyFill="1" applyBorder="1" applyAlignment="1" applyProtection="1">
      <alignment horizontal="center" vertical="center"/>
      <protection hidden="1"/>
    </xf>
    <xf numFmtId="0" fontId="15" fillId="9" borderId="49" xfId="0" applyFont="1" applyFill="1" applyBorder="1" applyAlignment="1" applyProtection="1">
      <alignment horizontal="center" vertical="center"/>
      <protection hidden="1"/>
    </xf>
    <xf numFmtId="0" fontId="15" fillId="9" borderId="50" xfId="0" applyFont="1" applyFill="1" applyBorder="1" applyAlignment="1" applyProtection="1">
      <alignment horizontal="center" vertical="center"/>
      <protection hidden="1"/>
    </xf>
    <xf numFmtId="0" fontId="0" fillId="9" borderId="35" xfId="0" applyFill="1" applyBorder="1" applyAlignment="1" applyProtection="1">
      <alignment horizontal="center" wrapText="1"/>
      <protection hidden="1"/>
    </xf>
    <xf numFmtId="0" fontId="0" fillId="9" borderId="26" xfId="0" applyFill="1" applyBorder="1" applyAlignment="1" applyProtection="1">
      <alignment horizontal="center" wrapText="1"/>
      <protection hidden="1"/>
    </xf>
    <xf numFmtId="0" fontId="2" fillId="8" borderId="36" xfId="0" applyFont="1" applyFill="1" applyBorder="1" applyAlignment="1" applyProtection="1">
      <alignment horizontal="left" vertical="center" wrapText="1"/>
      <protection hidden="1"/>
    </xf>
    <xf numFmtId="0" fontId="2" fillId="8" borderId="52" xfId="0" applyFont="1" applyFill="1" applyBorder="1" applyAlignment="1" applyProtection="1">
      <alignment horizontal="left" vertical="center" wrapText="1"/>
      <protection hidden="1"/>
    </xf>
    <xf numFmtId="0" fontId="2" fillId="8" borderId="25" xfId="0" applyFont="1" applyFill="1" applyBorder="1" applyAlignment="1" applyProtection="1">
      <alignment horizontal="left" vertical="center" wrapText="1"/>
      <protection hidden="1"/>
    </xf>
    <xf numFmtId="0" fontId="2" fillId="8" borderId="39" xfId="0" applyFont="1" applyFill="1" applyBorder="1" applyAlignment="1" applyProtection="1">
      <alignment horizontal="left" vertical="center" wrapText="1"/>
      <protection hidden="1"/>
    </xf>
    <xf numFmtId="0" fontId="0" fillId="9" borderId="44" xfId="0" applyFill="1" applyBorder="1" applyAlignment="1" applyProtection="1">
      <alignment horizontal="center"/>
      <protection hidden="1"/>
    </xf>
    <xf numFmtId="0" fontId="0" fillId="9" borderId="37" xfId="0" applyFill="1" applyBorder="1" applyAlignment="1" applyProtection="1">
      <alignment horizontal="center"/>
      <protection hidden="1"/>
    </xf>
    <xf numFmtId="0" fontId="0" fillId="8" borderId="30" xfId="0" applyFill="1" applyBorder="1" applyAlignment="1" applyProtection="1">
      <alignment horizontal="center" wrapText="1"/>
      <protection hidden="1"/>
    </xf>
    <xf numFmtId="0" fontId="0" fillId="8" borderId="32" xfId="0" applyFill="1" applyBorder="1" applyAlignment="1" applyProtection="1">
      <alignment horizontal="center" wrapText="1"/>
      <protection hidden="1"/>
    </xf>
    <xf numFmtId="0" fontId="0" fillId="9" borderId="30" xfId="0" applyFill="1" applyBorder="1" applyAlignment="1" applyProtection="1">
      <alignment horizontal="center" wrapText="1"/>
      <protection hidden="1"/>
    </xf>
    <xf numFmtId="0" fontId="0" fillId="9" borderId="32" xfId="0" applyFill="1" applyBorder="1" applyAlignment="1" applyProtection="1">
      <alignment horizontal="center" wrapText="1"/>
      <protection hidden="1"/>
    </xf>
    <xf numFmtId="0" fontId="12" fillId="5" borderId="14" xfId="2" applyFont="1" applyFill="1" applyBorder="1" applyAlignment="1" applyProtection="1">
      <alignment horizontal="center" vertical="center" wrapText="1"/>
      <protection hidden="1"/>
    </xf>
    <xf numFmtId="0" fontId="12" fillId="5" borderId="75" xfId="2" applyFont="1" applyFill="1" applyBorder="1" applyAlignment="1" applyProtection="1">
      <alignment horizontal="center" vertical="center" wrapText="1"/>
      <protection hidden="1"/>
    </xf>
    <xf numFmtId="0" fontId="0" fillId="5" borderId="22" xfId="3" applyFont="1" applyFill="1" applyBorder="1" applyAlignment="1" applyProtection="1">
      <alignment horizontal="center" vertical="center" wrapText="1"/>
      <protection locked="0" hidden="1"/>
    </xf>
    <xf numFmtId="0" fontId="0" fillId="5" borderId="23" xfId="3" applyFont="1" applyFill="1" applyBorder="1" applyAlignment="1" applyProtection="1">
      <alignment horizontal="center" vertical="center" wrapText="1"/>
      <protection locked="0" hidden="1"/>
    </xf>
    <xf numFmtId="0" fontId="0" fillId="5" borderId="66" xfId="3" applyFont="1" applyFill="1" applyBorder="1" applyAlignment="1" applyProtection="1">
      <alignment horizontal="center" vertical="center" wrapText="1"/>
      <protection locked="0" hidden="1"/>
    </xf>
    <xf numFmtId="0" fontId="0" fillId="5" borderId="69" xfId="0" applyFill="1" applyBorder="1" applyAlignment="1" applyProtection="1">
      <alignment horizontal="center" vertical="center"/>
      <protection hidden="1"/>
    </xf>
    <xf numFmtId="0" fontId="0" fillId="5" borderId="18" xfId="0" applyFill="1" applyBorder="1" applyAlignment="1" applyProtection="1">
      <alignment horizontal="center" vertical="center"/>
      <protection hidden="1"/>
    </xf>
    <xf numFmtId="0" fontId="12" fillId="0" borderId="10" xfId="2" applyFont="1" applyFill="1" applyBorder="1" applyAlignment="1" applyProtection="1">
      <alignment vertical="center" wrapText="1"/>
      <protection hidden="1"/>
    </xf>
    <xf numFmtId="0" fontId="12" fillId="0" borderId="15" xfId="2" applyFont="1" applyFill="1" applyBorder="1" applyAlignment="1" applyProtection="1">
      <alignment vertical="center" wrapText="1"/>
      <protection hidden="1"/>
    </xf>
    <xf numFmtId="0" fontId="12" fillId="0" borderId="2" xfId="2" applyFont="1" applyFill="1" applyAlignment="1" applyProtection="1">
      <alignment vertical="center" wrapText="1"/>
      <protection hidden="1"/>
    </xf>
    <xf numFmtId="0" fontId="0" fillId="0" borderId="64" xfId="0" applyBorder="1" applyAlignment="1" applyProtection="1">
      <alignment horizontal="left" vertical="center" wrapText="1"/>
      <protection hidden="1"/>
    </xf>
    <xf numFmtId="0" fontId="0" fillId="0" borderId="63" xfId="0" applyBorder="1" applyAlignment="1" applyProtection="1">
      <alignment horizontal="left" vertical="center" wrapText="1"/>
      <protection hidden="1"/>
    </xf>
    <xf numFmtId="0" fontId="0" fillId="0" borderId="65" xfId="0" applyBorder="1" applyAlignment="1" applyProtection="1">
      <alignment horizontal="left" vertical="center" wrapText="1"/>
      <protection hidden="1"/>
    </xf>
    <xf numFmtId="0" fontId="0" fillId="0" borderId="0" xfId="0" applyAlignment="1" applyProtection="1">
      <alignment horizontal="center"/>
      <protection hidden="1"/>
    </xf>
    <xf numFmtId="0" fontId="5" fillId="0" borderId="0" xfId="1" applyFill="1" applyBorder="1" applyAlignment="1" applyProtection="1">
      <alignment horizontal="center"/>
      <protection hidden="1"/>
    </xf>
    <xf numFmtId="0" fontId="10" fillId="0" borderId="3" xfId="2" applyFont="1" applyFill="1" applyBorder="1" applyAlignment="1" applyProtection="1">
      <alignment horizontal="center" vertical="center" wrapText="1"/>
      <protection hidden="1"/>
    </xf>
    <xf numFmtId="0" fontId="10" fillId="0" borderId="21" xfId="2" applyFont="1" applyFill="1" applyBorder="1" applyAlignment="1" applyProtection="1">
      <alignment horizontal="center" vertical="center" wrapText="1"/>
      <protection hidden="1"/>
    </xf>
    <xf numFmtId="0" fontId="11" fillId="0" borderId="4" xfId="2" applyFont="1" applyFill="1" applyBorder="1" applyAlignment="1" applyProtection="1">
      <alignment horizontal="center" vertical="center" wrapText="1"/>
      <protection hidden="1"/>
    </xf>
    <xf numFmtId="0" fontId="11" fillId="0" borderId="19" xfId="2" applyFont="1" applyFill="1" applyBorder="1" applyAlignment="1" applyProtection="1">
      <alignment horizontal="center" vertical="center" wrapText="1"/>
      <protection hidden="1"/>
    </xf>
    <xf numFmtId="0" fontId="11" fillId="0" borderId="5" xfId="2" applyFont="1" applyFill="1" applyBorder="1" applyAlignment="1" applyProtection="1">
      <alignment horizontal="center" vertical="center" wrapText="1"/>
      <protection hidden="1"/>
    </xf>
    <xf numFmtId="0" fontId="4" fillId="0" borderId="6" xfId="2" applyFont="1" applyFill="1" applyBorder="1" applyAlignment="1" applyProtection="1">
      <alignment horizontal="center"/>
      <protection hidden="1"/>
    </xf>
    <xf numFmtId="0" fontId="4" fillId="0" borderId="22" xfId="2" applyFont="1" applyFill="1" applyBorder="1" applyAlignment="1" applyProtection="1">
      <alignment horizontal="center" vertical="center" wrapText="1"/>
      <protection hidden="1"/>
    </xf>
    <xf numFmtId="0" fontId="4" fillId="0" borderId="23" xfId="2" applyFont="1" applyFill="1" applyBorder="1" applyAlignment="1" applyProtection="1">
      <alignment horizontal="center" vertical="center" wrapText="1"/>
      <protection hidden="1"/>
    </xf>
    <xf numFmtId="0" fontId="4" fillId="0" borderId="24" xfId="2" applyFont="1" applyFill="1" applyBorder="1" applyAlignment="1" applyProtection="1">
      <alignment horizontal="center" vertical="center" wrapText="1"/>
      <protection hidden="1"/>
    </xf>
    <xf numFmtId="0" fontId="12" fillId="0" borderId="10" xfId="2" applyFont="1" applyFill="1" applyBorder="1" applyAlignment="1" applyProtection="1">
      <alignment horizontal="left" vertical="center" wrapText="1"/>
      <protection hidden="1"/>
    </xf>
    <xf numFmtId="0" fontId="12" fillId="0" borderId="15" xfId="2" applyFont="1" applyFill="1" applyBorder="1" applyAlignment="1" applyProtection="1">
      <alignment horizontal="left" vertical="center" wrapText="1"/>
      <protection hidden="1"/>
    </xf>
    <xf numFmtId="0" fontId="12" fillId="0" borderId="2" xfId="2" applyFont="1" applyFill="1" applyAlignment="1" applyProtection="1">
      <alignment horizontal="left" vertical="center" wrapText="1"/>
      <protection hidden="1"/>
    </xf>
    <xf numFmtId="0" fontId="10" fillId="0" borderId="19" xfId="2" applyFont="1" applyFill="1" applyBorder="1" applyAlignment="1" applyProtection="1">
      <alignment horizontal="center" vertical="center" wrapText="1"/>
      <protection hidden="1"/>
    </xf>
    <xf numFmtId="0" fontId="10" fillId="0" borderId="20" xfId="2" applyFont="1" applyFill="1" applyBorder="1" applyAlignment="1" applyProtection="1">
      <alignment horizontal="center" vertical="center" wrapText="1"/>
      <protection hidden="1"/>
    </xf>
    <xf numFmtId="0" fontId="10" fillId="0" borderId="46" xfId="2" applyFont="1" applyFill="1" applyBorder="1" applyAlignment="1" applyProtection="1">
      <alignment horizontal="center" vertical="center" wrapText="1"/>
      <protection hidden="1"/>
    </xf>
    <xf numFmtId="0" fontId="13" fillId="0" borderId="64" xfId="2" applyFont="1" applyFill="1" applyBorder="1" applyAlignment="1" applyProtection="1">
      <alignment horizontal="left" vertical="center"/>
      <protection hidden="1"/>
    </xf>
    <xf numFmtId="0" fontId="13" fillId="0" borderId="63" xfId="2" applyFont="1" applyFill="1" applyBorder="1" applyAlignment="1" applyProtection="1">
      <alignment horizontal="left" vertical="center"/>
      <protection hidden="1"/>
    </xf>
    <xf numFmtId="0" fontId="13" fillId="0" borderId="65" xfId="2" applyFont="1" applyFill="1" applyBorder="1" applyAlignment="1" applyProtection="1">
      <alignment horizontal="left" vertical="center"/>
      <protection hidden="1"/>
    </xf>
    <xf numFmtId="0" fontId="4" fillId="0" borderId="19" xfId="2" applyFont="1" applyFill="1" applyBorder="1" applyAlignment="1" applyProtection="1">
      <alignment horizontal="center"/>
      <protection hidden="1"/>
    </xf>
    <xf numFmtId="0" fontId="4" fillId="0" borderId="20" xfId="2" applyFont="1" applyFill="1" applyBorder="1" applyAlignment="1" applyProtection="1">
      <alignment horizontal="center"/>
      <protection hidden="1"/>
    </xf>
    <xf numFmtId="0" fontId="4" fillId="0" borderId="21" xfId="2" applyFont="1" applyFill="1" applyBorder="1" applyAlignment="1" applyProtection="1">
      <alignment horizontal="center"/>
      <protection hidden="1"/>
    </xf>
    <xf numFmtId="0" fontId="12" fillId="5" borderId="41" xfId="2" applyFont="1" applyFill="1" applyBorder="1" applyAlignment="1" applyProtection="1">
      <alignment horizontal="left"/>
      <protection locked="0" hidden="1"/>
    </xf>
    <xf numFmtId="0" fontId="12" fillId="5" borderId="76" xfId="2" applyFont="1" applyFill="1" applyBorder="1" applyAlignment="1" applyProtection="1">
      <alignment horizontal="left"/>
      <protection locked="0" hidden="1"/>
    </xf>
    <xf numFmtId="0" fontId="12" fillId="5" borderId="68" xfId="2" applyFont="1" applyFill="1" applyBorder="1" applyAlignment="1" applyProtection="1">
      <alignment horizontal="left"/>
      <protection locked="0" hidden="1"/>
    </xf>
    <xf numFmtId="0" fontId="12" fillId="5" borderId="77" xfId="2" applyFont="1" applyFill="1" applyBorder="1" applyAlignment="1" applyProtection="1">
      <alignment horizontal="left"/>
      <protection locked="0" hidden="1"/>
    </xf>
    <xf numFmtId="0" fontId="12" fillId="5" borderId="8" xfId="2" applyFont="1" applyFill="1" applyBorder="1" applyAlignment="1" applyProtection="1">
      <alignment horizontal="left"/>
      <protection locked="0" hidden="1"/>
    </xf>
    <xf numFmtId="0" fontId="12" fillId="5" borderId="12" xfId="2" applyFont="1" applyFill="1" applyBorder="1" applyAlignment="1" applyProtection="1">
      <alignment horizontal="left"/>
      <protection locked="0" hidden="1"/>
    </xf>
    <xf numFmtId="0" fontId="12" fillId="5" borderId="8" xfId="2" applyFont="1" applyFill="1" applyBorder="1" applyAlignment="1" applyProtection="1">
      <alignment horizontal="center"/>
      <protection locked="0" hidden="1"/>
    </xf>
    <xf numFmtId="0" fontId="12" fillId="5" borderId="69" xfId="2" applyFont="1" applyFill="1" applyBorder="1" applyAlignment="1" applyProtection="1">
      <alignment horizontal="center"/>
      <protection locked="0" hidden="1"/>
    </xf>
    <xf numFmtId="0" fontId="12" fillId="5" borderId="9" xfId="2" applyFont="1" applyFill="1" applyBorder="1" applyAlignment="1" applyProtection="1">
      <alignment horizontal="center"/>
      <protection locked="0" hidden="1"/>
    </xf>
    <xf numFmtId="0" fontId="12" fillId="5" borderId="12" xfId="2" applyFont="1" applyFill="1" applyBorder="1" applyAlignment="1" applyProtection="1">
      <alignment horizontal="center"/>
      <protection locked="0" hidden="1"/>
    </xf>
    <xf numFmtId="0" fontId="12" fillId="5" borderId="22" xfId="2" applyFont="1" applyFill="1" applyBorder="1" applyAlignment="1" applyProtection="1">
      <alignment horizontal="center"/>
      <protection locked="0" hidden="1"/>
    </xf>
    <xf numFmtId="0" fontId="12" fillId="5" borderId="13" xfId="2" applyFont="1" applyFill="1" applyBorder="1" applyAlignment="1" applyProtection="1">
      <alignment horizontal="center"/>
      <protection locked="0" hidden="1"/>
    </xf>
    <xf numFmtId="0" fontId="23" fillId="0" borderId="41" xfId="2" applyFont="1" applyFill="1" applyBorder="1" applyAlignment="1" applyProtection="1">
      <alignment horizontal="left" vertical="center" wrapText="1"/>
      <protection hidden="1"/>
    </xf>
    <xf numFmtId="0" fontId="23" fillId="0" borderId="1" xfId="2" applyFont="1" applyFill="1" applyBorder="1" applyAlignment="1" applyProtection="1">
      <alignment horizontal="left" vertical="center" wrapText="1"/>
      <protection hidden="1"/>
    </xf>
    <xf numFmtId="0" fontId="23" fillId="0" borderId="40" xfId="2" applyFont="1" applyFill="1" applyBorder="1" applyAlignment="1" applyProtection="1">
      <alignment horizontal="left" vertical="center" wrapText="1"/>
      <protection hidden="1"/>
    </xf>
    <xf numFmtId="0" fontId="12" fillId="0" borderId="11" xfId="2" applyFont="1" applyFill="1" applyBorder="1" applyAlignment="1" applyProtection="1">
      <alignment horizontal="left" vertical="center" wrapText="1"/>
      <protection hidden="1"/>
    </xf>
    <xf numFmtId="0" fontId="12" fillId="0" borderId="66" xfId="2" applyFont="1" applyFill="1" applyBorder="1" applyAlignment="1" applyProtection="1">
      <alignment horizontal="left" vertical="center" wrapText="1"/>
      <protection hidden="1"/>
    </xf>
    <xf numFmtId="0" fontId="12" fillId="0" borderId="12" xfId="2" applyFont="1" applyFill="1" applyBorder="1" applyAlignment="1" applyProtection="1">
      <alignment horizontal="left" vertical="center" wrapText="1"/>
      <protection hidden="1"/>
    </xf>
    <xf numFmtId="0" fontId="12" fillId="5" borderId="22" xfId="2" applyFont="1" applyFill="1" applyBorder="1" applyAlignment="1" applyProtection="1">
      <alignment horizontal="center" vertical="center" wrapText="1"/>
      <protection hidden="1"/>
    </xf>
    <xf numFmtId="0" fontId="12" fillId="5" borderId="24" xfId="2" applyFont="1" applyFill="1" applyBorder="1" applyAlignment="1" applyProtection="1">
      <alignment horizontal="center" vertical="center" wrapText="1"/>
      <protection hidden="1"/>
    </xf>
    <xf numFmtId="0" fontId="10" fillId="0" borderId="30" xfId="2" applyFont="1" applyFill="1" applyBorder="1" applyAlignment="1" applyProtection="1">
      <alignment horizontal="center" vertical="center" wrapText="1"/>
      <protection hidden="1"/>
    </xf>
    <xf numFmtId="0" fontId="10" fillId="0" borderId="31" xfId="2" applyFont="1" applyFill="1" applyBorder="1" applyAlignment="1" applyProtection="1">
      <alignment horizontal="center" vertical="center" wrapText="1"/>
      <protection hidden="1"/>
    </xf>
    <xf numFmtId="0" fontId="10" fillId="0" borderId="32" xfId="2" applyFont="1" applyFill="1" applyBorder="1" applyAlignment="1" applyProtection="1">
      <alignment horizontal="center" vertical="center" wrapText="1"/>
      <protection hidden="1"/>
    </xf>
    <xf numFmtId="0" fontId="1" fillId="0" borderId="28" xfId="2" applyFont="1" applyFill="1" applyBorder="1" applyAlignment="1" applyProtection="1">
      <alignment horizontal="center" vertical="center" wrapText="1"/>
      <protection hidden="1"/>
    </xf>
    <xf numFmtId="0" fontId="1" fillId="0" borderId="29" xfId="2" applyFont="1" applyFill="1" applyBorder="1" applyAlignment="1" applyProtection="1">
      <alignment horizontal="center" vertical="center" wrapText="1"/>
      <protection hidden="1"/>
    </xf>
    <xf numFmtId="0" fontId="10" fillId="0" borderId="3" xfId="2" applyFont="1" applyFill="1" applyBorder="1" applyAlignment="1" applyProtection="1">
      <alignment horizontal="right" vertical="center" wrapText="1"/>
      <protection hidden="1"/>
    </xf>
    <xf numFmtId="0" fontId="3" fillId="0" borderId="11" xfId="2" applyFont="1" applyFill="1" applyBorder="1" applyProtection="1">
      <protection hidden="1"/>
    </xf>
    <xf numFmtId="0" fontId="3" fillId="0" borderId="66" xfId="2" applyFont="1" applyFill="1" applyBorder="1" applyProtection="1">
      <protection hidden="1"/>
    </xf>
    <xf numFmtId="2" fontId="3" fillId="0" borderId="12" xfId="2" applyNumberFormat="1" applyFont="1" applyFill="1" applyBorder="1" applyAlignment="1" applyProtection="1">
      <alignment horizontal="left"/>
      <protection hidden="1"/>
    </xf>
    <xf numFmtId="0" fontId="3" fillId="0" borderId="12" xfId="2" applyFont="1" applyFill="1" applyBorder="1" applyAlignment="1" applyProtection="1">
      <alignment horizontal="left"/>
      <protection hidden="1"/>
    </xf>
    <xf numFmtId="2" fontId="3" fillId="0" borderId="12" xfId="2" applyNumberFormat="1" applyFont="1" applyFill="1" applyBorder="1" applyProtection="1">
      <protection hidden="1"/>
    </xf>
    <xf numFmtId="2" fontId="3" fillId="0" borderId="22" xfId="2" applyNumberFormat="1" applyFont="1" applyFill="1" applyBorder="1" applyProtection="1">
      <protection hidden="1"/>
    </xf>
    <xf numFmtId="2" fontId="3" fillId="0" borderId="13" xfId="2" applyNumberFormat="1" applyFont="1" applyFill="1" applyBorder="1" applyProtection="1">
      <protection hidden="1"/>
    </xf>
    <xf numFmtId="0" fontId="12" fillId="0" borderId="25" xfId="2" applyFont="1" applyFill="1" applyBorder="1" applyProtection="1">
      <protection hidden="1"/>
    </xf>
    <xf numFmtId="43" fontId="12" fillId="12" borderId="25" xfId="4" applyFont="1" applyFill="1" applyBorder="1" applyAlignment="1" applyProtection="1">
      <alignment horizontal="center"/>
      <protection hidden="1"/>
    </xf>
    <xf numFmtId="0" fontId="12" fillId="0" borderId="25" xfId="2" applyFont="1" applyFill="1" applyBorder="1" applyAlignment="1" applyProtection="1">
      <alignment wrapText="1"/>
      <protection hidden="1"/>
    </xf>
    <xf numFmtId="0" fontId="12" fillId="5" borderId="69" xfId="2" applyFont="1" applyFill="1" applyBorder="1" applyAlignment="1" applyProtection="1">
      <alignment horizontal="center" vertical="center" wrapText="1"/>
      <protection locked="0" hidden="1"/>
    </xf>
    <xf numFmtId="0" fontId="12" fillId="5" borderId="17" xfId="2" applyFont="1" applyFill="1" applyBorder="1" applyAlignment="1" applyProtection="1">
      <alignment horizontal="center" vertical="center" wrapText="1"/>
      <protection locked="0" hidden="1"/>
    </xf>
    <xf numFmtId="0" fontId="12" fillId="5" borderId="18" xfId="2" applyFont="1" applyFill="1" applyBorder="1" applyAlignment="1" applyProtection="1">
      <alignment horizontal="center" vertical="center" wrapText="1"/>
      <protection locked="0" hidden="1"/>
    </xf>
    <xf numFmtId="0" fontId="12" fillId="5" borderId="14" xfId="2" applyFont="1" applyFill="1" applyBorder="1" applyAlignment="1" applyProtection="1">
      <alignment horizontal="center" vertical="center" wrapText="1"/>
      <protection locked="0" hidden="1"/>
    </xf>
    <xf numFmtId="0" fontId="12" fillId="5" borderId="16" xfId="2" applyFont="1" applyFill="1" applyBorder="1" applyAlignment="1" applyProtection="1">
      <alignment horizontal="center" vertical="center" wrapText="1"/>
      <protection locked="0" hidden="1"/>
    </xf>
    <xf numFmtId="0" fontId="12" fillId="5" borderId="75" xfId="2" applyFont="1" applyFill="1" applyBorder="1" applyAlignment="1" applyProtection="1">
      <alignment horizontal="center" vertical="center" wrapText="1"/>
      <protection locked="0" hidden="1"/>
    </xf>
    <xf numFmtId="2" fontId="12" fillId="5" borderId="25" xfId="2" applyNumberFormat="1" applyFont="1" applyFill="1" applyBorder="1" applyAlignment="1" applyProtection="1">
      <alignment horizontal="center" vertical="center"/>
      <protection locked="0" hidden="1"/>
    </xf>
    <xf numFmtId="0" fontId="2" fillId="0" borderId="31" xfId="0" applyFont="1" applyBorder="1" applyAlignment="1" applyProtection="1">
      <alignment vertical="center"/>
      <protection hidden="1"/>
    </xf>
    <xf numFmtId="0" fontId="2" fillId="0" borderId="31" xfId="0" applyFont="1" applyBorder="1" applyAlignment="1" applyProtection="1">
      <alignment horizontal="center" vertical="center" wrapText="1"/>
      <protection hidden="1"/>
    </xf>
    <xf numFmtId="0" fontId="6" fillId="0" borderId="61" xfId="0" applyFont="1" applyBorder="1" applyAlignment="1" applyProtection="1">
      <alignment horizontal="center" vertical="center"/>
      <protection hidden="1"/>
    </xf>
    <xf numFmtId="0" fontId="7" fillId="0" borderId="42" xfId="0" applyFont="1" applyBorder="1" applyAlignment="1" applyProtection="1">
      <alignment horizontal="justify" vertical="center"/>
      <protection hidden="1"/>
    </xf>
    <xf numFmtId="0" fontId="0" fillId="0" borderId="42" xfId="0" applyBorder="1" applyAlignment="1" applyProtection="1">
      <alignment horizontal="left" vertical="center" wrapText="1" indent="1"/>
      <protection hidden="1"/>
    </xf>
    <xf numFmtId="0" fontId="7" fillId="0" borderId="42" xfId="0" applyFont="1" applyBorder="1" applyAlignment="1" applyProtection="1">
      <alignment horizontal="left" vertical="center" wrapText="1" indent="1"/>
      <protection hidden="1"/>
    </xf>
    <xf numFmtId="0" fontId="2" fillId="0" borderId="42" xfId="0" applyFont="1" applyBorder="1" applyAlignment="1" applyProtection="1">
      <alignment horizontal="center" vertical="center" wrapText="1"/>
      <protection hidden="1"/>
    </xf>
    <xf numFmtId="0" fontId="0" fillId="0" borderId="42" xfId="0" applyBorder="1" applyAlignment="1" applyProtection="1">
      <alignment horizontal="left" wrapText="1" indent="1"/>
      <protection hidden="1"/>
    </xf>
    <xf numFmtId="0" fontId="7" fillId="0" borderId="43" xfId="0" applyFont="1" applyBorder="1" applyAlignment="1" applyProtection="1">
      <alignment vertical="center"/>
      <protection hidden="1"/>
    </xf>
    <xf numFmtId="0" fontId="7" fillId="0" borderId="0" xfId="0" applyFont="1" applyAlignment="1" applyProtection="1">
      <alignment vertical="center"/>
      <protection hidden="1"/>
    </xf>
    <xf numFmtId="0" fontId="8" fillId="0" borderId="0" xfId="0" applyFont="1" applyAlignment="1" applyProtection="1">
      <alignment horizontal="justify" vertical="center"/>
      <protection hidden="1"/>
    </xf>
    <xf numFmtId="0" fontId="16" fillId="0" borderId="42" xfId="5" applyBorder="1" applyAlignment="1" applyProtection="1">
      <alignment horizontal="left" vertical="center" wrapText="1" indent="1"/>
      <protection hidden="1"/>
    </xf>
    <xf numFmtId="0" fontId="0" fillId="0" borderId="42" xfId="0" applyBorder="1" applyAlignment="1" applyProtection="1">
      <alignment horizontal="left" vertical="center" wrapText="1" indent="1"/>
      <protection locked="0" hidden="1"/>
    </xf>
  </cellXfs>
  <cellStyles count="7">
    <cellStyle name="20 % - zvýraznenie3" xfId="3" builtinId="38"/>
    <cellStyle name="Čiarka" xfId="4" builtinId="3"/>
    <cellStyle name="Hypertextové prepojenie" xfId="5" builtinId="8"/>
    <cellStyle name="Nadpis 3" xfId="6" builtinId="18"/>
    <cellStyle name="Normálna" xfId="0" builtinId="0"/>
    <cellStyle name="Poznámka" xfId="2" builtinId="10"/>
    <cellStyle name="Zlá" xfId="1" builtinId="27"/>
  </cellStyles>
  <dxfs count="0"/>
  <tableStyles count="0" defaultTableStyle="TableStyleMedium2" defaultPivotStyle="PivotStyleLight16"/>
  <colors>
    <mruColors>
      <color rgb="FFFF0000"/>
      <color rgb="FFEE1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3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12</xdr:row>
          <xdr:rowOff>0</xdr:rowOff>
        </xdr:from>
        <xdr:to>
          <xdr:col>9</xdr:col>
          <xdr:colOff>114300</xdr:colOff>
          <xdr:row>13</xdr:row>
          <xdr:rowOff>0</xdr:rowOff>
        </xdr:to>
        <xdr:sp macro="" textlink="">
          <xdr:nvSpPr>
            <xdr:cNvPr id="10241" name="Check Box 1" hidden="1">
              <a:extLst>
                <a:ext uri="{63B3BB69-23CF-44E3-9099-C40C66FF867C}">
                  <a14:compatExt spid="_x0000_s10241"/>
                </a:ext>
                <a:ext uri="{FF2B5EF4-FFF2-40B4-BE49-F238E27FC236}">
                  <a16:creationId xmlns:a16="http://schemas.microsoft.com/office/drawing/2014/main" id="{00000000-0008-0000-0100-00000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14</xdr:row>
          <xdr:rowOff>0</xdr:rowOff>
        </xdr:from>
        <xdr:to>
          <xdr:col>9</xdr:col>
          <xdr:colOff>104775</xdr:colOff>
          <xdr:row>14</xdr:row>
          <xdr:rowOff>561975</xdr:rowOff>
        </xdr:to>
        <xdr:sp macro="" textlink="">
          <xdr:nvSpPr>
            <xdr:cNvPr id="10242" name="Check Box 2" hidden="1">
              <a:extLst>
                <a:ext uri="{63B3BB69-23CF-44E3-9099-C40C66FF867C}">
                  <a14:compatExt spid="_x0000_s10242"/>
                </a:ext>
                <a:ext uri="{FF2B5EF4-FFF2-40B4-BE49-F238E27FC236}">
                  <a16:creationId xmlns:a16="http://schemas.microsoft.com/office/drawing/2014/main" id="{00000000-0008-0000-0100-000002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15</xdr:row>
          <xdr:rowOff>0</xdr:rowOff>
        </xdr:from>
        <xdr:to>
          <xdr:col>9</xdr:col>
          <xdr:colOff>104775</xdr:colOff>
          <xdr:row>15</xdr:row>
          <xdr:rowOff>561975</xdr:rowOff>
        </xdr:to>
        <xdr:sp macro="" textlink="">
          <xdr:nvSpPr>
            <xdr:cNvPr id="10243" name="Check Box 3" hidden="1">
              <a:extLst>
                <a:ext uri="{63B3BB69-23CF-44E3-9099-C40C66FF867C}">
                  <a14:compatExt spid="_x0000_s10243"/>
                </a:ext>
                <a:ext uri="{FF2B5EF4-FFF2-40B4-BE49-F238E27FC236}">
                  <a16:creationId xmlns:a16="http://schemas.microsoft.com/office/drawing/2014/main" id="{00000000-0008-0000-0100-000003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</xdr:colOff>
          <xdr:row>16</xdr:row>
          <xdr:rowOff>47625</xdr:rowOff>
        </xdr:from>
        <xdr:to>
          <xdr:col>9</xdr:col>
          <xdr:colOff>123825</xdr:colOff>
          <xdr:row>17</xdr:row>
          <xdr:rowOff>38100</xdr:rowOff>
        </xdr:to>
        <xdr:sp macro="" textlink="">
          <xdr:nvSpPr>
            <xdr:cNvPr id="10244" name="Check Box 4" hidden="1">
              <a:extLst>
                <a:ext uri="{63B3BB69-23CF-44E3-9099-C40C66FF867C}">
                  <a14:compatExt spid="_x0000_s10244"/>
                </a:ext>
                <a:ext uri="{FF2B5EF4-FFF2-40B4-BE49-F238E27FC236}">
                  <a16:creationId xmlns:a16="http://schemas.microsoft.com/office/drawing/2014/main" id="{00000000-0008-0000-0100-000004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13</xdr:row>
          <xdr:rowOff>9525</xdr:rowOff>
        </xdr:from>
        <xdr:to>
          <xdr:col>9</xdr:col>
          <xdr:colOff>114300</xdr:colOff>
          <xdr:row>14</xdr:row>
          <xdr:rowOff>9525</xdr:rowOff>
        </xdr:to>
        <xdr:sp macro="" textlink="">
          <xdr:nvSpPr>
            <xdr:cNvPr id="10246" name="Check Box 6" hidden="1">
              <a:extLst>
                <a:ext uri="{63B3BB69-23CF-44E3-9099-C40C66FF867C}">
                  <a14:compatExt spid="_x0000_s10246"/>
                </a:ext>
                <a:ext uri="{FF2B5EF4-FFF2-40B4-BE49-F238E27FC236}">
                  <a16:creationId xmlns:a16="http://schemas.microsoft.com/office/drawing/2014/main" id="{00000000-0008-0000-0100-000006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Relationship Id="rId9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s://www.slov-lex.sk/pravne-predpisy/SK/ZZ/2015/343/20240801.html" TargetMode="External"/><Relationship Id="rId1" Type="http://schemas.openxmlformats.org/officeDocument/2006/relationships/hyperlink" Target="https://www.slov-lex.sk/pravne-predpisy/SK/ZZ/2015/343/20240801.html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E3E9FE-FC84-48DC-97A1-A3F49022BD87}">
  <dimension ref="B1:K86"/>
  <sheetViews>
    <sheetView topLeftCell="C6" zoomScaleNormal="100" workbookViewId="0">
      <selection activeCell="F6" sqref="F6"/>
    </sheetView>
  </sheetViews>
  <sheetFormatPr defaultRowHeight="15" x14ac:dyDescent="0.25"/>
  <cols>
    <col min="1" max="1" width="3" style="9" customWidth="1"/>
    <col min="2" max="2" width="4.7109375" style="9" customWidth="1"/>
    <col min="3" max="3" width="38" style="10" customWidth="1"/>
    <col min="4" max="4" width="19" style="10" customWidth="1"/>
    <col min="5" max="5" width="15.7109375" style="10" customWidth="1"/>
    <col min="6" max="6" width="14.85546875" style="10" customWidth="1"/>
    <col min="7" max="7" width="19.85546875" style="10" customWidth="1"/>
    <col min="8" max="8" width="18.7109375" style="10" customWidth="1"/>
    <col min="9" max="9" width="14" style="9" customWidth="1"/>
    <col min="10" max="10" width="14.7109375" style="9" customWidth="1"/>
    <col min="11" max="11" width="12.85546875" style="9" bestFit="1" customWidth="1"/>
    <col min="12" max="12" width="15" style="9" bestFit="1" customWidth="1"/>
    <col min="13" max="13" width="16.85546875" style="9" customWidth="1"/>
    <col min="14" max="14" width="12.28515625" style="9" customWidth="1"/>
    <col min="15" max="15" width="15.42578125" style="9" bestFit="1" customWidth="1"/>
    <col min="16" max="16" width="12.7109375" style="9" customWidth="1"/>
    <col min="17" max="17" width="15.42578125" style="9" bestFit="1" customWidth="1"/>
    <col min="18" max="18" width="12.28515625" style="9" bestFit="1" customWidth="1"/>
    <col min="19" max="19" width="15" style="9" bestFit="1" customWidth="1"/>
    <col min="20" max="20" width="12.85546875" style="9" bestFit="1" customWidth="1"/>
    <col min="21" max="21" width="15" style="9" bestFit="1" customWidth="1"/>
    <col min="22" max="16384" width="9.140625" style="9"/>
  </cols>
  <sheetData>
    <row r="1" spans="2:11" ht="15.75" thickBot="1" x14ac:dyDescent="0.3"/>
    <row r="2" spans="2:11" ht="36.75" customHeight="1" thickBot="1" x14ac:dyDescent="0.3">
      <c r="B2" s="159" t="s">
        <v>0</v>
      </c>
      <c r="C2" s="160"/>
      <c r="D2" s="160"/>
      <c r="E2" s="160"/>
      <c r="F2" s="160"/>
      <c r="G2" s="160"/>
      <c r="H2" s="160"/>
      <c r="I2" s="160"/>
      <c r="J2" s="160"/>
      <c r="K2" s="161"/>
    </row>
    <row r="3" spans="2:11" ht="45.75" thickBot="1" x14ac:dyDescent="0.3">
      <c r="B3" s="11" t="s">
        <v>1</v>
      </c>
      <c r="C3" s="12" t="s">
        <v>2</v>
      </c>
      <c r="D3" s="13" t="s">
        <v>3</v>
      </c>
      <c r="E3" s="13" t="s">
        <v>4</v>
      </c>
      <c r="F3" s="13" t="s">
        <v>5</v>
      </c>
      <c r="G3" s="13" t="s">
        <v>6</v>
      </c>
      <c r="H3" s="14" t="s">
        <v>7</v>
      </c>
      <c r="I3" s="15" t="s">
        <v>8</v>
      </c>
      <c r="J3" s="16" t="s">
        <v>9</v>
      </c>
      <c r="K3" s="16" t="s">
        <v>10</v>
      </c>
    </row>
    <row r="4" spans="2:11" x14ac:dyDescent="0.25">
      <c r="B4" s="17">
        <v>1</v>
      </c>
      <c r="C4" s="18" t="s">
        <v>76</v>
      </c>
      <c r="D4" s="19" t="s">
        <v>74</v>
      </c>
      <c r="E4" s="20"/>
      <c r="F4" s="20">
        <v>0</v>
      </c>
      <c r="G4" s="21" t="s">
        <v>11</v>
      </c>
      <c r="H4" s="22"/>
      <c r="I4" s="23" t="e">
        <f>H4/H$14*100</f>
        <v>#DIV/0!</v>
      </c>
      <c r="J4" s="24" t="e">
        <f t="shared" ref="J4:J6" si="0">IF(I4=0,0,(E4-F4)/I4)</f>
        <v>#DIV/0!</v>
      </c>
      <c r="K4" s="25">
        <f t="shared" ref="K4:K5" si="1">IF((E4-F4)=0,0,H4/(E4-F4))</f>
        <v>0</v>
      </c>
    </row>
    <row r="5" spans="2:11" x14ac:dyDescent="0.25">
      <c r="B5" s="17">
        <v>2</v>
      </c>
      <c r="C5" s="26"/>
      <c r="D5" s="27"/>
      <c r="E5" s="28"/>
      <c r="F5" s="28">
        <v>0</v>
      </c>
      <c r="G5" s="21" t="s">
        <v>75</v>
      </c>
      <c r="H5" s="29"/>
      <c r="I5" s="30" t="e">
        <f t="shared" ref="I5:I13" si="2">H5/H$14*100</f>
        <v>#DIV/0!</v>
      </c>
      <c r="J5" s="24" t="e">
        <f t="shared" si="0"/>
        <v>#DIV/0!</v>
      </c>
      <c r="K5" s="25">
        <f t="shared" si="1"/>
        <v>0</v>
      </c>
    </row>
    <row r="6" spans="2:11" x14ac:dyDescent="0.25">
      <c r="B6" s="17">
        <v>3</v>
      </c>
      <c r="C6" s="26"/>
      <c r="D6" s="27"/>
      <c r="E6" s="28"/>
      <c r="F6" s="28"/>
      <c r="G6" s="21" t="s">
        <v>75</v>
      </c>
      <c r="H6" s="29"/>
      <c r="I6" s="30" t="e">
        <f t="shared" si="2"/>
        <v>#DIV/0!</v>
      </c>
      <c r="J6" s="24" t="e">
        <f t="shared" si="0"/>
        <v>#DIV/0!</v>
      </c>
      <c r="K6" s="25">
        <f>IF((E6-F6)=0,0,H6/(E6-F6))</f>
        <v>0</v>
      </c>
    </row>
    <row r="7" spans="2:11" x14ac:dyDescent="0.25">
      <c r="B7" s="17">
        <v>4</v>
      </c>
      <c r="C7" s="26" t="s">
        <v>12</v>
      </c>
      <c r="D7" s="27" t="s">
        <v>12</v>
      </c>
      <c r="E7" s="28">
        <v>0</v>
      </c>
      <c r="F7" s="28">
        <v>0</v>
      </c>
      <c r="G7" s="21" t="s">
        <v>75</v>
      </c>
      <c r="H7" s="29"/>
      <c r="I7" s="30" t="e">
        <f t="shared" si="2"/>
        <v>#DIV/0!</v>
      </c>
      <c r="J7" s="24" t="e">
        <f>IF(I7=0,0,(E7-F7)/I7)</f>
        <v>#DIV/0!</v>
      </c>
      <c r="K7" s="25">
        <f>IF((E7-F7)=0,0,H7/(E7-F7))</f>
        <v>0</v>
      </c>
    </row>
    <row r="8" spans="2:11" x14ac:dyDescent="0.25">
      <c r="B8" s="17">
        <v>5</v>
      </c>
      <c r="C8" s="31" t="s">
        <v>12</v>
      </c>
      <c r="D8" s="32" t="s">
        <v>12</v>
      </c>
      <c r="E8" s="33">
        <v>0</v>
      </c>
      <c r="F8" s="28">
        <v>0</v>
      </c>
      <c r="G8" s="21" t="s">
        <v>75</v>
      </c>
      <c r="H8" s="34">
        <v>0</v>
      </c>
      <c r="I8" s="30" t="e">
        <f t="shared" si="2"/>
        <v>#DIV/0!</v>
      </c>
      <c r="J8" s="24" t="e">
        <f>IF(I8=0,0,(E8-F8)/I8)</f>
        <v>#DIV/0!</v>
      </c>
      <c r="K8" s="25">
        <f>IF((E8-F8)=0,0,H8/(E8-F8))</f>
        <v>0</v>
      </c>
    </row>
    <row r="9" spans="2:11" x14ac:dyDescent="0.25">
      <c r="B9" s="17">
        <v>6</v>
      </c>
      <c r="C9" s="31" t="s">
        <v>12</v>
      </c>
      <c r="D9" s="32" t="s">
        <v>12</v>
      </c>
      <c r="E9" s="33">
        <v>0</v>
      </c>
      <c r="F9" s="28">
        <v>0</v>
      </c>
      <c r="G9" s="21" t="s">
        <v>75</v>
      </c>
      <c r="H9" s="34">
        <v>0</v>
      </c>
      <c r="I9" s="30" t="e">
        <f t="shared" si="2"/>
        <v>#DIV/0!</v>
      </c>
      <c r="J9" s="24" t="e">
        <f t="shared" ref="J9:J13" si="3">IF(I9=0,0,(E9-F9)/I9)</f>
        <v>#DIV/0!</v>
      </c>
      <c r="K9" s="25">
        <f t="shared" ref="K9:K13" si="4">IF((E9-F9)=0,0,H9/(E9-F9))</f>
        <v>0</v>
      </c>
    </row>
    <row r="10" spans="2:11" x14ac:dyDescent="0.25">
      <c r="B10" s="17">
        <v>7</v>
      </c>
      <c r="C10" s="31" t="s">
        <v>12</v>
      </c>
      <c r="D10" s="32" t="s">
        <v>12</v>
      </c>
      <c r="E10" s="33">
        <v>0</v>
      </c>
      <c r="F10" s="28">
        <v>0</v>
      </c>
      <c r="G10" s="21" t="s">
        <v>75</v>
      </c>
      <c r="H10" s="34">
        <v>0</v>
      </c>
      <c r="I10" s="30" t="e">
        <f t="shared" si="2"/>
        <v>#DIV/0!</v>
      </c>
      <c r="J10" s="24" t="e">
        <f t="shared" si="3"/>
        <v>#DIV/0!</v>
      </c>
      <c r="K10" s="25">
        <f t="shared" si="4"/>
        <v>0</v>
      </c>
    </row>
    <row r="11" spans="2:11" x14ac:dyDescent="0.25">
      <c r="B11" s="17">
        <v>8</v>
      </c>
      <c r="C11" s="31" t="s">
        <v>12</v>
      </c>
      <c r="D11" s="32" t="s">
        <v>12</v>
      </c>
      <c r="E11" s="33">
        <v>0</v>
      </c>
      <c r="F11" s="28">
        <v>0</v>
      </c>
      <c r="G11" s="21" t="s">
        <v>75</v>
      </c>
      <c r="H11" s="34">
        <v>0</v>
      </c>
      <c r="I11" s="30" t="e">
        <f t="shared" si="2"/>
        <v>#DIV/0!</v>
      </c>
      <c r="J11" s="24" t="e">
        <f t="shared" si="3"/>
        <v>#DIV/0!</v>
      </c>
      <c r="K11" s="25">
        <f t="shared" si="4"/>
        <v>0</v>
      </c>
    </row>
    <row r="12" spans="2:11" x14ac:dyDescent="0.25">
      <c r="B12" s="17">
        <v>9</v>
      </c>
      <c r="C12" s="31" t="s">
        <v>12</v>
      </c>
      <c r="D12" s="32" t="s">
        <v>12</v>
      </c>
      <c r="E12" s="33">
        <v>0</v>
      </c>
      <c r="F12" s="28">
        <v>0</v>
      </c>
      <c r="G12" s="21" t="s">
        <v>75</v>
      </c>
      <c r="H12" s="34">
        <v>0</v>
      </c>
      <c r="I12" s="30" t="e">
        <f t="shared" si="2"/>
        <v>#DIV/0!</v>
      </c>
      <c r="J12" s="24" t="e">
        <f t="shared" si="3"/>
        <v>#DIV/0!</v>
      </c>
      <c r="K12" s="25">
        <f t="shared" si="4"/>
        <v>0</v>
      </c>
    </row>
    <row r="13" spans="2:11" x14ac:dyDescent="0.25">
      <c r="B13" s="17">
        <v>10</v>
      </c>
      <c r="C13" s="31" t="s">
        <v>12</v>
      </c>
      <c r="D13" s="32" t="s">
        <v>12</v>
      </c>
      <c r="E13" s="33">
        <v>0</v>
      </c>
      <c r="F13" s="28">
        <v>0</v>
      </c>
      <c r="G13" s="21" t="s">
        <v>75</v>
      </c>
      <c r="H13" s="34">
        <v>0</v>
      </c>
      <c r="I13" s="30" t="e">
        <f t="shared" si="2"/>
        <v>#DIV/0!</v>
      </c>
      <c r="J13" s="24" t="e">
        <f t="shared" si="3"/>
        <v>#DIV/0!</v>
      </c>
      <c r="K13" s="25">
        <f t="shared" si="4"/>
        <v>0</v>
      </c>
    </row>
    <row r="14" spans="2:11" ht="15.75" customHeight="1" thickBot="1" x14ac:dyDescent="0.3">
      <c r="B14" s="35"/>
      <c r="C14" s="36" t="s">
        <v>13</v>
      </c>
      <c r="D14" s="37"/>
      <c r="E14" s="37"/>
      <c r="F14" s="37"/>
      <c r="G14" s="37"/>
      <c r="H14" s="38">
        <f>SUM(H4:H13)</f>
        <v>0</v>
      </c>
      <c r="I14" s="39" t="e">
        <f>SUM(I4:I13)</f>
        <v>#DIV/0!</v>
      </c>
      <c r="J14" s="40"/>
      <c r="K14" s="41"/>
    </row>
    <row r="15" spans="2:11" ht="15.75" thickBot="1" x14ac:dyDescent="0.3"/>
    <row r="16" spans="2:11" ht="35.25" customHeight="1" x14ac:dyDescent="0.25">
      <c r="B16" s="145" t="s">
        <v>14</v>
      </c>
      <c r="C16" s="146"/>
      <c r="D16" s="146"/>
      <c r="E16" s="146"/>
      <c r="F16" s="146"/>
      <c r="G16" s="146"/>
      <c r="H16" s="146"/>
      <c r="I16" s="146"/>
      <c r="J16" s="147"/>
    </row>
    <row r="17" spans="2:10" x14ac:dyDescent="0.25">
      <c r="B17" s="148" t="s">
        <v>1</v>
      </c>
      <c r="C17" s="164" t="s">
        <v>2</v>
      </c>
      <c r="D17" s="162" t="s">
        <v>15</v>
      </c>
      <c r="E17" s="150" t="s">
        <v>16</v>
      </c>
      <c r="F17" s="151"/>
      <c r="G17" s="152" t="s">
        <v>17</v>
      </c>
      <c r="H17" s="153"/>
      <c r="I17" s="154" t="s">
        <v>18</v>
      </c>
      <c r="J17" s="151"/>
    </row>
    <row r="18" spans="2:10" x14ac:dyDescent="0.25">
      <c r="B18" s="149"/>
      <c r="C18" s="165"/>
      <c r="D18" s="163"/>
      <c r="E18" s="42" t="s">
        <v>16</v>
      </c>
      <c r="F18" s="43" t="s">
        <v>19</v>
      </c>
      <c r="G18" s="44" t="s">
        <v>17</v>
      </c>
      <c r="H18" s="45" t="s">
        <v>20</v>
      </c>
      <c r="I18" s="46" t="s">
        <v>18</v>
      </c>
      <c r="J18" s="43" t="s">
        <v>21</v>
      </c>
    </row>
    <row r="19" spans="2:10" x14ac:dyDescent="0.25">
      <c r="B19" s="42" cm="1">
        <f t="array" ref="B19:B28">B4:B13</f>
        <v>1</v>
      </c>
      <c r="C19" s="47" t="str" cm="1">
        <f t="array" ref="C19:C28">C4:C13</f>
        <v>Cena celkom</v>
      </c>
      <c r="D19" s="48" t="e" cm="1">
        <f t="array" ref="D19:D28">I4:I13</f>
        <v>#DIV/0!</v>
      </c>
      <c r="E19" s="49">
        <v>30000</v>
      </c>
      <c r="F19" s="50" t="e">
        <f>IF(I4=100,"0",IF((E4-F4)=0,0,(IF(G4="čím menej, tým lepšie",(I4*(E4-E19)/(E4-F4)),(I4*(E19-F4)/(E4-F4))))))</f>
        <v>#DIV/0!</v>
      </c>
      <c r="G19" s="49">
        <v>15000</v>
      </c>
      <c r="H19" s="51" t="e">
        <f>IF(I4=100,"0",IF((E4-F4)=0,0,IF(G4="čím menej, tým lepšie",(I4*(E4-G19)/(E4-F4)),(I4*(G19-F4)/(E4-F4)))))</f>
        <v>#DIV/0!</v>
      </c>
      <c r="I19" s="49">
        <v>0</v>
      </c>
      <c r="J19" s="50" t="e">
        <f>IF(I4=100,"0",IF((E4-F4)=0,0,IF(G4="čím menej, tým lepšie",(I4*(E4-I19)/(E4-F4)),(I4*(I19-F4)/(E4-F4)))))</f>
        <v>#DIV/0!</v>
      </c>
    </row>
    <row r="20" spans="2:10" ht="15" customHeight="1" x14ac:dyDescent="0.25">
      <c r="B20" s="42">
        <v>2</v>
      </c>
      <c r="C20" s="47">
        <v>0</v>
      </c>
      <c r="D20" s="48" t="e">
        <v>#DIV/0!</v>
      </c>
      <c r="E20" s="49">
        <v>36</v>
      </c>
      <c r="F20" s="50" t="e">
        <f>IF(I5=100,"0",IF((E5-F5)=0,0,(IF(G5="čím menej, tým lepšie",(I5*(E5-E20)/(E5-F5)),(I5*(E20-F5)/(E5-F5))))))</f>
        <v>#DIV/0!</v>
      </c>
      <c r="G20" s="49">
        <v>18</v>
      </c>
      <c r="H20" s="51" t="e">
        <f t="shared" ref="H20:H28" si="5">IF(I5=100,"0",IF((E5-F5)=0,0,IF(G5="čím menej, tým lepšie",(I5*(E5-G20)/(E5-F5)),(I5*(G20-F5)/(E5-F5)))))</f>
        <v>#DIV/0!</v>
      </c>
      <c r="I20" s="49">
        <v>0</v>
      </c>
      <c r="J20" s="50" t="e">
        <f t="shared" ref="J20:J28" si="6">IF(I5=100,"0",IF((E5-F5)=0,0,IF(G5="čím menej, tým lepšie",(I5*(E5-I20)/(E5-F5)),(I5*(I20-F5)/(E5-F5)))))</f>
        <v>#DIV/0!</v>
      </c>
    </row>
    <row r="21" spans="2:10" ht="15.75" customHeight="1" x14ac:dyDescent="0.25">
      <c r="B21" s="42">
        <v>3</v>
      </c>
      <c r="C21" s="47">
        <v>0</v>
      </c>
      <c r="D21" s="48" t="e">
        <v>#DIV/0!</v>
      </c>
      <c r="E21" s="49">
        <v>50</v>
      </c>
      <c r="F21" s="50" t="e">
        <f>IF(I6=100,"0",IF((E6-F6)=0,0,(IF(G6="čím menej, tým lepšie",(I6*(E6-E21)/(E6-F6)),(I6*(E21-F6)/(E6-F6))))))</f>
        <v>#DIV/0!</v>
      </c>
      <c r="G21" s="49">
        <v>75</v>
      </c>
      <c r="H21" s="51" t="e">
        <f t="shared" si="5"/>
        <v>#DIV/0!</v>
      </c>
      <c r="I21" s="49">
        <v>100</v>
      </c>
      <c r="J21" s="50" t="e">
        <f t="shared" si="6"/>
        <v>#DIV/0!</v>
      </c>
    </row>
    <row r="22" spans="2:10" x14ac:dyDescent="0.25">
      <c r="B22" s="42">
        <v>4</v>
      </c>
      <c r="C22" s="47" t="str">
        <v>...</v>
      </c>
      <c r="D22" s="48" t="e">
        <v>#DIV/0!</v>
      </c>
      <c r="E22" s="49">
        <v>0</v>
      </c>
      <c r="F22" s="50" t="e">
        <f>IF(I7=100,"0",IF((E7-F7)=0,0,(IF(G7="čím menej, tým lepšie",(I7*(E7-E22)/(E7-F7)),(I7*(E22-F7)/(E7-F7))))))</f>
        <v>#DIV/0!</v>
      </c>
      <c r="G22" s="49">
        <v>0</v>
      </c>
      <c r="H22" s="51" t="e">
        <f t="shared" si="5"/>
        <v>#DIV/0!</v>
      </c>
      <c r="I22" s="49">
        <v>0</v>
      </c>
      <c r="J22" s="50" t="e">
        <f t="shared" si="6"/>
        <v>#DIV/0!</v>
      </c>
    </row>
    <row r="23" spans="2:10" x14ac:dyDescent="0.25">
      <c r="B23" s="42">
        <v>5</v>
      </c>
      <c r="C23" s="47" t="str">
        <v>...</v>
      </c>
      <c r="D23" s="48" t="e">
        <v>#DIV/0!</v>
      </c>
      <c r="E23" s="49">
        <v>0</v>
      </c>
      <c r="F23" s="50" t="e">
        <f>IF(I8=100,"0",IF((E8-F8)=0,0,(IF(G8="čím menej, tým lepšie",(I8*(E8-E23)/(E8-F8)),(I8*(E23-F8)/(E8-F8))))))</f>
        <v>#DIV/0!</v>
      </c>
      <c r="G23" s="49">
        <v>0</v>
      </c>
      <c r="H23" s="51" t="e">
        <f t="shared" si="5"/>
        <v>#DIV/0!</v>
      </c>
      <c r="I23" s="49">
        <v>0</v>
      </c>
      <c r="J23" s="50" t="e">
        <f t="shared" si="6"/>
        <v>#DIV/0!</v>
      </c>
    </row>
    <row r="24" spans="2:10" x14ac:dyDescent="0.25">
      <c r="B24" s="42">
        <v>6</v>
      </c>
      <c r="C24" s="47" t="str">
        <v>...</v>
      </c>
      <c r="D24" s="48" t="e">
        <v>#DIV/0!</v>
      </c>
      <c r="E24" s="49">
        <v>0</v>
      </c>
      <c r="F24" s="50" t="e">
        <f t="shared" ref="F24:F28" si="7">IF(I9=100,"0",IF((E9-F9)=0,0,(IF(G9="čím menej, tým lepšie",(I9*(E9-E24)/(E9-F9)),(I9*(E24-F9)/(E9-F9))))))</f>
        <v>#DIV/0!</v>
      </c>
      <c r="G24" s="49">
        <v>0</v>
      </c>
      <c r="H24" s="51" t="e">
        <f t="shared" si="5"/>
        <v>#DIV/0!</v>
      </c>
      <c r="I24" s="49">
        <v>0</v>
      </c>
      <c r="J24" s="50" t="e">
        <f t="shared" si="6"/>
        <v>#DIV/0!</v>
      </c>
    </row>
    <row r="25" spans="2:10" x14ac:dyDescent="0.25">
      <c r="B25" s="42">
        <v>7</v>
      </c>
      <c r="C25" s="47" t="str">
        <v>...</v>
      </c>
      <c r="D25" s="48" t="e">
        <v>#DIV/0!</v>
      </c>
      <c r="E25" s="49">
        <v>0</v>
      </c>
      <c r="F25" s="50" t="e">
        <f t="shared" si="7"/>
        <v>#DIV/0!</v>
      </c>
      <c r="G25" s="49">
        <v>0</v>
      </c>
      <c r="H25" s="51" t="e">
        <f t="shared" si="5"/>
        <v>#DIV/0!</v>
      </c>
      <c r="I25" s="49">
        <v>0</v>
      </c>
      <c r="J25" s="50" t="e">
        <f t="shared" si="6"/>
        <v>#DIV/0!</v>
      </c>
    </row>
    <row r="26" spans="2:10" x14ac:dyDescent="0.25">
      <c r="B26" s="42">
        <v>8</v>
      </c>
      <c r="C26" s="47" t="str">
        <v>...</v>
      </c>
      <c r="D26" s="48" t="e">
        <v>#DIV/0!</v>
      </c>
      <c r="E26" s="49">
        <v>0</v>
      </c>
      <c r="F26" s="50" t="e">
        <f t="shared" si="7"/>
        <v>#DIV/0!</v>
      </c>
      <c r="G26" s="49">
        <v>0</v>
      </c>
      <c r="H26" s="51" t="e">
        <f t="shared" si="5"/>
        <v>#DIV/0!</v>
      </c>
      <c r="I26" s="49">
        <v>0</v>
      </c>
      <c r="J26" s="50" t="e">
        <f t="shared" si="6"/>
        <v>#DIV/0!</v>
      </c>
    </row>
    <row r="27" spans="2:10" x14ac:dyDescent="0.25">
      <c r="B27" s="42">
        <v>9</v>
      </c>
      <c r="C27" s="47" t="str">
        <v>...</v>
      </c>
      <c r="D27" s="48" t="e">
        <v>#DIV/0!</v>
      </c>
      <c r="E27" s="49">
        <v>0</v>
      </c>
      <c r="F27" s="50" t="e">
        <f t="shared" si="7"/>
        <v>#DIV/0!</v>
      </c>
      <c r="G27" s="49">
        <v>0</v>
      </c>
      <c r="H27" s="51" t="e">
        <f t="shared" si="5"/>
        <v>#DIV/0!</v>
      </c>
      <c r="I27" s="49">
        <v>0</v>
      </c>
      <c r="J27" s="50" t="e">
        <f t="shared" si="6"/>
        <v>#DIV/0!</v>
      </c>
    </row>
    <row r="28" spans="2:10" ht="15.75" thickBot="1" x14ac:dyDescent="0.3">
      <c r="B28" s="52">
        <v>10</v>
      </c>
      <c r="C28" s="53" t="str">
        <v>...</v>
      </c>
      <c r="D28" s="54" t="e">
        <v>#DIV/0!</v>
      </c>
      <c r="E28" s="49">
        <v>0</v>
      </c>
      <c r="F28" s="50" t="e">
        <f t="shared" si="7"/>
        <v>#DIV/0!</v>
      </c>
      <c r="G28" s="49">
        <v>0</v>
      </c>
      <c r="H28" s="51" t="e">
        <f t="shared" si="5"/>
        <v>#DIV/0!</v>
      </c>
      <c r="I28" s="49">
        <v>0</v>
      </c>
      <c r="J28" s="50" t="e">
        <f t="shared" si="6"/>
        <v>#DIV/0!</v>
      </c>
    </row>
    <row r="29" spans="2:10" ht="15.75" thickBot="1" x14ac:dyDescent="0.3">
      <c r="B29" s="55"/>
      <c r="C29" s="56" t="s">
        <v>22</v>
      </c>
      <c r="D29" s="57" t="e">
        <f>SUM(_xlfn.ANCHORARRAY(D19))</f>
        <v>#DIV/0!</v>
      </c>
      <c r="E29" s="56"/>
      <c r="F29" s="58" t="e">
        <f>SUM(F19:F28)</f>
        <v>#DIV/0!</v>
      </c>
      <c r="G29" s="59"/>
      <c r="H29" s="58" t="e">
        <f t="shared" ref="H29:J29" si="8">SUM(H19:H28)</f>
        <v>#DIV/0!</v>
      </c>
      <c r="I29" s="59"/>
      <c r="J29" s="60" t="e">
        <f t="shared" si="8"/>
        <v>#DIV/0!</v>
      </c>
    </row>
    <row r="31" spans="2:10" ht="36.75" customHeight="1" x14ac:dyDescent="0.25">
      <c r="B31" s="166" t="s">
        <v>23</v>
      </c>
      <c r="C31" s="167"/>
      <c r="D31" s="167"/>
      <c r="E31" s="167"/>
      <c r="F31" s="167"/>
      <c r="G31" s="167"/>
      <c r="H31" s="167"/>
      <c r="I31" s="167"/>
      <c r="J31" s="168"/>
    </row>
    <row r="32" spans="2:10" x14ac:dyDescent="0.25">
      <c r="B32" s="169" t="s">
        <v>1</v>
      </c>
      <c r="C32" s="171" t="s">
        <v>2</v>
      </c>
      <c r="D32" s="172"/>
      <c r="E32" s="179" t="s">
        <v>16</v>
      </c>
      <c r="F32" s="180"/>
      <c r="G32" s="177" t="s">
        <v>17</v>
      </c>
      <c r="H32" s="178"/>
      <c r="I32" s="175" t="s">
        <v>18</v>
      </c>
      <c r="J32" s="176"/>
    </row>
    <row r="33" spans="2:10" x14ac:dyDescent="0.25">
      <c r="B33" s="170"/>
      <c r="C33" s="173"/>
      <c r="D33" s="174"/>
      <c r="E33" s="61" t="s">
        <v>16</v>
      </c>
      <c r="F33" s="62" t="s">
        <v>24</v>
      </c>
      <c r="G33" s="63" t="s">
        <v>17</v>
      </c>
      <c r="H33" s="64" t="s">
        <v>25</v>
      </c>
      <c r="I33" s="65" t="s">
        <v>18</v>
      </c>
      <c r="J33" s="66" t="s">
        <v>21</v>
      </c>
    </row>
    <row r="34" spans="2:10" x14ac:dyDescent="0.25">
      <c r="B34" s="67" cm="1">
        <f t="array" ref="B34:B43">B19:B28</f>
        <v>1</v>
      </c>
      <c r="C34" s="68" t="str" cm="1">
        <f t="array" ref="C34:C43">C19:C28</f>
        <v>Cena celkom</v>
      </c>
      <c r="D34" s="69"/>
      <c r="E34" s="70">
        <f>E19</f>
        <v>30000</v>
      </c>
      <c r="F34" s="71">
        <f>E34</f>
        <v>30000</v>
      </c>
      <c r="G34" s="70">
        <f>G19</f>
        <v>15000</v>
      </c>
      <c r="H34" s="72">
        <f>G34</f>
        <v>15000</v>
      </c>
      <c r="I34" s="70">
        <f>I19</f>
        <v>0</v>
      </c>
      <c r="J34" s="73">
        <f>I34</f>
        <v>0</v>
      </c>
    </row>
    <row r="35" spans="2:10" x14ac:dyDescent="0.25">
      <c r="B35" s="67">
        <v>2</v>
      </c>
      <c r="C35" s="68">
        <v>0</v>
      </c>
      <c r="D35" s="69"/>
      <c r="E35" s="70">
        <f>E20</f>
        <v>36</v>
      </c>
      <c r="F35" s="71" t="e">
        <f>IF(I5=100,"0",IF((E5-F5)=0,0,IF(G5="čím menej, tým lepšie",(-(E5-E35)*(H5/(E5-F5))),-(E35-F5)*(H5/(E5-F5)))))</f>
        <v>#DIV/0!</v>
      </c>
      <c r="G35" s="70">
        <f t="shared" ref="G35:G43" si="9">G20</f>
        <v>18</v>
      </c>
      <c r="H35" s="72" t="e">
        <f>IF(I5=100,"0",IF((E5-F5)=0,0,IF(G5="čím menej, tým lepšie",(-(E5-G35)*(H5/(E5-F5))),-(G35-F5)*(H5/(E5-F5)))))</f>
        <v>#DIV/0!</v>
      </c>
      <c r="I35" s="70">
        <f t="shared" ref="I35:I43" si="10">I20</f>
        <v>0</v>
      </c>
      <c r="J35" s="73" t="e">
        <f>IF(I5=100,"0",IF((E5-F5)=0,0,IF(G5="čím menej, tým lepšie",(-(E5-I35)*(H5/(E5-F5))),-(I35-F5)*(H5/(E5-F5)))))</f>
        <v>#DIV/0!</v>
      </c>
    </row>
    <row r="36" spans="2:10" x14ac:dyDescent="0.25">
      <c r="B36" s="67">
        <v>3</v>
      </c>
      <c r="C36" s="68">
        <v>0</v>
      </c>
      <c r="D36" s="69"/>
      <c r="E36" s="70">
        <f t="shared" ref="E36:E43" si="11">E21</f>
        <v>50</v>
      </c>
      <c r="F36" s="71" t="e">
        <f t="shared" ref="F36:F43" si="12">IF(I6=100,"0",IF((E6-F6)=0,0,IF(G6="čím menej, tým lepšie",(-(E6-E36)*(H6/(E6-F6))),-(E36-F6)*(H6/(E6-F6)))))</f>
        <v>#DIV/0!</v>
      </c>
      <c r="G36" s="70">
        <f t="shared" si="9"/>
        <v>75</v>
      </c>
      <c r="H36" s="72" t="e">
        <f t="shared" ref="H36:H43" si="13">IF(I6=100,"0",IF((E6-F6)=0,0,IF(G6="čím menej, tým lepšie",(-(E6-G36)*(H6/(E6-F6))),-(G36-F6)*(H6/(E6-F6)))))</f>
        <v>#DIV/0!</v>
      </c>
      <c r="I36" s="70">
        <f>I21</f>
        <v>100</v>
      </c>
      <c r="J36" s="73" t="e">
        <f t="shared" ref="J36:J43" si="14">IF(I6=100,"0",IF((E6-F6)=0,0,IF(G6="čím menej, tým lepšie",(-(E6-I36)*(H6/(E6-F6))),-(I36-F6)*(H6/(E6-F6)))))</f>
        <v>#DIV/0!</v>
      </c>
    </row>
    <row r="37" spans="2:10" x14ac:dyDescent="0.25">
      <c r="B37" s="67">
        <v>4</v>
      </c>
      <c r="C37" s="68" t="str">
        <v>...</v>
      </c>
      <c r="D37" s="69"/>
      <c r="E37" s="70">
        <f t="shared" si="11"/>
        <v>0</v>
      </c>
      <c r="F37" s="71" t="e">
        <f t="shared" si="12"/>
        <v>#DIV/0!</v>
      </c>
      <c r="G37" s="70">
        <f t="shared" si="9"/>
        <v>0</v>
      </c>
      <c r="H37" s="72" t="e">
        <f t="shared" si="13"/>
        <v>#DIV/0!</v>
      </c>
      <c r="I37" s="70">
        <f t="shared" si="10"/>
        <v>0</v>
      </c>
      <c r="J37" s="73" t="e">
        <f t="shared" si="14"/>
        <v>#DIV/0!</v>
      </c>
    </row>
    <row r="38" spans="2:10" x14ac:dyDescent="0.25">
      <c r="B38" s="67">
        <v>5</v>
      </c>
      <c r="C38" s="68" t="str">
        <v>...</v>
      </c>
      <c r="D38" s="69"/>
      <c r="E38" s="70">
        <f t="shared" si="11"/>
        <v>0</v>
      </c>
      <c r="F38" s="71" t="e">
        <f t="shared" si="12"/>
        <v>#DIV/0!</v>
      </c>
      <c r="G38" s="70">
        <f t="shared" si="9"/>
        <v>0</v>
      </c>
      <c r="H38" s="72" t="e">
        <f t="shared" si="13"/>
        <v>#DIV/0!</v>
      </c>
      <c r="I38" s="70">
        <f t="shared" si="10"/>
        <v>0</v>
      </c>
      <c r="J38" s="73" t="e">
        <f t="shared" si="14"/>
        <v>#DIV/0!</v>
      </c>
    </row>
    <row r="39" spans="2:10" x14ac:dyDescent="0.25">
      <c r="B39" s="67">
        <v>6</v>
      </c>
      <c r="C39" s="68" t="str">
        <v>...</v>
      </c>
      <c r="D39" s="69"/>
      <c r="E39" s="70">
        <f t="shared" si="11"/>
        <v>0</v>
      </c>
      <c r="F39" s="71" t="e">
        <f t="shared" si="12"/>
        <v>#DIV/0!</v>
      </c>
      <c r="G39" s="70">
        <f t="shared" si="9"/>
        <v>0</v>
      </c>
      <c r="H39" s="72" t="e">
        <f t="shared" si="13"/>
        <v>#DIV/0!</v>
      </c>
      <c r="I39" s="70">
        <f t="shared" si="10"/>
        <v>0</v>
      </c>
      <c r="J39" s="73" t="e">
        <f t="shared" si="14"/>
        <v>#DIV/0!</v>
      </c>
    </row>
    <row r="40" spans="2:10" x14ac:dyDescent="0.25">
      <c r="B40" s="67">
        <v>7</v>
      </c>
      <c r="C40" s="68" t="str">
        <v>...</v>
      </c>
      <c r="D40" s="69"/>
      <c r="E40" s="70">
        <f t="shared" si="11"/>
        <v>0</v>
      </c>
      <c r="F40" s="71" t="e">
        <f t="shared" si="12"/>
        <v>#DIV/0!</v>
      </c>
      <c r="G40" s="70">
        <f t="shared" si="9"/>
        <v>0</v>
      </c>
      <c r="H40" s="72" t="e">
        <f t="shared" si="13"/>
        <v>#DIV/0!</v>
      </c>
      <c r="I40" s="70">
        <f t="shared" si="10"/>
        <v>0</v>
      </c>
      <c r="J40" s="73" t="e">
        <f t="shared" si="14"/>
        <v>#DIV/0!</v>
      </c>
    </row>
    <row r="41" spans="2:10" ht="15.75" customHeight="1" x14ac:dyDescent="0.25">
      <c r="B41" s="67">
        <v>8</v>
      </c>
      <c r="C41" s="68" t="str">
        <v>...</v>
      </c>
      <c r="D41" s="69"/>
      <c r="E41" s="70">
        <f t="shared" si="11"/>
        <v>0</v>
      </c>
      <c r="F41" s="71" t="e">
        <f t="shared" si="12"/>
        <v>#DIV/0!</v>
      </c>
      <c r="G41" s="70">
        <f t="shared" si="9"/>
        <v>0</v>
      </c>
      <c r="H41" s="72" t="e">
        <f t="shared" si="13"/>
        <v>#DIV/0!</v>
      </c>
      <c r="I41" s="70">
        <f t="shared" si="10"/>
        <v>0</v>
      </c>
      <c r="J41" s="73" t="e">
        <f t="shared" si="14"/>
        <v>#DIV/0!</v>
      </c>
    </row>
    <row r="42" spans="2:10" x14ac:dyDescent="0.25">
      <c r="B42" s="67">
        <v>9</v>
      </c>
      <c r="C42" s="68" t="str">
        <v>...</v>
      </c>
      <c r="D42" s="69"/>
      <c r="E42" s="70">
        <f t="shared" si="11"/>
        <v>0</v>
      </c>
      <c r="F42" s="71" t="e">
        <f t="shared" si="12"/>
        <v>#DIV/0!</v>
      </c>
      <c r="G42" s="70">
        <f t="shared" si="9"/>
        <v>0</v>
      </c>
      <c r="H42" s="72" t="e">
        <f t="shared" si="13"/>
        <v>#DIV/0!</v>
      </c>
      <c r="I42" s="70">
        <f t="shared" si="10"/>
        <v>0</v>
      </c>
      <c r="J42" s="73" t="e">
        <f t="shared" si="14"/>
        <v>#DIV/0!</v>
      </c>
    </row>
    <row r="43" spans="2:10" ht="15.75" thickBot="1" x14ac:dyDescent="0.3">
      <c r="B43" s="74">
        <v>10</v>
      </c>
      <c r="C43" s="75" t="str">
        <v>...</v>
      </c>
      <c r="D43" s="76"/>
      <c r="E43" s="70">
        <f t="shared" si="11"/>
        <v>0</v>
      </c>
      <c r="F43" s="71" t="e">
        <f t="shared" si="12"/>
        <v>#DIV/0!</v>
      </c>
      <c r="G43" s="70">
        <f t="shared" si="9"/>
        <v>0</v>
      </c>
      <c r="H43" s="72" t="e">
        <f t="shared" si="13"/>
        <v>#DIV/0!</v>
      </c>
      <c r="I43" s="70">
        <f t="shared" si="10"/>
        <v>0</v>
      </c>
      <c r="J43" s="73" t="e">
        <f t="shared" si="14"/>
        <v>#DIV/0!</v>
      </c>
    </row>
    <row r="44" spans="2:10" ht="15.75" thickBot="1" x14ac:dyDescent="0.3">
      <c r="B44" s="77"/>
      <c r="C44" s="78" t="s">
        <v>22</v>
      </c>
      <c r="D44" s="78"/>
      <c r="E44" s="78"/>
      <c r="F44" s="79" t="e">
        <f>SUM(F34:F43)</f>
        <v>#DIV/0!</v>
      </c>
      <c r="G44" s="79"/>
      <c r="H44" s="79" t="e">
        <f t="shared" ref="H44:J44" si="15">SUM(H34:H43)</f>
        <v>#DIV/0!</v>
      </c>
      <c r="I44" s="79"/>
      <c r="J44" s="80" t="e">
        <f t="shared" si="15"/>
        <v>#DIV/0!</v>
      </c>
    </row>
    <row r="45" spans="2:10" ht="15.75" thickBot="1" x14ac:dyDescent="0.3"/>
    <row r="46" spans="2:10" ht="36" customHeight="1" thickBot="1" x14ac:dyDescent="0.3">
      <c r="B46" s="155" t="s">
        <v>73</v>
      </c>
      <c r="C46" s="156"/>
      <c r="D46" s="156"/>
      <c r="E46" s="156"/>
      <c r="F46" s="156"/>
      <c r="G46" s="156"/>
      <c r="H46" s="156"/>
      <c r="I46" s="156"/>
      <c r="J46" s="157"/>
    </row>
    <row r="47" spans="2:10" ht="15.75" customHeight="1" x14ac:dyDescent="0.25">
      <c r="B47" s="139" t="s">
        <v>1</v>
      </c>
      <c r="C47" s="135" t="s">
        <v>2</v>
      </c>
      <c r="D47" s="136"/>
      <c r="E47" s="139" t="s">
        <v>16</v>
      </c>
      <c r="F47" s="140"/>
      <c r="G47" s="141" t="s">
        <v>17</v>
      </c>
      <c r="H47" s="142"/>
      <c r="I47" s="143" t="s">
        <v>18</v>
      </c>
      <c r="J47" s="144"/>
    </row>
    <row r="48" spans="2:10" x14ac:dyDescent="0.25">
      <c r="B48" s="158"/>
      <c r="C48" s="137"/>
      <c r="D48" s="138"/>
      <c r="E48" s="81" t="s">
        <v>16</v>
      </c>
      <c r="F48" s="82" t="s">
        <v>24</v>
      </c>
      <c r="G48" s="83" t="s">
        <v>17</v>
      </c>
      <c r="H48" s="84" t="s">
        <v>25</v>
      </c>
      <c r="I48" s="85" t="s">
        <v>18</v>
      </c>
      <c r="J48" s="86" t="s">
        <v>21</v>
      </c>
    </row>
    <row r="49" spans="2:10" x14ac:dyDescent="0.25">
      <c r="B49" s="87" cm="1">
        <f t="array" ref="B49:B58">B34:B43</f>
        <v>1</v>
      </c>
      <c r="C49" s="88" t="str" cm="1">
        <f t="array" ref="C49:C58">C34:C43</f>
        <v>Cena celkom</v>
      </c>
      <c r="D49" s="89"/>
      <c r="E49" s="70">
        <f>E19</f>
        <v>30000</v>
      </c>
      <c r="F49" s="90">
        <f>E49</f>
        <v>30000</v>
      </c>
      <c r="G49" s="70">
        <f>G19</f>
        <v>15000</v>
      </c>
      <c r="H49" s="91">
        <f>G49</f>
        <v>15000</v>
      </c>
      <c r="I49" s="70">
        <f>I19</f>
        <v>0</v>
      </c>
      <c r="J49" s="92">
        <f>I49</f>
        <v>0</v>
      </c>
    </row>
    <row r="50" spans="2:10" x14ac:dyDescent="0.25">
      <c r="B50" s="87">
        <v>2</v>
      </c>
      <c r="C50" s="88">
        <v>0</v>
      </c>
      <c r="D50" s="89"/>
      <c r="E50" s="70">
        <f t="shared" ref="E50:E58" si="16">E20</f>
        <v>36</v>
      </c>
      <c r="F50" s="90" t="e">
        <f>IF(I5=100,"0",IF((E5-F5)=0,0,IF(G5="čím menej, tým lepšie",((E50-F5)*H5/(E5-F5)),(E5-E50)*(H5/(E5-F5)))))</f>
        <v>#DIV/0!</v>
      </c>
      <c r="G50" s="70">
        <f t="shared" ref="G50:G58" si="17">G20</f>
        <v>18</v>
      </c>
      <c r="H50" s="91" t="e">
        <f>IF(I5=100,"0",IF((E5-F5)=0,0,IF(G5="čím menej, tým lepšie",((G50-F5)*H5/(E5-F5)),(E5-G50)*(H5/(E5-F5)))))</f>
        <v>#DIV/0!</v>
      </c>
      <c r="I50" s="70">
        <f t="shared" ref="I50:I58" si="18">I20</f>
        <v>0</v>
      </c>
      <c r="J50" s="92" t="e">
        <f>IF(I5=100,"0",IF((E5-F5)=0,0,IF(G5="čím menej, tým lepšie",((I50-F5)*H5/(E5-F5)),(E5-I50)*(H5/(E5-F5)))))</f>
        <v>#DIV/0!</v>
      </c>
    </row>
    <row r="51" spans="2:10" x14ac:dyDescent="0.25">
      <c r="B51" s="87">
        <v>3</v>
      </c>
      <c r="C51" s="88">
        <v>0</v>
      </c>
      <c r="D51" s="89"/>
      <c r="E51" s="70">
        <f t="shared" si="16"/>
        <v>50</v>
      </c>
      <c r="F51" s="90" t="e">
        <f t="shared" ref="F51:F58" si="19">IF(I6=100,"0",IF((E6-F6)=0,0,IF(G6="čím menej, tým lepšie",((E51-F6)*H6/(E6-F6)),(E6-E51)*(H6/(E6-F6)))))</f>
        <v>#DIV/0!</v>
      </c>
      <c r="G51" s="70">
        <f t="shared" si="17"/>
        <v>75</v>
      </c>
      <c r="H51" s="91" t="e">
        <f t="shared" ref="H51:H58" si="20">IF(I6=100,"0",IF((E6-F6)=0,0,IF(G6="čím menej, tým lepšie",((G51-F6)*H6/(E6-F6)),(E6-G51)*(H6/(E6-F6)))))</f>
        <v>#DIV/0!</v>
      </c>
      <c r="I51" s="70">
        <f t="shared" si="18"/>
        <v>100</v>
      </c>
      <c r="J51" s="92" t="e">
        <f t="shared" ref="J51:J58" si="21">IF(I6=100,"0",IF((E6-F6)=0,0,IF(G6="čím menej, tým lepšie",((I51-F6)*H6/(E6-F6)),(E6-I51)*(H6/(E6-F6)))))</f>
        <v>#DIV/0!</v>
      </c>
    </row>
    <row r="52" spans="2:10" ht="15.75" customHeight="1" x14ac:dyDescent="0.25">
      <c r="B52" s="87">
        <v>4</v>
      </c>
      <c r="C52" s="88" t="str">
        <v>...</v>
      </c>
      <c r="D52" s="89"/>
      <c r="E52" s="70">
        <f t="shared" si="16"/>
        <v>0</v>
      </c>
      <c r="F52" s="90" t="e">
        <f t="shared" si="19"/>
        <v>#DIV/0!</v>
      </c>
      <c r="G52" s="70">
        <f t="shared" si="17"/>
        <v>0</v>
      </c>
      <c r="H52" s="91" t="e">
        <f t="shared" si="20"/>
        <v>#DIV/0!</v>
      </c>
      <c r="I52" s="70">
        <f t="shared" si="18"/>
        <v>0</v>
      </c>
      <c r="J52" s="92" t="e">
        <f t="shared" si="21"/>
        <v>#DIV/0!</v>
      </c>
    </row>
    <row r="53" spans="2:10" x14ac:dyDescent="0.25">
      <c r="B53" s="87">
        <v>5</v>
      </c>
      <c r="C53" s="88" t="str">
        <v>...</v>
      </c>
      <c r="D53" s="89"/>
      <c r="E53" s="70">
        <f t="shared" si="16"/>
        <v>0</v>
      </c>
      <c r="F53" s="90" t="e">
        <f t="shared" si="19"/>
        <v>#DIV/0!</v>
      </c>
      <c r="G53" s="70">
        <f t="shared" si="17"/>
        <v>0</v>
      </c>
      <c r="H53" s="91" t="e">
        <f t="shared" si="20"/>
        <v>#DIV/0!</v>
      </c>
      <c r="I53" s="70">
        <f t="shared" si="18"/>
        <v>0</v>
      </c>
      <c r="J53" s="92" t="e">
        <f t="shared" si="21"/>
        <v>#DIV/0!</v>
      </c>
    </row>
    <row r="54" spans="2:10" x14ac:dyDescent="0.25">
      <c r="B54" s="87">
        <v>6</v>
      </c>
      <c r="C54" s="88" t="str">
        <v>...</v>
      </c>
      <c r="D54" s="89"/>
      <c r="E54" s="70">
        <f t="shared" si="16"/>
        <v>0</v>
      </c>
      <c r="F54" s="90" t="e">
        <f t="shared" si="19"/>
        <v>#DIV/0!</v>
      </c>
      <c r="G54" s="70">
        <f t="shared" si="17"/>
        <v>0</v>
      </c>
      <c r="H54" s="91" t="e">
        <f t="shared" si="20"/>
        <v>#DIV/0!</v>
      </c>
      <c r="I54" s="70">
        <f t="shared" si="18"/>
        <v>0</v>
      </c>
      <c r="J54" s="92" t="e">
        <f t="shared" si="21"/>
        <v>#DIV/0!</v>
      </c>
    </row>
    <row r="55" spans="2:10" x14ac:dyDescent="0.25">
      <c r="B55" s="87">
        <v>7</v>
      </c>
      <c r="C55" s="88" t="str">
        <v>...</v>
      </c>
      <c r="D55" s="89"/>
      <c r="E55" s="70">
        <f t="shared" si="16"/>
        <v>0</v>
      </c>
      <c r="F55" s="90" t="e">
        <f t="shared" si="19"/>
        <v>#DIV/0!</v>
      </c>
      <c r="G55" s="70">
        <f t="shared" si="17"/>
        <v>0</v>
      </c>
      <c r="H55" s="91" t="e">
        <f t="shared" si="20"/>
        <v>#DIV/0!</v>
      </c>
      <c r="I55" s="70">
        <f t="shared" si="18"/>
        <v>0</v>
      </c>
      <c r="J55" s="92" t="e">
        <f t="shared" si="21"/>
        <v>#DIV/0!</v>
      </c>
    </row>
    <row r="56" spans="2:10" x14ac:dyDescent="0.25">
      <c r="B56" s="87">
        <v>8</v>
      </c>
      <c r="C56" s="88" t="str">
        <v>...</v>
      </c>
      <c r="D56" s="89"/>
      <c r="E56" s="70">
        <f t="shared" si="16"/>
        <v>0</v>
      </c>
      <c r="F56" s="90" t="e">
        <f t="shared" si="19"/>
        <v>#DIV/0!</v>
      </c>
      <c r="G56" s="70">
        <f t="shared" si="17"/>
        <v>0</v>
      </c>
      <c r="H56" s="91" t="e">
        <f t="shared" si="20"/>
        <v>#DIV/0!</v>
      </c>
      <c r="I56" s="70">
        <f t="shared" si="18"/>
        <v>0</v>
      </c>
      <c r="J56" s="92" t="e">
        <f t="shared" si="21"/>
        <v>#DIV/0!</v>
      </c>
    </row>
    <row r="57" spans="2:10" x14ac:dyDescent="0.25">
      <c r="B57" s="87">
        <v>9</v>
      </c>
      <c r="C57" s="88" t="str">
        <v>...</v>
      </c>
      <c r="D57" s="89"/>
      <c r="E57" s="70">
        <f t="shared" si="16"/>
        <v>0</v>
      </c>
      <c r="F57" s="90" t="e">
        <f t="shared" si="19"/>
        <v>#DIV/0!</v>
      </c>
      <c r="G57" s="70">
        <f t="shared" si="17"/>
        <v>0</v>
      </c>
      <c r="H57" s="91" t="e">
        <f t="shared" si="20"/>
        <v>#DIV/0!</v>
      </c>
      <c r="I57" s="70">
        <f t="shared" si="18"/>
        <v>0</v>
      </c>
      <c r="J57" s="92" t="e">
        <f t="shared" si="21"/>
        <v>#DIV/0!</v>
      </c>
    </row>
    <row r="58" spans="2:10" ht="15.75" thickBot="1" x14ac:dyDescent="0.3">
      <c r="B58" s="93">
        <v>10</v>
      </c>
      <c r="C58" s="94" t="str">
        <v>...</v>
      </c>
      <c r="D58" s="95"/>
      <c r="E58" s="70">
        <f t="shared" si="16"/>
        <v>0</v>
      </c>
      <c r="F58" s="90" t="e">
        <f t="shared" si="19"/>
        <v>#DIV/0!</v>
      </c>
      <c r="G58" s="70">
        <f t="shared" si="17"/>
        <v>0</v>
      </c>
      <c r="H58" s="91" t="e">
        <f t="shared" si="20"/>
        <v>#DIV/0!</v>
      </c>
      <c r="I58" s="70">
        <f t="shared" si="18"/>
        <v>0</v>
      </c>
      <c r="J58" s="92" t="e">
        <f t="shared" si="21"/>
        <v>#DIV/0!</v>
      </c>
    </row>
    <row r="59" spans="2:10" ht="15.75" thickBot="1" x14ac:dyDescent="0.3">
      <c r="B59" s="96"/>
      <c r="C59" s="97" t="s">
        <v>22</v>
      </c>
      <c r="D59" s="97"/>
      <c r="E59" s="97"/>
      <c r="F59" s="98" t="e">
        <f>SUM(F49:F58)</f>
        <v>#DIV/0!</v>
      </c>
      <c r="G59" s="98"/>
      <c r="H59" s="98" t="e">
        <f t="shared" ref="H59:J59" si="22">SUM(H49:H58)</f>
        <v>#DIV/0!</v>
      </c>
      <c r="I59" s="98"/>
      <c r="J59" s="99" t="e">
        <f t="shared" si="22"/>
        <v>#DIV/0!</v>
      </c>
    </row>
    <row r="61" spans="2:10" x14ac:dyDescent="0.25">
      <c r="C61" s="9"/>
      <c r="D61" s="9"/>
      <c r="E61" s="9"/>
      <c r="F61" s="9"/>
      <c r="G61" s="9"/>
      <c r="H61" s="9"/>
    </row>
    <row r="62" spans="2:10" ht="30.75" customHeight="1" x14ac:dyDescent="0.25">
      <c r="C62" s="9"/>
      <c r="D62" s="9"/>
      <c r="E62" s="9"/>
      <c r="F62" s="9"/>
      <c r="G62" s="9"/>
      <c r="H62" s="9"/>
    </row>
    <row r="63" spans="2:10" x14ac:dyDescent="0.25">
      <c r="C63" s="9"/>
      <c r="D63" s="9"/>
      <c r="E63" s="9"/>
      <c r="F63" s="9"/>
      <c r="G63" s="9"/>
      <c r="H63" s="9"/>
    </row>
    <row r="64" spans="2:10" x14ac:dyDescent="0.25">
      <c r="C64" s="9"/>
      <c r="D64" s="9"/>
      <c r="E64" s="9"/>
      <c r="F64" s="9"/>
      <c r="G64" s="9"/>
      <c r="H64" s="9"/>
    </row>
    <row r="65" s="9" customFormat="1" x14ac:dyDescent="0.25"/>
    <row r="66" s="9" customFormat="1" x14ac:dyDescent="0.25"/>
    <row r="67" s="9" customFormat="1" x14ac:dyDescent="0.25"/>
    <row r="68" s="9" customFormat="1" x14ac:dyDescent="0.25"/>
    <row r="69" s="9" customFormat="1" x14ac:dyDescent="0.25"/>
    <row r="70" s="9" customFormat="1" x14ac:dyDescent="0.25"/>
    <row r="71" s="9" customFormat="1" x14ac:dyDescent="0.25"/>
    <row r="72" s="9" customFormat="1" ht="15.75" customHeight="1" x14ac:dyDescent="0.25"/>
    <row r="73" s="9" customFormat="1" ht="15.75" customHeight="1" x14ac:dyDescent="0.25"/>
    <row r="74" s="9" customFormat="1" x14ac:dyDescent="0.25"/>
    <row r="75" s="9" customFormat="1" x14ac:dyDescent="0.25"/>
    <row r="76" s="9" customFormat="1" x14ac:dyDescent="0.25"/>
    <row r="77" s="9" customFormat="1" x14ac:dyDescent="0.25"/>
    <row r="78" s="9" customFormat="1" x14ac:dyDescent="0.25"/>
    <row r="79" s="9" customFormat="1" x14ac:dyDescent="0.25"/>
    <row r="80" s="9" customFormat="1" x14ac:dyDescent="0.25"/>
    <row r="81" s="9" customFormat="1" x14ac:dyDescent="0.25"/>
    <row r="82" s="9" customFormat="1" x14ac:dyDescent="0.25"/>
    <row r="83" s="9" customFormat="1" x14ac:dyDescent="0.25"/>
    <row r="84" s="9" customFormat="1" x14ac:dyDescent="0.25"/>
    <row r="85" s="9" customFormat="1" x14ac:dyDescent="0.25"/>
    <row r="86" s="9" customFormat="1" x14ac:dyDescent="0.25"/>
  </sheetData>
  <sheetProtection algorithmName="SHA-512" hashValue="pqZF5b2hxy5yF3iQZznPNLLDd9raKNx08fikCkyH3mdipEP5m7AuHOHrRxJP1e1vwSAnShrUF4YlOQCB+cbd5w==" saltValue="9lAhXbNrPBqdLCQa6TtKUw==" spinCount="100000" sheet="1" objects="1" scenarios="1"/>
  <mergeCells count="20">
    <mergeCell ref="B2:K2"/>
    <mergeCell ref="D17:D18"/>
    <mergeCell ref="C17:C18"/>
    <mergeCell ref="B31:J31"/>
    <mergeCell ref="B32:B33"/>
    <mergeCell ref="C32:D33"/>
    <mergeCell ref="I32:J32"/>
    <mergeCell ref="G32:H32"/>
    <mergeCell ref="E32:F32"/>
    <mergeCell ref="C47:D48"/>
    <mergeCell ref="E47:F47"/>
    <mergeCell ref="G47:H47"/>
    <mergeCell ref="I47:J47"/>
    <mergeCell ref="B16:J16"/>
    <mergeCell ref="B17:B18"/>
    <mergeCell ref="E17:F17"/>
    <mergeCell ref="G17:H17"/>
    <mergeCell ref="I17:J17"/>
    <mergeCell ref="B46:J46"/>
    <mergeCell ref="B47:B48"/>
  </mergeCells>
  <dataValidations xWindow="534" yWindow="640" count="2">
    <dataValidation type="list" allowBlank="1" showInputMessage="1" showErrorMessage="1" sqref="G4:G13" xr:uid="{C656F54A-B47B-4E42-9306-C4487E9856F3}">
      <mc:AlternateContent xmlns:x12ac="http://schemas.microsoft.com/office/spreadsheetml/2011/1/ac" xmlns:mc="http://schemas.openxmlformats.org/markup-compatibility/2006">
        <mc:Choice Requires="x12ac">
          <x12ac:list>žiadna,"čím menej, tým lepšie","čím viac, tým lepšie"</x12ac:list>
        </mc:Choice>
        <mc:Fallback>
          <formula1>"žiadna,čím menej, tým lepšie,čím viac, tým lepšie"</formula1>
        </mc:Fallback>
      </mc:AlternateContent>
    </dataValidation>
    <dataValidation type="whole" allowBlank="1" showInputMessage="1" showErrorMessage="1" errorTitle="Chyba" error="Vložili ste hodnotu mimo povolený rozsah" promptTitle="info" prompt="Do tohto poľa môžete vložiť len hodnotu od minima do maxima daného kritéria" sqref="E35:E43" xr:uid="{19587B58-372E-43D5-B421-BFFEBD4CD82B}">
      <formula1>F5</formula1>
      <formula2>E5</formula2>
    </dataValidation>
  </dataValidations>
  <pageMargins left="0.7" right="0.7" top="0.75" bottom="0.75" header="0.3" footer="0.3"/>
  <pageSetup paperSize="9" orientation="portrait" r:id="rId1"/>
  <ignoredErrors>
    <ignoredError sqref="F34 F49 H49 J49 G34:G43 I34:I35 G49:G58 I49:I58 I37:I43 F35:F43 H34:H43 F50:F58 H50:H58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0B439A-C9C5-49EE-A4D0-A9A0BDD05B34}">
  <sheetPr>
    <tabColor theme="8" tint="0.39997558519241921"/>
  </sheetPr>
  <dimension ref="A1:L42"/>
  <sheetViews>
    <sheetView tabSelected="1" zoomScaleNormal="100" workbookViewId="0">
      <selection activeCell="F41" sqref="F41:H42"/>
    </sheetView>
  </sheetViews>
  <sheetFormatPr defaultRowHeight="15" x14ac:dyDescent="0.25"/>
  <cols>
    <col min="1" max="1" width="3.28515625" style="9" customWidth="1"/>
    <col min="2" max="2" width="38.85546875" style="9" customWidth="1"/>
    <col min="3" max="3" width="8.5703125" style="9" customWidth="1"/>
    <col min="4" max="4" width="12" style="9" customWidth="1"/>
    <col min="5" max="5" width="14.28515625" style="9" customWidth="1"/>
    <col min="6" max="6" width="10.28515625" style="9" customWidth="1"/>
    <col min="7" max="7" width="19.42578125" style="9" customWidth="1"/>
    <col min="8" max="8" width="23.7109375" style="9" customWidth="1"/>
    <col min="9" max="9" width="3" style="9" customWidth="1"/>
    <col min="10" max="16384" width="9.140625" style="9"/>
  </cols>
  <sheetData>
    <row r="1" spans="1:12" ht="15.75" thickBot="1" x14ac:dyDescent="0.3">
      <c r="A1" s="194"/>
      <c r="B1" s="195"/>
      <c r="C1" s="195"/>
      <c r="D1" s="195"/>
      <c r="E1" s="195"/>
      <c r="F1" s="195"/>
      <c r="G1" s="195"/>
      <c r="H1" s="195"/>
      <c r="I1" s="194"/>
    </row>
    <row r="2" spans="1:12" ht="45.75" customHeight="1" thickBot="1" x14ac:dyDescent="0.3">
      <c r="A2" s="194"/>
      <c r="B2" s="196" t="s">
        <v>107</v>
      </c>
      <c r="C2" s="197"/>
      <c r="D2" s="198"/>
      <c r="E2" s="198"/>
      <c r="F2" s="198"/>
      <c r="G2" s="199"/>
      <c r="H2" s="200"/>
      <c r="I2" s="194"/>
    </row>
    <row r="3" spans="1:12" ht="15.75" thickBot="1" x14ac:dyDescent="0.3">
      <c r="A3" s="194"/>
      <c r="B3" s="201"/>
      <c r="C3" s="201"/>
      <c r="D3" s="201"/>
      <c r="E3" s="201"/>
      <c r="F3" s="201"/>
      <c r="G3" s="201"/>
      <c r="H3" s="201"/>
      <c r="I3" s="194"/>
    </row>
    <row r="4" spans="1:12" x14ac:dyDescent="0.25">
      <c r="A4" s="194"/>
      <c r="B4" s="100" t="s">
        <v>26</v>
      </c>
      <c r="C4" s="253"/>
      <c r="D4" s="254"/>
      <c r="E4" s="254"/>
      <c r="F4" s="254"/>
      <c r="G4" s="254"/>
      <c r="H4" s="255"/>
      <c r="I4" s="194"/>
    </row>
    <row r="5" spans="1:12" x14ac:dyDescent="0.25">
      <c r="A5" s="194"/>
      <c r="B5" s="101" t="s">
        <v>27</v>
      </c>
      <c r="C5" s="256"/>
      <c r="D5" s="257"/>
      <c r="E5" s="257"/>
      <c r="F5" s="257"/>
      <c r="G5" s="257"/>
      <c r="H5" s="258"/>
      <c r="I5" s="194"/>
      <c r="J5" s="102"/>
      <c r="K5" s="102"/>
      <c r="L5" s="102"/>
    </row>
    <row r="6" spans="1:12" x14ac:dyDescent="0.25">
      <c r="A6" s="194"/>
      <c r="B6" s="101" t="s">
        <v>28</v>
      </c>
      <c r="C6" s="256"/>
      <c r="D6" s="257"/>
      <c r="E6" s="257"/>
      <c r="F6" s="257"/>
      <c r="G6" s="257"/>
      <c r="H6" s="258"/>
      <c r="I6" s="194"/>
    </row>
    <row r="7" spans="1:12" x14ac:dyDescent="0.25">
      <c r="A7" s="194"/>
      <c r="B7" s="101" t="s">
        <v>29</v>
      </c>
      <c r="C7" s="256"/>
      <c r="D7" s="257"/>
      <c r="E7" s="257"/>
      <c r="F7" s="257"/>
      <c r="G7" s="257"/>
      <c r="H7" s="258"/>
      <c r="I7" s="194"/>
    </row>
    <row r="8" spans="1:12" x14ac:dyDescent="0.25">
      <c r="A8" s="194"/>
      <c r="B8" s="101" t="s">
        <v>30</v>
      </c>
      <c r="C8" s="256"/>
      <c r="D8" s="257"/>
      <c r="E8" s="257"/>
      <c r="F8" s="257"/>
      <c r="G8" s="257"/>
      <c r="H8" s="258"/>
      <c r="I8" s="194"/>
    </row>
    <row r="9" spans="1:12" x14ac:dyDescent="0.25">
      <c r="A9" s="194"/>
      <c r="B9" s="101" t="s">
        <v>31</v>
      </c>
      <c r="C9" s="256"/>
      <c r="D9" s="257"/>
      <c r="E9" s="257"/>
      <c r="F9" s="257"/>
      <c r="G9" s="257"/>
      <c r="H9" s="258"/>
      <c r="I9" s="194"/>
    </row>
    <row r="10" spans="1:12" ht="15.75" customHeight="1" thickBot="1" x14ac:dyDescent="0.3">
      <c r="A10" s="194"/>
      <c r="B10" s="103" t="s">
        <v>32</v>
      </c>
      <c r="C10" s="183" t="s">
        <v>77</v>
      </c>
      <c r="D10" s="184"/>
      <c r="E10" s="185"/>
      <c r="F10" s="202"/>
      <c r="G10" s="203"/>
      <c r="H10" s="204"/>
      <c r="I10" s="194"/>
    </row>
    <row r="11" spans="1:12" ht="15.75" thickBot="1" x14ac:dyDescent="0.3">
      <c r="A11" s="194"/>
      <c r="B11" s="201"/>
      <c r="C11" s="201"/>
      <c r="D11" s="201"/>
      <c r="E11" s="201"/>
      <c r="F11" s="201"/>
      <c r="G11" s="201"/>
      <c r="H11" s="201"/>
      <c r="I11" s="194"/>
    </row>
    <row r="12" spans="1:12" ht="30" customHeight="1" thickBot="1" x14ac:dyDescent="0.3">
      <c r="A12" s="194"/>
      <c r="B12" s="196" t="s">
        <v>33</v>
      </c>
      <c r="C12" s="197"/>
      <c r="D12" s="198"/>
      <c r="E12" s="198"/>
      <c r="F12" s="198"/>
      <c r="G12" s="199"/>
      <c r="H12" s="200"/>
      <c r="I12" s="194"/>
    </row>
    <row r="13" spans="1:12" ht="45" customHeight="1" x14ac:dyDescent="0.25">
      <c r="A13" s="194"/>
      <c r="B13" s="191" t="s">
        <v>109</v>
      </c>
      <c r="C13" s="192"/>
      <c r="D13" s="192"/>
      <c r="E13" s="192"/>
      <c r="F13" s="193"/>
      <c r="G13" s="186"/>
      <c r="H13" s="187"/>
      <c r="I13" s="194"/>
    </row>
    <row r="14" spans="1:12" ht="45" customHeight="1" x14ac:dyDescent="0.25">
      <c r="A14" s="194"/>
      <c r="B14" s="188" t="s">
        <v>34</v>
      </c>
      <c r="C14" s="189"/>
      <c r="D14" s="190"/>
      <c r="E14" s="190"/>
      <c r="F14" s="190"/>
      <c r="G14" s="181"/>
      <c r="H14" s="182"/>
      <c r="I14" s="194"/>
    </row>
    <row r="15" spans="1:12" ht="45" customHeight="1" x14ac:dyDescent="0.25">
      <c r="A15" s="194"/>
      <c r="B15" s="188" t="s">
        <v>35</v>
      </c>
      <c r="C15" s="189"/>
      <c r="D15" s="190"/>
      <c r="E15" s="190"/>
      <c r="F15" s="190"/>
      <c r="G15" s="181"/>
      <c r="H15" s="182"/>
      <c r="I15" s="194"/>
    </row>
    <row r="16" spans="1:12" ht="45" customHeight="1" x14ac:dyDescent="0.25">
      <c r="A16" s="194"/>
      <c r="B16" s="205" t="s">
        <v>36</v>
      </c>
      <c r="C16" s="206"/>
      <c r="D16" s="207"/>
      <c r="E16" s="207"/>
      <c r="F16" s="207"/>
      <c r="G16" s="181"/>
      <c r="H16" s="182"/>
      <c r="I16" s="194"/>
    </row>
    <row r="17" spans="1:9" ht="45" customHeight="1" thickBot="1" x14ac:dyDescent="0.3">
      <c r="A17" s="194"/>
      <c r="B17" s="232" t="s">
        <v>108</v>
      </c>
      <c r="C17" s="233"/>
      <c r="D17" s="234"/>
      <c r="E17" s="234"/>
      <c r="F17" s="234"/>
      <c r="G17" s="235"/>
      <c r="H17" s="236"/>
      <c r="I17" s="194"/>
    </row>
    <row r="18" spans="1:9" ht="15" customHeight="1" thickBot="1" x14ac:dyDescent="0.3">
      <c r="A18" s="194"/>
      <c r="I18" s="194"/>
    </row>
    <row r="19" spans="1:9" ht="45" customHeight="1" x14ac:dyDescent="0.25">
      <c r="A19" s="194"/>
      <c r="B19" s="237" t="s">
        <v>111</v>
      </c>
      <c r="C19" s="238"/>
      <c r="D19" s="238"/>
      <c r="E19" s="238"/>
      <c r="F19" s="238"/>
      <c r="G19" s="238"/>
      <c r="H19" s="239"/>
      <c r="I19" s="194"/>
    </row>
    <row r="20" spans="1:9" ht="45" customHeight="1" thickBot="1" x14ac:dyDescent="0.3">
      <c r="A20" s="194"/>
      <c r="B20" s="240" t="s">
        <v>118</v>
      </c>
      <c r="C20" s="241"/>
      <c r="D20" s="241"/>
      <c r="E20" s="241"/>
      <c r="F20" s="241"/>
      <c r="G20" s="241"/>
      <c r="H20" s="134" t="s">
        <v>100</v>
      </c>
      <c r="I20" s="194"/>
    </row>
    <row r="21" spans="1:9" ht="15.75" thickBot="1" x14ac:dyDescent="0.3">
      <c r="A21" s="194"/>
      <c r="B21" s="201"/>
      <c r="C21" s="201"/>
      <c r="D21" s="201"/>
      <c r="E21" s="201"/>
      <c r="F21" s="201"/>
      <c r="G21" s="201"/>
      <c r="H21" s="201"/>
      <c r="I21" s="194"/>
    </row>
    <row r="22" spans="1:9" ht="24" customHeight="1" thickBot="1" x14ac:dyDescent="0.3">
      <c r="A22" s="194"/>
      <c r="B22" s="242" t="s">
        <v>110</v>
      </c>
      <c r="C22" s="208" t="str">
        <f>'Zákl. nastavenie'!C4</f>
        <v>Cena celkom</v>
      </c>
      <c r="D22" s="209"/>
      <c r="E22" s="209"/>
      <c r="F22" s="209"/>
      <c r="G22" s="209"/>
      <c r="H22" s="210"/>
      <c r="I22" s="194"/>
    </row>
    <row r="23" spans="1:9" ht="15" customHeight="1" x14ac:dyDescent="0.25">
      <c r="A23" s="194"/>
      <c r="B23" s="104" t="s">
        <v>37</v>
      </c>
      <c r="C23" s="109"/>
      <c r="D23" s="105" t="s">
        <v>38</v>
      </c>
      <c r="E23" s="105"/>
      <c r="F23" s="106" t="s">
        <v>39</v>
      </c>
      <c r="G23" s="112"/>
      <c r="H23" s="107" t="s">
        <v>40</v>
      </c>
      <c r="I23" s="194"/>
    </row>
    <row r="24" spans="1:9" ht="15.75" thickBot="1" x14ac:dyDescent="0.3">
      <c r="A24" s="194"/>
      <c r="B24" s="243" t="str">
        <f>'Zákl. nastavenie'!G4</f>
        <v>čím menej, tým lepšie</v>
      </c>
      <c r="C24" s="244"/>
      <c r="D24" s="245" t="e">
        <f>'Zákl. nastavenie'!I4</f>
        <v>#DIV/0!</v>
      </c>
      <c r="E24" s="246"/>
      <c r="F24" s="247">
        <f>'Zákl. nastavenie'!F4</f>
        <v>0</v>
      </c>
      <c r="G24" s="248"/>
      <c r="H24" s="249">
        <f>'Zákl. nastavenie'!E4</f>
        <v>0</v>
      </c>
      <c r="I24" s="194"/>
    </row>
    <row r="25" spans="1:9" ht="61.5" customHeight="1" x14ac:dyDescent="0.25">
      <c r="A25" s="194"/>
      <c r="B25" s="113" t="s">
        <v>41</v>
      </c>
      <c r="C25" s="111" t="s">
        <v>86</v>
      </c>
      <c r="D25" s="110" t="s">
        <v>87</v>
      </c>
      <c r="E25" s="114" t="s">
        <v>105</v>
      </c>
      <c r="F25" s="114" t="s">
        <v>42</v>
      </c>
      <c r="G25" s="115" t="s">
        <v>106</v>
      </c>
      <c r="H25" s="116" t="s">
        <v>104</v>
      </c>
      <c r="I25" s="194"/>
    </row>
    <row r="26" spans="1:9" x14ac:dyDescent="0.25">
      <c r="A26" s="194"/>
      <c r="B26" s="250" t="s">
        <v>88</v>
      </c>
      <c r="C26" s="250" t="s">
        <v>89</v>
      </c>
      <c r="D26" s="118">
        <v>37</v>
      </c>
      <c r="E26" s="259"/>
      <c r="F26" s="118">
        <f>IF(C$10="Som platcom DPH",E26*0.23,0)</f>
        <v>0</v>
      </c>
      <c r="G26" s="118">
        <f>E26+F26</f>
        <v>0</v>
      </c>
      <c r="H26" s="124">
        <f>SUM(E26+F26)*D26</f>
        <v>0</v>
      </c>
      <c r="I26" s="194"/>
    </row>
    <row r="27" spans="1:9" x14ac:dyDescent="0.25">
      <c r="A27" s="194"/>
      <c r="B27" s="250" t="s">
        <v>90</v>
      </c>
      <c r="C27" s="250" t="s">
        <v>89</v>
      </c>
      <c r="D27" s="118">
        <v>50</v>
      </c>
      <c r="E27" s="259"/>
      <c r="F27" s="118">
        <f>IF(C$10="Som platcom DPH",E27*0.23,0)</f>
        <v>0</v>
      </c>
      <c r="G27" s="118">
        <f>E27+F27</f>
        <v>0</v>
      </c>
      <c r="H27" s="124">
        <f>SUM(E27+F27)*D27</f>
        <v>0</v>
      </c>
      <c r="I27" s="194"/>
    </row>
    <row r="28" spans="1:9" x14ac:dyDescent="0.25">
      <c r="A28" s="194"/>
      <c r="B28" s="250" t="s">
        <v>91</v>
      </c>
      <c r="C28" s="250" t="s">
        <v>89</v>
      </c>
      <c r="D28" s="118">
        <v>77</v>
      </c>
      <c r="E28" s="259"/>
      <c r="F28" s="118">
        <f t="shared" ref="F28:F37" si="0">IF(C$10="Som platcom DPH",E28*0.23,0)</f>
        <v>0</v>
      </c>
      <c r="G28" s="118">
        <f>E28+F28</f>
        <v>0</v>
      </c>
      <c r="H28" s="124">
        <f>SUM(E28+F28)*D28</f>
        <v>0</v>
      </c>
      <c r="I28" s="194"/>
    </row>
    <row r="29" spans="1:9" x14ac:dyDescent="0.25">
      <c r="A29" s="194"/>
      <c r="B29" s="250" t="s">
        <v>92</v>
      </c>
      <c r="C29" s="250" t="s">
        <v>89</v>
      </c>
      <c r="D29" s="118">
        <v>37</v>
      </c>
      <c r="E29" s="251">
        <f>E26/48</f>
        <v>0</v>
      </c>
      <c r="F29" s="120">
        <f t="shared" si="0"/>
        <v>0</v>
      </c>
      <c r="G29" s="120">
        <f t="shared" ref="G29:G37" si="1">E29+F29</f>
        <v>0</v>
      </c>
      <c r="H29" s="123">
        <f>(G29*48)*D29</f>
        <v>0</v>
      </c>
      <c r="I29" s="194"/>
    </row>
    <row r="30" spans="1:9" x14ac:dyDescent="0.25">
      <c r="A30" s="194"/>
      <c r="B30" s="250" t="s">
        <v>93</v>
      </c>
      <c r="C30" s="250" t="s">
        <v>89</v>
      </c>
      <c r="D30" s="118">
        <v>50</v>
      </c>
      <c r="E30" s="251">
        <f>E27/48</f>
        <v>0</v>
      </c>
      <c r="F30" s="120">
        <f t="shared" si="0"/>
        <v>0</v>
      </c>
      <c r="G30" s="120">
        <f t="shared" si="1"/>
        <v>0</v>
      </c>
      <c r="H30" s="123">
        <f t="shared" ref="H30:H31" si="2">(G30*48)*D30</f>
        <v>0</v>
      </c>
      <c r="I30" s="194"/>
    </row>
    <row r="31" spans="1:9" x14ac:dyDescent="0.25">
      <c r="A31" s="194"/>
      <c r="B31" s="250" t="s">
        <v>94</v>
      </c>
      <c r="C31" s="250" t="s">
        <v>89</v>
      </c>
      <c r="D31" s="118">
        <v>77</v>
      </c>
      <c r="E31" s="251">
        <f t="shared" ref="E31" si="3">E28/48</f>
        <v>0</v>
      </c>
      <c r="F31" s="120">
        <f t="shared" si="0"/>
        <v>0</v>
      </c>
      <c r="G31" s="120">
        <f t="shared" si="1"/>
        <v>0</v>
      </c>
      <c r="H31" s="123">
        <f t="shared" si="2"/>
        <v>0</v>
      </c>
      <c r="I31" s="194"/>
    </row>
    <row r="32" spans="1:9" ht="30" x14ac:dyDescent="0.25">
      <c r="A32" s="194"/>
      <c r="B32" s="252" t="s">
        <v>95</v>
      </c>
      <c r="C32" s="252" t="s">
        <v>89</v>
      </c>
      <c r="D32" s="118">
        <v>37</v>
      </c>
      <c r="E32" s="121"/>
      <c r="F32" s="120">
        <f t="shared" si="0"/>
        <v>0</v>
      </c>
      <c r="G32" s="120">
        <f t="shared" si="1"/>
        <v>0</v>
      </c>
      <c r="H32" s="123">
        <f>(G32*D32)*48</f>
        <v>0</v>
      </c>
      <c r="I32" s="194"/>
    </row>
    <row r="33" spans="1:9" ht="30" x14ac:dyDescent="0.25">
      <c r="A33" s="194"/>
      <c r="B33" s="252" t="s">
        <v>96</v>
      </c>
      <c r="C33" s="252" t="s">
        <v>89</v>
      </c>
      <c r="D33" s="118">
        <v>50</v>
      </c>
      <c r="E33" s="121"/>
      <c r="F33" s="120">
        <f t="shared" si="0"/>
        <v>0</v>
      </c>
      <c r="G33" s="120">
        <f t="shared" si="1"/>
        <v>0</v>
      </c>
      <c r="H33" s="123">
        <f t="shared" ref="H33:H34" si="4">(G33*D33)*48</f>
        <v>0</v>
      </c>
      <c r="I33" s="194"/>
    </row>
    <row r="34" spans="1:9" ht="30" x14ac:dyDescent="0.25">
      <c r="A34" s="194"/>
      <c r="B34" s="252" t="s">
        <v>97</v>
      </c>
      <c r="C34" s="252" t="s">
        <v>89</v>
      </c>
      <c r="D34" s="118">
        <v>77</v>
      </c>
      <c r="E34" s="121"/>
      <c r="F34" s="120">
        <f t="shared" si="0"/>
        <v>0</v>
      </c>
      <c r="G34" s="120">
        <f t="shared" si="1"/>
        <v>0</v>
      </c>
      <c r="H34" s="123">
        <f t="shared" si="4"/>
        <v>0</v>
      </c>
      <c r="I34" s="194"/>
    </row>
    <row r="35" spans="1:9" x14ac:dyDescent="0.25">
      <c r="A35" s="194"/>
      <c r="B35" s="250" t="s">
        <v>102</v>
      </c>
      <c r="C35" s="250" t="s">
        <v>98</v>
      </c>
      <c r="D35" s="119">
        <v>15000000</v>
      </c>
      <c r="E35" s="121"/>
      <c r="F35" s="122">
        <f t="shared" si="0"/>
        <v>0</v>
      </c>
      <c r="G35" s="122">
        <f t="shared" si="1"/>
        <v>0</v>
      </c>
      <c r="H35" s="123">
        <f>D35*G35</f>
        <v>0</v>
      </c>
      <c r="I35" s="194"/>
    </row>
    <row r="36" spans="1:9" x14ac:dyDescent="0.25">
      <c r="A36" s="194"/>
      <c r="B36" s="250" t="s">
        <v>103</v>
      </c>
      <c r="C36" s="250" t="s">
        <v>98</v>
      </c>
      <c r="D36" s="119">
        <v>3000000</v>
      </c>
      <c r="E36" s="121"/>
      <c r="F36" s="122">
        <f t="shared" si="0"/>
        <v>0</v>
      </c>
      <c r="G36" s="122">
        <f t="shared" si="1"/>
        <v>0</v>
      </c>
      <c r="H36" s="123">
        <f>D36*G36</f>
        <v>0</v>
      </c>
      <c r="I36" s="194"/>
    </row>
    <row r="37" spans="1:9" ht="45" x14ac:dyDescent="0.25">
      <c r="A37" s="194"/>
      <c r="B37" s="252" t="s">
        <v>101</v>
      </c>
      <c r="C37" s="252" t="s">
        <v>99</v>
      </c>
      <c r="D37" s="118">
        <v>87</v>
      </c>
      <c r="E37" s="121"/>
      <c r="F37" s="122">
        <f t="shared" si="0"/>
        <v>0</v>
      </c>
      <c r="G37" s="122">
        <f t="shared" si="1"/>
        <v>0</v>
      </c>
      <c r="H37" s="123">
        <f>D37*G37</f>
        <v>0</v>
      </c>
      <c r="I37" s="194"/>
    </row>
    <row r="38" spans="1:9" ht="15.75" thickBot="1" x14ac:dyDescent="0.3">
      <c r="A38" s="194"/>
      <c r="B38" s="211" t="s">
        <v>22</v>
      </c>
      <c r="C38" s="212"/>
      <c r="D38" s="212"/>
      <c r="E38" s="212"/>
      <c r="F38" s="213"/>
      <c r="G38" s="108"/>
      <c r="H38" s="117">
        <f>SUM(H29:H37)</f>
        <v>0</v>
      </c>
      <c r="I38" s="194"/>
    </row>
    <row r="39" spans="1:9" ht="15" customHeight="1" thickBot="1" x14ac:dyDescent="0.3">
      <c r="A39" s="194"/>
      <c r="B39" s="214"/>
      <c r="C39" s="215"/>
      <c r="D39" s="215"/>
      <c r="E39" s="215"/>
      <c r="F39" s="215"/>
      <c r="G39" s="215"/>
      <c r="H39" s="216"/>
      <c r="I39" s="194"/>
    </row>
    <row r="40" spans="1:9" ht="15.75" thickBot="1" x14ac:dyDescent="0.3">
      <c r="B40" s="214"/>
      <c r="C40" s="215"/>
      <c r="D40" s="215"/>
      <c r="E40" s="215"/>
      <c r="F40" s="215"/>
      <c r="G40" s="215"/>
      <c r="H40" s="216"/>
    </row>
    <row r="41" spans="1:9" x14ac:dyDescent="0.25">
      <c r="B41" s="217" t="s">
        <v>43</v>
      </c>
      <c r="C41" s="218"/>
      <c r="D41" s="221" t="s">
        <v>44</v>
      </c>
      <c r="E41" s="221"/>
      <c r="F41" s="223" t="s">
        <v>45</v>
      </c>
      <c r="G41" s="224"/>
      <c r="H41" s="225"/>
    </row>
    <row r="42" spans="1:9" ht="15.75" thickBot="1" x14ac:dyDescent="0.3">
      <c r="B42" s="219"/>
      <c r="C42" s="220"/>
      <c r="D42" s="222"/>
      <c r="E42" s="222"/>
      <c r="F42" s="226"/>
      <c r="G42" s="227"/>
      <c r="H42" s="228"/>
    </row>
  </sheetData>
  <sheetProtection algorithmName="SHA-512" hashValue="mXvgsb3ZKqstwvwlX5F2hdAud+vZLqwlnk7mIn7uSEI3N+khgJyVXkRKx0nVeDooiWv4DmCaHn27R5d4e+wHQA==" saltValue="0UBYEdf64Abyv50jg1GxjQ==" spinCount="100000" sheet="1" objects="1" scenarios="1" selectLockedCells="1"/>
  <mergeCells count="36">
    <mergeCell ref="B19:H19"/>
    <mergeCell ref="B20:G20"/>
    <mergeCell ref="B38:F38"/>
    <mergeCell ref="B39:H39"/>
    <mergeCell ref="B41:C42"/>
    <mergeCell ref="D41:E42"/>
    <mergeCell ref="F41:H42"/>
    <mergeCell ref="B40:H40"/>
    <mergeCell ref="A1:A39"/>
    <mergeCell ref="B1:H1"/>
    <mergeCell ref="I1:I39"/>
    <mergeCell ref="B2:H2"/>
    <mergeCell ref="B3:H3"/>
    <mergeCell ref="F10:H10"/>
    <mergeCell ref="B11:H11"/>
    <mergeCell ref="B12:H12"/>
    <mergeCell ref="B15:F15"/>
    <mergeCell ref="B16:F16"/>
    <mergeCell ref="B17:F17"/>
    <mergeCell ref="B21:H21"/>
    <mergeCell ref="D24:E24"/>
    <mergeCell ref="G16:H16"/>
    <mergeCell ref="G17:H17"/>
    <mergeCell ref="C22:H22"/>
    <mergeCell ref="C4:H4"/>
    <mergeCell ref="C5:H5"/>
    <mergeCell ref="C6:H6"/>
    <mergeCell ref="C7:H7"/>
    <mergeCell ref="C8:H8"/>
    <mergeCell ref="C9:H9"/>
    <mergeCell ref="C10:E10"/>
    <mergeCell ref="G13:H13"/>
    <mergeCell ref="G14:H14"/>
    <mergeCell ref="G15:H15"/>
    <mergeCell ref="B14:F14"/>
    <mergeCell ref="B13:F13"/>
  </mergeCells>
  <phoneticPr fontId="18" type="noConversion"/>
  <dataValidations count="2">
    <dataValidation type="list" allowBlank="1" showInputMessage="1" showErrorMessage="1" sqref="C10" xr:uid="{3546BA0E-2E3C-441D-95B6-F2406CA5B066}">
      <formula1>"Som platcom DPH,Nie som platcom DPH"</formula1>
    </dataValidation>
    <dataValidation type="list" allowBlank="1" showInputMessage="1" showErrorMessage="1" sqref="H20" xr:uid="{05AC97F7-8399-413A-960A-CBF0499C33E9}">
      <formula1>"Áno,Nie"</formula1>
    </dataValidation>
  </dataValidations>
  <pageMargins left="0.7" right="0.7" top="0.75" bottom="0.75" header="0.3" footer="0.3"/>
  <pageSetup paperSize="9" scale="63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41" r:id="rId4" name="Check Box 1">
              <controlPr defaultSize="0" autoFill="0" autoLine="0" autoPict="0">
                <anchor moveWithCells="1">
                  <from>
                    <xdr:col>7</xdr:col>
                    <xdr:colOff>0</xdr:colOff>
                    <xdr:row>12</xdr:row>
                    <xdr:rowOff>0</xdr:rowOff>
                  </from>
                  <to>
                    <xdr:col>9</xdr:col>
                    <xdr:colOff>114300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2" r:id="rId5" name="Check Box 2">
              <controlPr defaultSize="0" autoFill="0" autoLine="0" autoPict="0">
                <anchor moveWithCells="1">
                  <from>
                    <xdr:col>7</xdr:col>
                    <xdr:colOff>0</xdr:colOff>
                    <xdr:row>14</xdr:row>
                    <xdr:rowOff>0</xdr:rowOff>
                  </from>
                  <to>
                    <xdr:col>9</xdr:col>
                    <xdr:colOff>104775</xdr:colOff>
                    <xdr:row>14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3" r:id="rId6" name="Check Box 3">
              <controlPr defaultSize="0" autoFill="0" autoLine="0" autoPict="0">
                <anchor moveWithCells="1">
                  <from>
                    <xdr:col>7</xdr:col>
                    <xdr:colOff>0</xdr:colOff>
                    <xdr:row>15</xdr:row>
                    <xdr:rowOff>0</xdr:rowOff>
                  </from>
                  <to>
                    <xdr:col>9</xdr:col>
                    <xdr:colOff>104775</xdr:colOff>
                    <xdr:row>15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4" r:id="rId7" name="Check Box 4">
              <controlPr defaultSize="0" autoFill="0" autoLine="0" autoPict="0">
                <anchor moveWithCells="1">
                  <from>
                    <xdr:col>7</xdr:col>
                    <xdr:colOff>19050</xdr:colOff>
                    <xdr:row>16</xdr:row>
                    <xdr:rowOff>47625</xdr:rowOff>
                  </from>
                  <to>
                    <xdr:col>9</xdr:col>
                    <xdr:colOff>123825</xdr:colOff>
                    <xdr:row>17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6" r:id="rId8" name="Check Box 6">
              <controlPr defaultSize="0" autoFill="0" autoLine="0" autoPict="0">
                <anchor moveWithCells="1">
                  <from>
                    <xdr:col>7</xdr:col>
                    <xdr:colOff>0</xdr:colOff>
                    <xdr:row>13</xdr:row>
                    <xdr:rowOff>9525</xdr:rowOff>
                  </from>
                  <to>
                    <xdr:col>9</xdr:col>
                    <xdr:colOff>114300</xdr:colOff>
                    <xdr:row>14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DE7788-49E2-4635-85EE-BEEBC4C96B71}">
  <sheetPr>
    <tabColor theme="8" tint="0.39997558519241921"/>
  </sheetPr>
  <dimension ref="B1:F11"/>
  <sheetViews>
    <sheetView zoomScale="90" zoomScaleNormal="90" workbookViewId="0">
      <selection activeCell="D4" sqref="D4"/>
    </sheetView>
  </sheetViews>
  <sheetFormatPr defaultColWidth="8.85546875" defaultRowHeight="15" x14ac:dyDescent="0.25"/>
  <cols>
    <col min="1" max="1" width="3.28515625" style="9" customWidth="1"/>
    <col min="2" max="2" width="10.7109375" style="9" customWidth="1"/>
    <col min="3" max="3" width="33.5703125" style="9" customWidth="1"/>
    <col min="4" max="4" width="15.85546875" style="9" customWidth="1"/>
    <col min="5" max="5" width="19.42578125" style="9" customWidth="1"/>
    <col min="6" max="6" width="39.7109375" style="9" customWidth="1"/>
    <col min="7" max="7" width="3" style="9" customWidth="1"/>
    <col min="8" max="16384" width="8.85546875" style="9"/>
  </cols>
  <sheetData>
    <row r="1" spans="2:6" ht="21" customHeight="1" thickBot="1" x14ac:dyDescent="0.3"/>
    <row r="2" spans="2:6" ht="169.5" customHeight="1" thickBot="1" x14ac:dyDescent="0.3">
      <c r="B2" s="229" t="s">
        <v>113</v>
      </c>
      <c r="C2" s="230"/>
      <c r="D2" s="230"/>
      <c r="E2" s="230"/>
      <c r="F2" s="231"/>
    </row>
    <row r="3" spans="2:6" ht="59.25" customHeight="1" x14ac:dyDescent="0.25">
      <c r="B3" s="125" t="s">
        <v>112</v>
      </c>
      <c r="C3" s="260" t="s">
        <v>117</v>
      </c>
      <c r="D3" s="261" t="s">
        <v>115</v>
      </c>
      <c r="E3" s="126" t="s">
        <v>116</v>
      </c>
      <c r="F3" s="127" t="s">
        <v>114</v>
      </c>
    </row>
    <row r="4" spans="2:6" ht="72.75" customHeight="1" x14ac:dyDescent="0.25">
      <c r="B4" s="128"/>
      <c r="C4" s="129"/>
      <c r="D4" s="129"/>
      <c r="E4" s="129"/>
      <c r="F4" s="130"/>
    </row>
    <row r="5" spans="2:6" ht="77.45" customHeight="1" x14ac:dyDescent="0.25">
      <c r="B5" s="128"/>
      <c r="C5" s="129"/>
      <c r="D5" s="129"/>
      <c r="E5" s="129"/>
      <c r="F5" s="130"/>
    </row>
    <row r="6" spans="2:6" ht="77.45" customHeight="1" x14ac:dyDescent="0.25">
      <c r="B6" s="128"/>
      <c r="C6" s="129"/>
      <c r="D6" s="129"/>
      <c r="E6" s="129"/>
      <c r="F6" s="130"/>
    </row>
    <row r="7" spans="2:6" ht="76.900000000000006" customHeight="1" x14ac:dyDescent="0.25">
      <c r="B7" s="128"/>
      <c r="C7" s="129"/>
      <c r="D7" s="129"/>
      <c r="E7" s="129"/>
      <c r="F7" s="130"/>
    </row>
    <row r="8" spans="2:6" ht="76.900000000000006" customHeight="1" x14ac:dyDescent="0.25">
      <c r="B8" s="128"/>
      <c r="C8" s="129"/>
      <c r="D8" s="129"/>
      <c r="E8" s="129"/>
      <c r="F8" s="130"/>
    </row>
    <row r="9" spans="2:6" ht="76.900000000000006" customHeight="1" x14ac:dyDescent="0.25">
      <c r="B9" s="128"/>
      <c r="C9" s="129"/>
      <c r="D9" s="129"/>
      <c r="E9" s="129"/>
      <c r="F9" s="130"/>
    </row>
    <row r="10" spans="2:6" ht="76.150000000000006" customHeight="1" x14ac:dyDescent="0.25">
      <c r="B10" s="128"/>
      <c r="C10" s="129"/>
      <c r="D10" s="129"/>
      <c r="E10" s="129"/>
      <c r="F10" s="130"/>
    </row>
    <row r="11" spans="2:6" ht="77.45" customHeight="1" thickBot="1" x14ac:dyDescent="0.3">
      <c r="B11" s="131"/>
      <c r="C11" s="132"/>
      <c r="D11" s="132"/>
      <c r="E11" s="132"/>
      <c r="F11" s="133"/>
    </row>
  </sheetData>
  <sheetProtection algorithmName="SHA-512" hashValue="D0OgfwXlA5tQO7AQy3RB5BeFnmg6/haTjvFSSKjFbNV0OaKdGglff+FELoYq0HsoHKTAdaE9Wk4mZTLtAGoV8Q==" saltValue="BRItRm9HW+gYxV883MO74w==" spinCount="100000" sheet="1" objects="1" scenarios="1" formatCells="0" formatColumns="0" formatRows="0" selectLockedCells="1"/>
  <mergeCells count="1">
    <mergeCell ref="B2:F2"/>
  </mergeCells>
  <pageMargins left="0.7" right="0.7" top="0.75" bottom="0.75" header="0.3" footer="0.3"/>
  <pageSetup paperSize="9" scale="63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5D99B-5E15-41C1-A3DB-045470C32F4F}">
  <dimension ref="B1:B23"/>
  <sheetViews>
    <sheetView showGridLines="0" workbookViewId="0">
      <selection activeCell="B10" sqref="B10"/>
    </sheetView>
  </sheetViews>
  <sheetFormatPr defaultRowHeight="15" x14ac:dyDescent="0.25"/>
  <cols>
    <col min="1" max="1" width="3.140625" style="9" customWidth="1"/>
    <col min="2" max="2" width="98.5703125" style="9" customWidth="1"/>
    <col min="3" max="16384" width="9.140625" style="9"/>
  </cols>
  <sheetData>
    <row r="1" spans="2:2" ht="15.75" thickBot="1" x14ac:dyDescent="0.3"/>
    <row r="2" spans="2:2" ht="42.75" customHeight="1" x14ac:dyDescent="0.25">
      <c r="B2" s="262" t="s">
        <v>78</v>
      </c>
    </row>
    <row r="3" spans="2:2" x14ac:dyDescent="0.25">
      <c r="B3" s="263"/>
    </row>
    <row r="4" spans="2:2" x14ac:dyDescent="0.25">
      <c r="B4" s="264" t="s">
        <v>47</v>
      </c>
    </row>
    <row r="5" spans="2:2" x14ac:dyDescent="0.25">
      <c r="B5" s="265"/>
    </row>
    <row r="6" spans="2:2" x14ac:dyDescent="0.25">
      <c r="B6" s="266" t="s">
        <v>48</v>
      </c>
    </row>
    <row r="7" spans="2:2" x14ac:dyDescent="0.25">
      <c r="B7" s="264"/>
    </row>
    <row r="8" spans="2:2" x14ac:dyDescent="0.25">
      <c r="B8" s="271" t="s">
        <v>79</v>
      </c>
    </row>
    <row r="9" spans="2:2" x14ac:dyDescent="0.25">
      <c r="B9" s="271"/>
    </row>
    <row r="10" spans="2:2" x14ac:dyDescent="0.25">
      <c r="B10" s="272" t="s">
        <v>81</v>
      </c>
    </row>
    <row r="11" spans="2:2" x14ac:dyDescent="0.25">
      <c r="B11" s="272" t="s">
        <v>82</v>
      </c>
    </row>
    <row r="12" spans="2:2" x14ac:dyDescent="0.25">
      <c r="B12" s="272" t="s">
        <v>83</v>
      </c>
    </row>
    <row r="13" spans="2:2" x14ac:dyDescent="0.25">
      <c r="B13" s="272" t="s">
        <v>84</v>
      </c>
    </row>
    <row r="14" spans="2:2" ht="16.5" customHeight="1" x14ac:dyDescent="0.25">
      <c r="B14" s="264"/>
    </row>
    <row r="15" spans="2:2" ht="30" x14ac:dyDescent="0.25">
      <c r="B15" s="271" t="s">
        <v>80</v>
      </c>
    </row>
    <row r="16" spans="2:2" x14ac:dyDescent="0.25">
      <c r="B16" s="267"/>
    </row>
    <row r="17" spans="2:2" ht="30" x14ac:dyDescent="0.25">
      <c r="B17" s="264" t="s">
        <v>85</v>
      </c>
    </row>
    <row r="18" spans="2:2" ht="15.75" thickBot="1" x14ac:dyDescent="0.3">
      <c r="B18" s="268"/>
    </row>
    <row r="19" spans="2:2" x14ac:dyDescent="0.25">
      <c r="B19" s="269"/>
    </row>
    <row r="20" spans="2:2" x14ac:dyDescent="0.25">
      <c r="B20" s="269"/>
    </row>
    <row r="21" spans="2:2" x14ac:dyDescent="0.25">
      <c r="B21" s="269"/>
    </row>
    <row r="22" spans="2:2" ht="13.5" customHeight="1" x14ac:dyDescent="0.25">
      <c r="B22" s="269"/>
    </row>
    <row r="23" spans="2:2" ht="15.75" x14ac:dyDescent="0.25">
      <c r="B23" s="270"/>
    </row>
  </sheetData>
  <sheetProtection algorithmName="SHA-512" hashValue="wij7Xq3nkcmDce0dXv+vSr0Lh+rtfT3xsXG4gfXbTAfvz+GqTd8xterage0AZVbhmKxiOuWR6BMks6FjXSii9A==" saltValue="zn3wuEpNjZG+QpH3JC+VuA==" spinCount="100000" sheet="1" objects="1" scenarios="1" formatCells="0" formatColumns="0" formatRows="0" selectLockedCells="1"/>
  <hyperlinks>
    <hyperlink ref="B8" r:id="rId1" location="paragraf-32:~:text=Za%20osobu%20pod%C4%BEa,t%C3%A1to%20osoba%20riadi." display="že v spoločnosti uchádazača neexistuje iná osoba podľa § 32 osd. 8 ZVO." xr:uid="{E088AD26-2C41-4DEB-ADCF-4FB489B9F6D7}"/>
    <hyperlink ref="B15" r:id="rId2" location="paragraf-32.odsek-1.pismeno-a" xr:uid="{77D7599E-C391-4973-B79E-E7398F566AF7}"/>
  </hyperlinks>
  <pageMargins left="0.7" right="0.7" top="0.75" bottom="0.75" header="0.3" footer="0.3"/>
  <pageSetup paperSize="9" orientation="portrait"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78C25-272C-4F60-BADE-3A4B288E372D}">
  <dimension ref="B1:B27"/>
  <sheetViews>
    <sheetView showGridLines="0" workbookViewId="0">
      <selection activeCell="E6" sqref="E6"/>
    </sheetView>
  </sheetViews>
  <sheetFormatPr defaultRowHeight="15" x14ac:dyDescent="0.25"/>
  <cols>
    <col min="1" max="1" width="3.7109375" customWidth="1"/>
    <col min="2" max="2" width="98.5703125" customWidth="1"/>
  </cols>
  <sheetData>
    <row r="1" spans="2:2" ht="15.75" thickBot="1" x14ac:dyDescent="0.3"/>
    <row r="2" spans="2:2" ht="42.75" customHeight="1" x14ac:dyDescent="0.25">
      <c r="B2" s="1" t="s">
        <v>46</v>
      </c>
    </row>
    <row r="3" spans="2:2" x14ac:dyDescent="0.25">
      <c r="B3" s="2"/>
    </row>
    <row r="4" spans="2:2" x14ac:dyDescent="0.25">
      <c r="B4" s="5" t="s">
        <v>47</v>
      </c>
    </row>
    <row r="5" spans="2:2" x14ac:dyDescent="0.25">
      <c r="B5" s="2"/>
    </row>
    <row r="6" spans="2:2" x14ac:dyDescent="0.25">
      <c r="B6" s="6" t="s">
        <v>48</v>
      </c>
    </row>
    <row r="7" spans="2:2" x14ac:dyDescent="0.25">
      <c r="B7" s="7"/>
    </row>
    <row r="8" spans="2:2" ht="60.75" customHeight="1" x14ac:dyDescent="0.25">
      <c r="B8" s="3" t="s">
        <v>49</v>
      </c>
    </row>
    <row r="9" spans="2:2" x14ac:dyDescent="0.25">
      <c r="B9" s="3"/>
    </row>
    <row r="10" spans="2:2" x14ac:dyDescent="0.25">
      <c r="B10" s="3" t="s">
        <v>50</v>
      </c>
    </row>
    <row r="11" spans="2:2" x14ac:dyDescent="0.25">
      <c r="B11" s="3" t="s">
        <v>51</v>
      </c>
    </row>
    <row r="12" spans="2:2" x14ac:dyDescent="0.25">
      <c r="B12" s="3" t="s">
        <v>52</v>
      </c>
    </row>
    <row r="13" spans="2:2" x14ac:dyDescent="0.25">
      <c r="B13" s="3" t="s">
        <v>53</v>
      </c>
    </row>
    <row r="14" spans="2:2" x14ac:dyDescent="0.25">
      <c r="B14" s="3" t="s">
        <v>54</v>
      </c>
    </row>
    <row r="15" spans="2:2" x14ac:dyDescent="0.25">
      <c r="B15" s="3" t="s">
        <v>55</v>
      </c>
    </row>
    <row r="16" spans="2:2" x14ac:dyDescent="0.25">
      <c r="B16" s="3" t="s">
        <v>56</v>
      </c>
    </row>
    <row r="17" spans="2:2" ht="30" x14ac:dyDescent="0.25">
      <c r="B17" s="3" t="s">
        <v>57</v>
      </c>
    </row>
    <row r="18" spans="2:2" x14ac:dyDescent="0.25">
      <c r="B18" s="3" t="s">
        <v>58</v>
      </c>
    </row>
    <row r="19" spans="2:2" x14ac:dyDescent="0.25">
      <c r="B19" s="3" t="s">
        <v>59</v>
      </c>
    </row>
    <row r="20" spans="2:2" x14ac:dyDescent="0.25">
      <c r="B20" s="3" t="s">
        <v>60</v>
      </c>
    </row>
    <row r="21" spans="2:2" ht="30" x14ac:dyDescent="0.25">
      <c r="B21" s="3" t="s">
        <v>61</v>
      </c>
    </row>
    <row r="22" spans="2:2" x14ac:dyDescent="0.25">
      <c r="B22" s="3" t="s">
        <v>62</v>
      </c>
    </row>
    <row r="23" spans="2:2" x14ac:dyDescent="0.25">
      <c r="B23" s="4"/>
    </row>
    <row r="24" spans="2:2" ht="60" x14ac:dyDescent="0.25">
      <c r="B24" s="3" t="s">
        <v>63</v>
      </c>
    </row>
    <row r="25" spans="2:2" ht="13.5" customHeight="1" x14ac:dyDescent="0.25">
      <c r="B25" s="3"/>
    </row>
    <row r="26" spans="2:2" ht="30" x14ac:dyDescent="0.25">
      <c r="B26" s="3" t="s">
        <v>64</v>
      </c>
    </row>
    <row r="27" spans="2:2" ht="15.75" thickBot="1" x14ac:dyDescent="0.3">
      <c r="B27" s="8"/>
    </row>
  </sheetData>
  <sheetProtection algorithmName="SHA-512" hashValue="xnlVbDgCY/aiQE/A7xW8ZWQt+uRFGuMsBwx7gUQ0vswfa9HnHFv8varrDWfUCvBR9+KlV4oEoRXMErcimi4Bcw==" saltValue="6jOJbIFbIFpjmNsV+Fpaqw==" spinCount="100000" sheet="1" objects="1" scenarios="1" selectLockedCells="1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B7723-87C3-45FE-A3BB-9C8C2655B3D4}">
  <dimension ref="B1:B26"/>
  <sheetViews>
    <sheetView showGridLines="0" workbookViewId="0">
      <selection sqref="A1:XFD1048576"/>
    </sheetView>
  </sheetViews>
  <sheetFormatPr defaultRowHeight="15" x14ac:dyDescent="0.25"/>
  <cols>
    <col min="1" max="1" width="3.140625" style="9" customWidth="1"/>
    <col min="2" max="2" width="98.5703125" style="9" customWidth="1"/>
    <col min="3" max="16384" width="9.140625" style="9"/>
  </cols>
  <sheetData>
    <row r="1" spans="2:2" ht="15.75" thickBot="1" x14ac:dyDescent="0.3"/>
    <row r="2" spans="2:2" ht="42.75" customHeight="1" x14ac:dyDescent="0.25">
      <c r="B2" s="262" t="s">
        <v>65</v>
      </c>
    </row>
    <row r="3" spans="2:2" x14ac:dyDescent="0.25">
      <c r="B3" s="263"/>
    </row>
    <row r="4" spans="2:2" x14ac:dyDescent="0.25">
      <c r="B4" s="264" t="s">
        <v>47</v>
      </c>
    </row>
    <row r="5" spans="2:2" x14ac:dyDescent="0.25">
      <c r="B5" s="265"/>
    </row>
    <row r="6" spans="2:2" x14ac:dyDescent="0.25">
      <c r="B6" s="266" t="s">
        <v>48</v>
      </c>
    </row>
    <row r="7" spans="2:2" x14ac:dyDescent="0.25">
      <c r="B7" s="264"/>
    </row>
    <row r="8" spans="2:2" ht="60.75" customHeight="1" x14ac:dyDescent="0.25">
      <c r="B8" s="264" t="s">
        <v>66</v>
      </c>
    </row>
    <row r="9" spans="2:2" x14ac:dyDescent="0.25">
      <c r="B9" s="264" t="s">
        <v>67</v>
      </c>
    </row>
    <row r="10" spans="2:2" x14ac:dyDescent="0.25">
      <c r="B10" s="267"/>
    </row>
    <row r="11" spans="2:2" ht="30" x14ac:dyDescent="0.25">
      <c r="B11" s="264" t="s">
        <v>68</v>
      </c>
    </row>
    <row r="12" spans="2:2" x14ac:dyDescent="0.25">
      <c r="B12" s="264"/>
    </row>
    <row r="13" spans="2:2" ht="45" x14ac:dyDescent="0.25">
      <c r="B13" s="264" t="s">
        <v>69</v>
      </c>
    </row>
    <row r="14" spans="2:2" x14ac:dyDescent="0.25">
      <c r="B14" s="264"/>
    </row>
    <row r="15" spans="2:2" ht="45" x14ac:dyDescent="0.25">
      <c r="B15" s="264" t="s">
        <v>70</v>
      </c>
    </row>
    <row r="16" spans="2:2" x14ac:dyDescent="0.25">
      <c r="B16" s="264"/>
    </row>
    <row r="17" spans="2:2" ht="60" x14ac:dyDescent="0.25">
      <c r="B17" s="264" t="s">
        <v>71</v>
      </c>
    </row>
    <row r="18" spans="2:2" x14ac:dyDescent="0.25">
      <c r="B18" s="264"/>
    </row>
    <row r="19" spans="2:2" ht="75" x14ac:dyDescent="0.25">
      <c r="B19" s="264" t="s">
        <v>72</v>
      </c>
    </row>
    <row r="20" spans="2:2" ht="15.75" thickBot="1" x14ac:dyDescent="0.3">
      <c r="B20" s="268"/>
    </row>
    <row r="21" spans="2:2" x14ac:dyDescent="0.25">
      <c r="B21" s="269"/>
    </row>
    <row r="22" spans="2:2" x14ac:dyDescent="0.25">
      <c r="B22" s="269"/>
    </row>
    <row r="23" spans="2:2" x14ac:dyDescent="0.25">
      <c r="B23" s="269"/>
    </row>
    <row r="24" spans="2:2" x14ac:dyDescent="0.25">
      <c r="B24" s="269"/>
    </row>
    <row r="25" spans="2:2" ht="13.5" customHeight="1" x14ac:dyDescent="0.25">
      <c r="B25" s="269"/>
    </row>
    <row r="26" spans="2:2" ht="15.75" x14ac:dyDescent="0.25">
      <c r="B26" s="270"/>
    </row>
  </sheetData>
  <sheetProtection algorithmName="SHA-512" hashValue="ReeiczuWt5a+RGxqHKyBjgSH8B9elfKk+wCaK00+QvYMbTG5BFL+SSDcBCK6Smb0Vx6QBRcVacHz8mqR26tEUw==" saltValue="1OlDK9Nf9B1Fz9ADv9t6jw==" spinCount="100000" sheet="1" objects="1" scenarios="1" selectLockedCells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3BFF8F833A8A44EA8D88F930154EE1B" ma:contentTypeVersion="19" ma:contentTypeDescription="Umožňuje vytvoriť nový dokument." ma:contentTypeScope="" ma:versionID="34ba83515a83cae342522c2bf356a90a">
  <xsd:schema xmlns:xsd="http://www.w3.org/2001/XMLSchema" xmlns:xs="http://www.w3.org/2001/XMLSchema" xmlns:p="http://schemas.microsoft.com/office/2006/metadata/properties" xmlns:ns2="bb3d1ceb-ec91-4593-ab49-8ce9533748d9" xmlns:ns3="e4b31099-8163-4ac9-ab84-be06feeb7ef4" targetNamespace="http://schemas.microsoft.com/office/2006/metadata/properties" ma:root="true" ma:fieldsID="a5489be7e2dd4cc2a63023adf8714cfe" ns2:_="" ns3:_="">
    <xsd:import namespace="bb3d1ceb-ec91-4593-ab49-8ce9533748d9"/>
    <xsd:import namespace="e4b31099-8163-4ac9-ab84-be06feeb7ef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Stav" minOccurs="0"/>
                <xsd:element ref="ns2:Stav1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3d1ceb-ec91-4593-ab49-8ce9533748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9030838e-00da-4545-923a-0f37a5c1b6d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Stav" ma:index="22" nillable="true" ma:displayName="Stav" ma:default="Potrebné vybaviť" ma:format="RadioButtons" ma:internalName="Stav">
      <xsd:simpleType>
        <xsd:union memberTypes="dms:Text">
          <xsd:simpleType>
            <xsd:restriction base="dms:Choice">
              <xsd:enumeration value="Vybavené"/>
              <xsd:enumeration value="Potrebné vybaviť"/>
              <xsd:enumeration value="Voľba 2"/>
            </xsd:restriction>
          </xsd:simpleType>
        </xsd:union>
      </xsd:simpleType>
    </xsd:element>
    <xsd:element name="Stav1" ma:index="23" nillable="true" ma:displayName="Stav1" ma:default="0" ma:format="Dropdown" ma:internalName="Stav1">
      <xsd:simpleType>
        <xsd:restriction base="dms:Boolean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6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b31099-8163-4ac9-ab84-be06feeb7ef4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6c45932f-0409-4ce4-a056-1f58e1030d6c}" ma:internalName="TaxCatchAll" ma:showField="CatchAllData" ma:web="e4b31099-8163-4ac9-ab84-be06feeb7ef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tav xmlns="bb3d1ceb-ec91-4593-ab49-8ce9533748d9">Potrebné vybaviť</Stav>
    <lcf76f155ced4ddcb4097134ff3c332f xmlns="bb3d1ceb-ec91-4593-ab49-8ce9533748d9">
      <Terms xmlns="http://schemas.microsoft.com/office/infopath/2007/PartnerControls"/>
    </lcf76f155ced4ddcb4097134ff3c332f>
    <Stav1 xmlns="bb3d1ceb-ec91-4593-ab49-8ce9533748d9">false</Stav1>
    <TaxCatchAll xmlns="e4b31099-8163-4ac9-ab84-be06feeb7ef4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4070FC4-BB30-4FDD-8528-B94D2CBE0F1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b3d1ceb-ec91-4593-ab49-8ce9533748d9"/>
    <ds:schemaRef ds:uri="e4b31099-8163-4ac9-ab84-be06feeb7ef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D3BD455-CE9E-4AB2-8BBB-ED95591DBF91}">
  <ds:schemaRefs>
    <ds:schemaRef ds:uri="http://purl.org/dc/dcmitype/"/>
    <ds:schemaRef ds:uri="http://schemas.microsoft.com/office/2006/metadata/properties"/>
    <ds:schemaRef ds:uri="http://purl.org/dc/terms/"/>
    <ds:schemaRef ds:uri="e4b31099-8163-4ac9-ab84-be06feeb7ef4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bb3d1ceb-ec91-4593-ab49-8ce9533748d9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EDC4CB48-9111-4F6D-A74A-11533C62949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6</vt:i4>
      </vt:variant>
      <vt:variant>
        <vt:lpstr>Pomenované rozsahy</vt:lpstr>
      </vt:variant>
      <vt:variant>
        <vt:i4>5</vt:i4>
      </vt:variant>
    </vt:vector>
  </HeadingPairs>
  <TitlesOfParts>
    <vt:vector size="11" baseType="lpstr">
      <vt:lpstr>Zákl. nastavenie</vt:lpstr>
      <vt:lpstr>Ponuka - bodový</vt:lpstr>
      <vt:lpstr>Podmienky účasti</vt:lpstr>
      <vt:lpstr>Osobné postavenie</vt:lpstr>
      <vt:lpstr>Koneční užívatelia výhod</vt:lpstr>
      <vt:lpstr>Medzinárodné sankcie</vt:lpstr>
      <vt:lpstr>'Koneční užívatelia výhod'!Oblasť_tlače</vt:lpstr>
      <vt:lpstr>'Medzinárodné sankcie'!Oblasť_tlače</vt:lpstr>
      <vt:lpstr>'Osobné postavenie'!Oblasť_tlače</vt:lpstr>
      <vt:lpstr>'Podmienky účasti'!Oblasť_tlače</vt:lpstr>
      <vt:lpstr>'Ponuka - bodový'!Oblasť_tlače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Veselá Martina</dc:creator>
  <cp:keywords/>
  <dc:description/>
  <cp:lastModifiedBy>Stašjaková Katarína, Ing.</cp:lastModifiedBy>
  <cp:revision/>
  <dcterms:created xsi:type="dcterms:W3CDTF">2022-09-22T09:41:16Z</dcterms:created>
  <dcterms:modified xsi:type="dcterms:W3CDTF">2024-11-12T12:07:47Z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0x010100A3BFF8F833A8A44EA8D88F930154EE1B</vt:lpwstr>
  </property>
</Properties>
</file>